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che de synthèse" sheetId="1" r:id="rId4"/>
    <sheet state="visible" name="Plan financement" sheetId="2" r:id="rId5"/>
    <sheet state="hidden" name="FINANCEMENT" sheetId="3" r:id="rId6"/>
    <sheet state="visible" name="CHIFFRE DAFFAIRES " sheetId="4" r:id="rId7"/>
    <sheet state="visible" name="Compte de résultat" sheetId="5" r:id="rId8"/>
    <sheet state="visible" name="Besoins en fd de roulement" sheetId="6" r:id="rId9"/>
    <sheet state="visible" name="Plan de trésorerie" sheetId="7" r:id="rId10"/>
    <sheet state="visible" name="Seuil de rentabilité" sheetId="8" r:id="rId11"/>
    <sheet state="hidden" name="IPA PH" sheetId="9" r:id="rId12"/>
    <sheet state="hidden" name="PH BPI" sheetId="10" r:id="rId13"/>
    <sheet state="hidden" name="MPE" sheetId="11" r:id="rId14"/>
    <sheet state="hidden" name="Créasol" sheetId="12" r:id="rId15"/>
    <sheet state="hidden" name="Autre emprunt" sheetId="13" r:id="rId16"/>
    <sheet state="hidden" name="Base de données IPA" sheetId="14" r:id="rId17"/>
  </sheets>
  <definedNames>
    <definedName name="Activité_18">NA()</definedName>
    <definedName localSheetId="5" name="Z_0543D322_CF98_4D3D_9CC9_E67E6170A3BD_.wvu.Rows">'Besoins en fd de roulement'!#REF!,'Besoins en fd de roulement'!#REF!,'Besoins en fd de roulement'!#REF!,'Besoins en fd de roulement'!#REF!,'Besoins en fd de roulement'!#REF!,'Besoins en fd de roulement'!#REF!</definedName>
    <definedName localSheetId="5" name="Z_25662571_BA8B_4104_B7BE_8F3787F26F17_.wvu.Rows">'Besoins en fd de roulement'!#REF!,'Besoins en fd de roulement'!#REF!,'Besoins en fd de roulement'!#REF!,'Besoins en fd de roulement'!#REF!,'Besoins en fd de roulement'!#REF!,'Besoins en fd de roulement'!#REF!</definedName>
    <definedName localSheetId="5" name="Z_54D98F1E_53D0_4851_8E21_D6B23A970F0C_.wvu.Rows">'Besoins en fd de roulement'!#REF!,'Besoins en fd de roulement'!#REF!,'Besoins en fd de roulement'!#REF!,'Besoins en fd de roulement'!#REF!,'Besoins en fd de roulement'!#REF!,'Besoins en fd de roulement'!#REF!</definedName>
    <definedName name="VENTES_DE_PRODUITS_FINIS">#REF!</definedName>
    <definedName name="Mois_SR2_9">#REF!</definedName>
    <definedName name="Mois_SR2bis_9">#REF!</definedName>
    <definedName name="E__Calcul_du_Besoin_en_Fonds_de_Roulement_Prévisionnel">#REF!</definedName>
    <definedName name="Taux_ch_soc_patronales_9">#REF!</definedName>
    <definedName name="Taux_ch_soc_salariale_14">#REF!</definedName>
    <definedName name="Taux_prog_3">#REF!</definedName>
    <definedName name="machine_2">#REF!</definedName>
    <definedName localSheetId="4" name="Z_54D98F1E_53D0_4851_8E21_D6B23A970F0C_.wvu.PrintArea">'Compte de résultat'!$B$1:$J$86</definedName>
    <definedName name="machine_6">#REF!</definedName>
    <definedName name="jour2_9">#REF!</definedName>
    <definedName name="sommaire_1">#REF!</definedName>
    <definedName name="Mois_SR3_9">#REF!</definedName>
    <definedName localSheetId="1" name="Z_0543D322_CF98_4D3D_9CC9_E67E6170A3BD_.wvu.Cols">'Plan financement'!$K:$M</definedName>
    <definedName name="machine_7">#REF!</definedName>
    <definedName name="Taux_ch_soc_salariale">#REF!</definedName>
    <definedName name="taux_TVA_R_9">#REF!</definedName>
    <definedName name="Mois_SR3_15">#REF!</definedName>
    <definedName name="jour2_14">#REF!</definedName>
    <definedName localSheetId="4" name="Z_0543D322_CF98_4D3D_9CC9_E67E6170A3BD_.wvu.Rows">'Compte de résultat'!$2:$2</definedName>
    <definedName name="HONNEUR">#REF!</definedName>
    <definedName name="jour3">#REF!</definedName>
    <definedName name="Taux_ch_soc_patronales_14">#REF!</definedName>
    <definedName name="A__Le_Plan_de_Financement_Initial">#REF!</definedName>
    <definedName name="ENVIRONNEMENT">#REF!</definedName>
    <definedName name="Taux_prog_3_15">#REF!</definedName>
    <definedName name="Le_Tableau_de_Trésorerie____à_re__rédiger">#REF!</definedName>
    <definedName name="tabl_seuil_rentabilité">#REF!</definedName>
    <definedName name="Jour_SR">#REF!</definedName>
    <definedName name="Regime_Impôt">#REF!</definedName>
    <definedName name="Regime_Impôt_14">#REF!</definedName>
    <definedName name="TVA_invest2_15">#REF!</definedName>
    <definedName name="Mois_SRbis_15">#REF!</definedName>
    <definedName name="jour1_14">#REF!</definedName>
    <definedName name="Taux_prog_2_9">#REF!</definedName>
    <definedName name="taux_TVA_14">#REF!</definedName>
    <definedName name="PIECES">#REF!</definedName>
    <definedName localSheetId="4" name="Z_54D98F1E_53D0_4851_8E21_D6B23A970F0C_.wvu.Rows">'Compte de résultat'!$2:$2</definedName>
    <definedName name="Taux_ch_soc_patronales_15">#REF!</definedName>
    <definedName name="taux_TVA_15">#REF!</definedName>
    <definedName localSheetId="4" name="Z_0543D322_CF98_4D3D_9CC9_E67E6170A3BD_.wvu.PrintArea">'Compte de résultat'!$B$1:$J$86</definedName>
    <definedName name="taux_TVA_R_15">#REF!</definedName>
    <definedName name="PAI">FINANCEMENT!$R$8</definedName>
    <definedName name="Le_plan_de_financement_initial">#REF!</definedName>
    <definedName name="Mois_SR3">#REF!</definedName>
    <definedName name="DEMACHE_CO">#REF!</definedName>
    <definedName name="Mois_SRbis">#REF!</definedName>
    <definedName name="Mois_SR_15">#REF!</definedName>
    <definedName name="TVA_invest_14">#REF!</definedName>
    <definedName name="machine_3">#REF!</definedName>
    <definedName name="machine_1">#REF!</definedName>
    <definedName name="Mois_SRbis_14">#REF!</definedName>
    <definedName name="Mois_SR2_14">#REF!</definedName>
    <definedName name="Mois_SR3bis_9">#REF!</definedName>
    <definedName localSheetId="5" name="Z_54D98F1E_53D0_4851_8E21_D6B23A970F0C_.wvu.PrintArea">'Besoins en fd de roulement'!$B$1:$E$76</definedName>
    <definedName name="taux_TVA_R_14">#REF!</definedName>
    <definedName name="Regime_Impôt_15">#REF!</definedName>
    <definedName name="Mois_SR3bis">#REF!</definedName>
    <definedName name="Le_bilan">#REF!</definedName>
    <definedName name="TVA_invest3_9">#REF!</definedName>
    <definedName name="Mois_SR_9">#REF!</definedName>
    <definedName name="Les_Soldes_Intermédiaires_de_Gestion_de_la_1ère_année">#REF!</definedName>
    <definedName name="Jour_SR_15">#REF!</definedName>
    <definedName name="tabl_récap">#REF!</definedName>
    <definedName name="Jour_SR3_15">#REF!</definedName>
    <definedName name="taux_TVA_R">#REF!</definedName>
    <definedName name="jour1_15">#REF!</definedName>
    <definedName name="Jour_SR2_9">#REF!</definedName>
    <definedName name="TVA_invest3_14">#REF!</definedName>
    <definedName name="jour4_14">#REF!</definedName>
    <definedName name="CALCUL_CA">#REF!</definedName>
    <definedName name="DELAIS_15">#REF!</definedName>
    <definedName name="TVA_invest_9">#REF!</definedName>
    <definedName name="Le_Besoin_en_Fonds_de_Roulement">#REF!</definedName>
    <definedName name="Taux_prog_3_14">#REF!</definedName>
    <definedName name="Mois_SR">#REF!</definedName>
    <definedName name="Le_Seuil_de_rentabilité">#REF!</definedName>
    <definedName localSheetId="1" name="Z_25662571_BA8B_4104_B7BE_8F3787F26F17_.wvu.PrintArea">'Plan financement'!$B$1:$G$74</definedName>
    <definedName name="sig_impress">#REF!</definedName>
    <definedName localSheetId="1" name="Z_25662571_BA8B_4104_B7BE_8F3787F26F17_.wvu.Cols">'Plan financement'!$K:$M</definedName>
    <definedName name="TVA_invest_15">#REF!</definedName>
    <definedName name="Nb_TNS">#REF!</definedName>
    <definedName name="DELAIS_9">#REF!</definedName>
    <definedName name="Mois_SR2_15">#REF!</definedName>
    <definedName name="FOURNISSEURS">#REF!</definedName>
    <definedName name="C__Calcul_du_Chiffre_d_Affaires_Prévisionnel">#REF!</definedName>
    <definedName name="machine_8">#REF!</definedName>
    <definedName name="Jour_SR2_15">#REF!</definedName>
    <definedName name="Accord">#REF!</definedName>
    <definedName localSheetId="5" name="Z_0543D322_CF98_4D3D_9CC9_E67E6170A3BD_.wvu.PrintArea">'Besoins en fd de roulement'!$B$1:$E$76</definedName>
    <definedName name="taux_TVA_E">#REF!</definedName>
    <definedName name="bilan1">#REF!</definedName>
    <definedName name="Regime_Impôt_9">#REF!</definedName>
    <definedName name="CA">#REF!</definedName>
    <definedName name="NACCRE">FINANCEMENT!$R$7</definedName>
    <definedName name="Duree_PAI_15">#REF!</definedName>
    <definedName name="taux_TVA_R2">#REF!</definedName>
    <definedName name="sommaire_3">#REF!</definedName>
    <definedName name="sommaire_2">#REF!</definedName>
    <definedName name="Taux_prog_2">#REF!</definedName>
    <definedName name="VENTES_DE_PRESTATIONS_DE_SERVICES">#REF!</definedName>
    <definedName name="Vente_produits">#REF!</definedName>
    <definedName name="TVA_invest">#REF!</definedName>
    <definedName name="Jour_SR2">#REF!</definedName>
    <definedName name="machine_11">#REF!</definedName>
    <definedName name="Jour_SR3">#REF!</definedName>
    <definedName name="Vente_marchandises">#REF!</definedName>
    <definedName name="machine_14">#REF!</definedName>
    <definedName name="Mois_SRbis_9">#REF!</definedName>
    <definedName name="jour3_9">#REF!</definedName>
    <definedName name="Jour_SR_14">#REF!</definedName>
    <definedName name="DELAIS_14">#REF!</definedName>
    <definedName name="machine_10">#REF!</definedName>
    <definedName name="seuil_rentabilité_interne">#REF!</definedName>
    <definedName name="MON__DOSSIER_DE_CREATION">#REF!</definedName>
    <definedName name="Taux_prog_2_15">#REF!</definedName>
    <definedName name="Mois_SR2">#REF!</definedName>
    <definedName localSheetId="1" name="Z_54D98F1E_53D0_4851_8E21_D6B23A970F0C_.wvu.PrintArea">'Plan financement'!$B$1:$G$74</definedName>
    <definedName name="Mois_SR_14">#REF!</definedName>
    <definedName name="TVA_invest2">#REF!</definedName>
    <definedName name="machine_5">#REF!</definedName>
    <definedName name="Jour_SR_9">#REF!</definedName>
    <definedName name="pieces_admin_2">#REF!</definedName>
    <definedName name="jour3_15">#REF!</definedName>
    <definedName name="Régime_Fiscal">#REF!</definedName>
    <definedName localSheetId="4" name="Z_25662571_BA8B_4104_B7BE_8F3787F26F17_.wvu.Rows">'Compte de résultat'!$2:$2</definedName>
    <definedName name="Taux_charges_sociales_patronales_reduit">#REF!</definedName>
    <definedName name="le_CPT_pr">#REF!</definedName>
    <definedName name="TVA_invest3">#REF!</definedName>
    <definedName name="Activité">#REF!</definedName>
    <definedName name="Taux_ch_soc_entrepreneur">#REF!</definedName>
    <definedName name="Duree_PAI_9">#REF!</definedName>
    <definedName name="jour4_15">#REF!</definedName>
    <definedName name="le_cpt_R">#REF!</definedName>
    <definedName name="Jour_SR3_14">#REF!</definedName>
    <definedName name="taux_TVA_9">#REF!</definedName>
    <definedName name="jour4_9">#REF!</definedName>
    <definedName name="Mois_SR3_14">#REF!</definedName>
    <definedName name="tableau_ratio">#REF!</definedName>
    <definedName name="machine_12">#REF!</definedName>
    <definedName name="VENTES_DE_MARCHANDISES">#REF!</definedName>
    <definedName name="Mois_SR3bis_14">#REF!</definedName>
    <definedName name="STRATDEV">#REF!</definedName>
    <definedName name="jour3_14">#REF!</definedName>
    <definedName name="TVA_invest2_14">#REF!</definedName>
    <definedName name="Mois_SR3bis_15">#REF!</definedName>
    <definedName localSheetId="1" name="Z_0543D322_CF98_4D3D_9CC9_E67E6170A3BD_.wvu.PrintArea">'Plan financement'!$B$1:$G$74</definedName>
    <definedName name="machine_9">#REF!</definedName>
    <definedName name="OuiNon">#REF!</definedName>
    <definedName name="Pieces_admin">#REF!</definedName>
    <definedName name="Mois_SR2bis">#REF!</definedName>
    <definedName name="Taux_prog_2_14">#REF!</definedName>
    <definedName name="le_bilan_comp">#REF!</definedName>
    <definedName name="TVA_invest2_9">#REF!</definedName>
    <definedName name="Taux_prog_3_9">#REF!</definedName>
    <definedName localSheetId="5" name="Z_25662571_BA8B_4104_B7BE_8F3787F26F17_.wvu.PrintArea">'Besoins en fd de roulement'!$B$1:$E$76</definedName>
    <definedName name="machine_13">#REF!</definedName>
    <definedName name="Mois_SR2bis_15">#REF!</definedName>
    <definedName name="machine_4">#REF!</definedName>
    <definedName name="jour2_15">#REF!</definedName>
    <definedName name="Taux_ch_soc_salariale_9">#REF!</definedName>
    <definedName name="Taux_ch_soc_patronales">#REF!</definedName>
    <definedName name="taux_TVA">#REF!</definedName>
    <definedName name="D_le_tabl_tresorerie">#REF!</definedName>
    <definedName name="jour1_9">#REF!</definedName>
    <definedName name="Juridique">#REF!</definedName>
    <definedName name="Mois_SR2bis_14">#REF!</definedName>
    <definedName name="Jour_SR2_14">#REF!</definedName>
    <definedName name="TVA_invest3_15">#REF!</definedName>
    <definedName name="Vente_Prestations">#REF!</definedName>
    <definedName name="Mini_RSI">#REF!</definedName>
    <definedName localSheetId="4" name="Z_25662571_BA8B_4104_B7BE_8F3787F26F17_.wvu.PrintArea">'Compte de résultat'!$B$1:$J$86</definedName>
    <definedName name="taux_TVA_E_14">#REF!</definedName>
    <definedName name="Taux_ch_soc_salariale_15">#REF!</definedName>
    <definedName name="jour1">#REF!</definedName>
    <definedName name="taux_TVA_E_15">#REF!</definedName>
    <definedName name="Le_Compte_de_Résultat">#REF!</definedName>
    <definedName localSheetId="1" name="Z_54D98F1E_53D0_4851_8E21_D6B23A970F0C_.wvu.Cols">'Plan financement'!$K:$M</definedName>
    <definedName name="Jour_SR3_9">#REF!</definedName>
    <definedName name="taux_TVA_E_9">#REF!</definedName>
    <definedName name="Duree_PAI_14">#REF!</definedName>
  </definedNames>
  <calcPr/>
  <extLst>
    <ext uri="GoogleSheetsCustomDataVersion2">
      <go:sheetsCustomData xmlns:go="http://customooxmlschemas.google.com/" r:id="rId18" roundtripDataChecksum="pbSPpB74jgcWmfBUQrEWJE+m904CZgNW2U8O17sHGTg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X8">
      <text>
        <t xml:space="preserve">======
ID#AAABdpU9lbM
Prêt d'Honneur     (2025-02-11 13:47:28)
durée moyenne de 36 à 48 mois</t>
      </text>
    </comment>
    <comment authorId="0" ref="R8">
      <text>
        <t xml:space="preserve">======
ID#AAABdpU9lbE
Prêt d'Honneur     (2025-02-11 13:47:28)
durée moyenne de 36 à 48 mois</t>
      </text>
    </comment>
    <comment authorId="0" ref="X7">
      <text>
        <t xml:space="preserve">======
ID#AAABdpU9lbI
Niel Thierry    (2025-02-11 13:47:28)
Le Prêt MPE ne peut excéder 60 mois et la durée du prêt bancaire</t>
      </text>
    </comment>
    <comment authorId="0" ref="E7">
      <text>
        <t xml:space="preserve">======
ID#AAABdpU9lbA
Didier Merle    (2025-02-11 13:47:28)
Prêt MPE : enveloppe moyenne entre 3 000 et 4 000 €</t>
      </text>
    </comment>
    <comment authorId="0" ref="E21">
      <text>
        <t xml:space="preserve">======
ID#AAABdpU9la4
Didier Merle    (2025-02-11 13:47:28)
Durée de l'emprunt : maxi 84 mois</t>
      </text>
    </comment>
    <comment authorId="0" ref="R7">
      <text>
        <t xml:space="preserve">======
ID#AAABdpU9la8
Niel Thierry    (2025-02-11 13:47:28)
Le Prêt MPE ne peut excéder 60 mois et la durée du prêt bancaire</t>
      </text>
    </comment>
    <comment authorId="0" ref="E8">
      <text>
        <t xml:space="preserve">======
ID#AAABdpU9la0
Didier Merle    (2025-02-11 13:47:28)
Prêt d'honneur : enveloppe moyenne entre 5 000 et 7 500 €</t>
      </text>
    </comment>
  </commentList>
  <extLst>
    <ext uri="GoogleSheetsCustomDataVersion2">
      <go:sheetsCustomData xmlns:go="http://customooxmlschemas.google.com/" r:id="rId1" roundtripDataSignature="AMtx7mj1VWjmpb7TSOLcK7lKwOMHccBU/w=="/>
    </ext>
  </extLst>
</comments>
</file>

<file path=xl/sharedStrings.xml><?xml version="1.0" encoding="utf-8"?>
<sst xmlns="http://schemas.openxmlformats.org/spreadsheetml/2006/main" count="1219" uniqueCount="577">
  <si>
    <t xml:space="preserve">PREVISIONNEL FINANCIER </t>
  </si>
  <si>
    <t>FICHE DE SYNTHESE DU FINANCIER</t>
  </si>
  <si>
    <t xml:space="preserve">NOM DES DIRIGEANTS : </t>
  </si>
  <si>
    <t>Briere Baron Cymbler Tchenio</t>
  </si>
  <si>
    <t>NOM DE L'ENTREPRISE :</t>
  </si>
  <si>
    <t>Ethika</t>
  </si>
  <si>
    <t xml:space="preserve">STATUT JURIDIQUE : </t>
  </si>
  <si>
    <t>SAS</t>
  </si>
  <si>
    <t>DATE DE DEMARRAGE :</t>
  </si>
  <si>
    <t xml:space="preserve">Entreprise sousmise à la TVA : </t>
  </si>
  <si>
    <t>Oui</t>
  </si>
  <si>
    <t>PREVISIONNEL DE L'ACTIVITE</t>
  </si>
  <si>
    <t>N</t>
  </si>
  <si>
    <t>N+1</t>
  </si>
  <si>
    <t>N+2</t>
  </si>
  <si>
    <t>Chiffres d'affaires</t>
  </si>
  <si>
    <t>Résultat net</t>
  </si>
  <si>
    <t>Capacité d'autofinancement</t>
  </si>
  <si>
    <t>Seuil de rentabilité</t>
  </si>
  <si>
    <t>Effet levier bancaire</t>
  </si>
  <si>
    <t>x</t>
  </si>
  <si>
    <t>PLAN DE FINANCEMENT DE DEMARRAGE</t>
  </si>
  <si>
    <t>Besoins</t>
  </si>
  <si>
    <t>Ressources</t>
  </si>
  <si>
    <t>Investissements incorporels</t>
  </si>
  <si>
    <t xml:space="preserve">Apports personnels </t>
  </si>
  <si>
    <t>Investissements corporels</t>
  </si>
  <si>
    <t>Compte courant d'associés</t>
  </si>
  <si>
    <t>Besoin en Fonds de Roulement</t>
  </si>
  <si>
    <t xml:space="preserve">Prêts d'honneur </t>
  </si>
  <si>
    <t xml:space="preserve">Durée </t>
  </si>
  <si>
    <t>Taux</t>
  </si>
  <si>
    <t>Différé</t>
  </si>
  <si>
    <t>Stock de départ</t>
  </si>
  <si>
    <t>Investissements financiers</t>
  </si>
  <si>
    <t xml:space="preserve">Prêt bancaires </t>
  </si>
  <si>
    <t>Emprunt bancaire</t>
  </si>
  <si>
    <t xml:space="preserve">TVA (sur Immobilisations + Stock) </t>
  </si>
  <si>
    <t>Créa-Sol</t>
  </si>
  <si>
    <t>Autres Emprunts</t>
  </si>
  <si>
    <t>Excédent de trésorerie pour financer les charges au démarrage</t>
  </si>
  <si>
    <t xml:space="preserve">Subventions </t>
  </si>
  <si>
    <t>Total des besoins :</t>
  </si>
  <si>
    <t>Total des ressources :</t>
  </si>
  <si>
    <t xml:space="preserve">Les cases vertes sont à remplir </t>
  </si>
  <si>
    <t>PLAN DE FINANCEMENT</t>
  </si>
  <si>
    <t>AMORTISSEMENTS</t>
  </si>
  <si>
    <t>BESOINS</t>
  </si>
  <si>
    <t>Démarrage</t>
  </si>
  <si>
    <t>FIN AN1</t>
  </si>
  <si>
    <t>FIN AN2</t>
  </si>
  <si>
    <t>FIN AN3</t>
  </si>
  <si>
    <t>Durée amortissement</t>
  </si>
  <si>
    <t>DAM an 1</t>
  </si>
  <si>
    <t>DAM an 2</t>
  </si>
  <si>
    <t>DAM an 3</t>
  </si>
  <si>
    <t>IMMOBILISATIONS INCORPORELLES         HT</t>
  </si>
  <si>
    <t>Frais d'établissement (greffe, JO, honoraires de constitution…)</t>
  </si>
  <si>
    <t>Honoraires juridiques et comptables en création</t>
  </si>
  <si>
    <t>Honoraires autres (agence immo, architecte…)</t>
  </si>
  <si>
    <t>Frais de R&amp;D, études</t>
  </si>
  <si>
    <t>Droits d'entrée Franchise, Marque, Concession</t>
  </si>
  <si>
    <t>Fonds de commerce (immo incorporelle)</t>
  </si>
  <si>
    <t>Droit au Bail / Pas de Porte</t>
  </si>
  <si>
    <t>Droits d'enregistrement</t>
  </si>
  <si>
    <t>Enregistrement à l'INPI</t>
  </si>
  <si>
    <t>Garantie sur prêt bancaire (BPI, SOCAMA…)</t>
  </si>
  <si>
    <t>Communication (Flyers, carte de visite,,,)</t>
  </si>
  <si>
    <t>Site internet</t>
  </si>
  <si>
    <t>Formations (HACCP, CMA…)</t>
  </si>
  <si>
    <t>Licence, logiciel (acquisition) logiciel professionnel</t>
  </si>
  <si>
    <t>Autre (précisez)</t>
  </si>
  <si>
    <t>IMMOBILISATIONS CORPORELLES            HT</t>
  </si>
  <si>
    <t>Terrains et constructions</t>
  </si>
  <si>
    <t>Enseigne / devanture</t>
  </si>
  <si>
    <t>Véhicules</t>
  </si>
  <si>
    <t xml:space="preserve">Aménagement, installation et travaux </t>
  </si>
  <si>
    <t>Fonds de commerce (immos corporelles)</t>
  </si>
  <si>
    <t>Mobilier</t>
  </si>
  <si>
    <t>Outillage professionnel</t>
  </si>
  <si>
    <t>Matériel de bureau</t>
  </si>
  <si>
    <t>Matériel Informatique</t>
  </si>
  <si>
    <t>Terrasse</t>
  </si>
  <si>
    <t>Apports en nature (ordinateurs)</t>
  </si>
  <si>
    <t>BFR &amp; IMMO FINANCIERES</t>
  </si>
  <si>
    <t>TOTAL</t>
  </si>
  <si>
    <t>Créances clients - Dettes fournisseurs</t>
  </si>
  <si>
    <t>Variation créances/dettes</t>
  </si>
  <si>
    <t>Aide : Durées comptables généralement admises</t>
  </si>
  <si>
    <t>Variation du Stock</t>
  </si>
  <si>
    <t>Matériel</t>
  </si>
  <si>
    <t>6 à 10 ans</t>
  </si>
  <si>
    <t>Immo financières (caution)</t>
  </si>
  <si>
    <t>Outillage</t>
  </si>
  <si>
    <t>5 à 10 ans</t>
  </si>
  <si>
    <t>AVANCE DE TVA</t>
  </si>
  <si>
    <t>Automobiles et matériel roulant</t>
  </si>
  <si>
    <t>4 à 5 ans</t>
  </si>
  <si>
    <t>TVA sur immobilisations</t>
  </si>
  <si>
    <t>10 ans</t>
  </si>
  <si>
    <t>TVA sur stock de départ</t>
  </si>
  <si>
    <t>REMBOURSEMENT DES EMPRUNTS</t>
  </si>
  <si>
    <t>Agencements et installations</t>
  </si>
  <si>
    <t>10 à 20 ans</t>
  </si>
  <si>
    <t>Prêt d'honneur IPA (160 euros/mois minimum)</t>
  </si>
  <si>
    <t>Matériel informatique</t>
  </si>
  <si>
    <t>3 ans</t>
  </si>
  <si>
    <t xml:space="preserve">Brevets, certificats d'obtention végétale : </t>
  </si>
  <si>
    <t>5 ans</t>
  </si>
  <si>
    <t xml:space="preserve">Matériel et outillage de faible valeur (&lt; à 500 € unitaire HT) </t>
  </si>
  <si>
    <t>Charges</t>
  </si>
  <si>
    <t>Prêt relais de TVA</t>
  </si>
  <si>
    <t>Petit matériel de bureau (&lt; à 500 € unitaire HT)</t>
  </si>
  <si>
    <t>TOTAL DES BESOINS</t>
  </si>
  <si>
    <t>RESSOURCES</t>
  </si>
  <si>
    <t>CAPITAUX PROPRES</t>
  </si>
  <si>
    <t>Capital (en numéraire)</t>
  </si>
  <si>
    <t>Capital (en nature : ordinateurs)</t>
  </si>
  <si>
    <t>Compte courants d'associés (en numéraire)</t>
  </si>
  <si>
    <t>Compte courants d'associés (en nature)</t>
  </si>
  <si>
    <t>Compte courants d'associés (frais engagés)</t>
  </si>
  <si>
    <t>Nature prêt</t>
  </si>
  <si>
    <t>Durée</t>
  </si>
  <si>
    <t>Mensualités</t>
  </si>
  <si>
    <t>Prêt d'honneur IPA</t>
  </si>
  <si>
    <t>Prêt d'Honneur BPI (Créa/Reprise/Croissance)</t>
  </si>
  <si>
    <t>Prêt d'Honneur Solidaire BPI</t>
  </si>
  <si>
    <t>Crédit Vendeur</t>
  </si>
  <si>
    <t>EMPRUNTS</t>
  </si>
  <si>
    <t xml:space="preserve">Emprunt bancaire </t>
  </si>
  <si>
    <t>Prêt Créasol</t>
  </si>
  <si>
    <t>Autre emprunt (précisez)</t>
  </si>
  <si>
    <t>Subventions (précisez)</t>
  </si>
  <si>
    <t>Récupération de TVA</t>
  </si>
  <si>
    <t>TOTAL DES RESSOURCES</t>
  </si>
  <si>
    <r>
      <rPr>
        <rFont val="Arial"/>
        <b/>
        <color theme="0"/>
        <sz val="14.0"/>
      </rPr>
      <t>SOLDES</t>
    </r>
    <r>
      <rPr>
        <rFont val="Arial"/>
        <b/>
        <color theme="0"/>
        <sz val="12.0"/>
      </rPr>
      <t xml:space="preserve">
</t>
    </r>
    <r>
      <rPr>
        <rFont val="Arial"/>
        <b/>
        <i/>
        <color theme="0"/>
        <sz val="12.0"/>
      </rPr>
      <t>Solde première colonne correspond à l'avance de 
trésorerie nécessaire au bon démarrage de l'activit</t>
    </r>
    <r>
      <rPr>
        <rFont val="Arial"/>
        <b/>
        <color theme="0"/>
        <sz val="12.0"/>
      </rPr>
      <t>é</t>
    </r>
  </si>
  <si>
    <t>SOLDES CUMULES</t>
  </si>
  <si>
    <t>Tableau B : FINANCEMENT</t>
  </si>
  <si>
    <t>Fonds propres</t>
  </si>
  <si>
    <t>Apports</t>
  </si>
  <si>
    <t>Capital social</t>
  </si>
  <si>
    <t>Compte courant</t>
  </si>
  <si>
    <t>Apport personnel</t>
  </si>
  <si>
    <t>Apport en nature</t>
  </si>
  <si>
    <t>Prêt MPE (ancien NACRE)</t>
  </si>
  <si>
    <t>Durée MPE :</t>
  </si>
  <si>
    <t>Apports et aides divers (Prêt d'honneur)</t>
  </si>
  <si>
    <t>Durée Prêt d'honneur :</t>
  </si>
  <si>
    <t>Total</t>
  </si>
  <si>
    <t>Subventions d'investissements</t>
  </si>
  <si>
    <t>Montant Subv.</t>
  </si>
  <si>
    <t>Subvention Etat</t>
  </si>
  <si>
    <t>Subvention Collectivité</t>
  </si>
  <si>
    <t>Emprunts souscrits à l'origine (Année 1)</t>
  </si>
  <si>
    <t>Emprunts souscrits Année 2</t>
  </si>
  <si>
    <t>Emprunts souscrits à l'origine Année 3</t>
  </si>
  <si>
    <t>Prêt PHS</t>
  </si>
  <si>
    <t>PRÊT RELAIS TVA</t>
  </si>
  <si>
    <t>EMPRUNT 1</t>
  </si>
  <si>
    <t>EMPRUNT 2</t>
  </si>
  <si>
    <t>EMPRUNT 3</t>
  </si>
  <si>
    <t>Montant</t>
  </si>
  <si>
    <t>Taux annuel</t>
  </si>
  <si>
    <t>Nombre de mois total d'emprunt</t>
  </si>
  <si>
    <t>Valeur future</t>
  </si>
  <si>
    <t>Début (1) ou fin(0) de période</t>
  </si>
  <si>
    <t>N° de mois de début d'emprunt</t>
  </si>
  <si>
    <t>Nbr de mois de franchise de capital</t>
  </si>
  <si>
    <t>Remboursement mensuel</t>
  </si>
  <si>
    <t>Remboursement annuel</t>
  </si>
  <si>
    <t>INTERETS</t>
  </si>
  <si>
    <t>CAPITAL</t>
  </si>
  <si>
    <t>AN</t>
  </si>
  <si>
    <t>Intérêts</t>
  </si>
  <si>
    <t>Capital</t>
  </si>
  <si>
    <t>Capital dû</t>
  </si>
  <si>
    <t>capital</t>
  </si>
  <si>
    <t>HYPOTHESES DE CHIFFRE D'AFFAIRES FACTURE HT</t>
  </si>
  <si>
    <t xml:space="preserve">Composition du CA HT </t>
  </si>
  <si>
    <r>
      <rPr>
        <rFont val="Arial"/>
        <b/>
        <color theme="1"/>
        <sz val="12.0"/>
      </rPr>
      <t xml:space="preserve">Produits ou Prestation                                                                 </t>
    </r>
    <r>
      <rPr>
        <rFont val="Arial"/>
        <b/>
        <color rgb="FF92D050"/>
        <sz val="12.0"/>
      </rPr>
      <t>(PRECISEZ)</t>
    </r>
  </si>
  <si>
    <t xml:space="preserve">Unité de calcul du CA </t>
  </si>
  <si>
    <t xml:space="preserve">Taux de TVA </t>
  </si>
  <si>
    <t>Abonnement Classic</t>
  </si>
  <si>
    <t>Abonnement Premium</t>
  </si>
  <si>
    <t>Abonnement Classic (sans engagement)</t>
  </si>
  <si>
    <t>Label Ethika</t>
  </si>
  <si>
    <t>Produit/Service 5</t>
  </si>
  <si>
    <t>Produit/Service 6</t>
  </si>
  <si>
    <t>Produit/Service 7</t>
  </si>
  <si>
    <t>Produit/Service 8</t>
  </si>
  <si>
    <t>Indiquer le mois de démarrage dans la fiche de synthèse</t>
  </si>
  <si>
    <t xml:space="preserve">HYPOTHESES MOIS PAR MOIS HT </t>
  </si>
  <si>
    <t>Mois</t>
  </si>
  <si>
    <t>Total client</t>
  </si>
  <si>
    <t xml:space="preserve">Nb labels vendus </t>
  </si>
  <si>
    <t xml:space="preserve">CA mensuel HT : </t>
  </si>
  <si>
    <t>Coefficient de saisonalité</t>
  </si>
  <si>
    <t>CHIFFRE D'AFFAIRES</t>
  </si>
  <si>
    <r>
      <rPr>
        <rFont val="Arial"/>
        <b/>
        <color rgb="FFE51968"/>
        <sz val="14.0"/>
      </rPr>
      <t>COMPTE DE RESULTAT</t>
    </r>
    <r>
      <rPr>
        <rFont val="Arial"/>
        <b val="0"/>
        <color rgb="FFE51968"/>
        <sz val="14.0"/>
      </rPr>
      <t xml:space="preserve"> </t>
    </r>
    <r>
      <rPr>
        <rFont val="Arial"/>
        <b/>
        <color rgb="FFE51968"/>
        <sz val="14.0"/>
      </rPr>
      <t>HT</t>
    </r>
  </si>
  <si>
    <t>SIG</t>
  </si>
  <si>
    <t>Nombre de mois sur l'exercice</t>
  </si>
  <si>
    <t>Année</t>
  </si>
  <si>
    <t>N - 1</t>
  </si>
  <si>
    <t xml:space="preserve">Evolution annuelle des charges </t>
  </si>
  <si>
    <t>Chiffre d'affaires facturé (CA)</t>
  </si>
  <si>
    <t>%</t>
  </si>
  <si>
    <t>se remplit en complétant l'onglet  "chiffre d'affaires"</t>
  </si>
  <si>
    <t>CHIFFRE D'AFFAIRES (CA)</t>
  </si>
  <si>
    <t>ACHATS MARCHANDISES / MATIERES PREMIERES</t>
  </si>
  <si>
    <t>Coûts de livraison</t>
  </si>
  <si>
    <t>Matières consommables</t>
  </si>
  <si>
    <t>Emballages</t>
  </si>
  <si>
    <t>MARGE COMMERCIALE (MC)</t>
  </si>
  <si>
    <r>
      <rPr>
        <rFont val="Arial"/>
        <b/>
        <color rgb="FFFFFFFF"/>
        <sz val="12.0"/>
      </rPr>
      <t xml:space="preserve">Indiquez la variabilité des charges : V = Variable  </t>
    </r>
    <r>
      <rPr>
        <rFont val="Calibri"/>
        <b/>
        <color rgb="FFFFFFFF"/>
        <sz val="12.0"/>
      </rPr>
      <t>↘</t>
    </r>
  </si>
  <si>
    <t>AUTRES ACHATS</t>
  </si>
  <si>
    <t>V</t>
  </si>
  <si>
    <t>Fournitures de bureau</t>
  </si>
  <si>
    <t>Fournitures d’entretien</t>
  </si>
  <si>
    <t>Achats matériaux, équipements et travaux</t>
  </si>
  <si>
    <t>Energie EDF/eau</t>
  </si>
  <si>
    <t>Carburant</t>
  </si>
  <si>
    <t>Vêtements de travail</t>
  </si>
  <si>
    <t>Licence, logiciels (location)</t>
  </si>
  <si>
    <t>CHARGES EXTERNES</t>
  </si>
  <si>
    <t>Sous-Traitance (préciser)</t>
  </si>
  <si>
    <t>Loyer</t>
  </si>
  <si>
    <t>Charges locatives</t>
  </si>
  <si>
    <t>Locations mobilières (matériel, véhicules...)</t>
  </si>
  <si>
    <t>Entretien et réparations (locaux, mobilier, véhicules...)</t>
  </si>
  <si>
    <t>Assurances (locaux, véhicule, RC…)</t>
  </si>
  <si>
    <t xml:space="preserve">Frais de formation </t>
  </si>
  <si>
    <t>Honoraires (expert-comptable, avocat…)</t>
  </si>
  <si>
    <t>Publicité, print</t>
  </si>
  <si>
    <t>Référencement Internet</t>
  </si>
  <si>
    <t>Réceptions, salons, évènements</t>
  </si>
  <si>
    <t>Repas, hébergements</t>
  </si>
  <si>
    <t>Parkings, péages, Trains, Avions</t>
  </si>
  <si>
    <t>Indemnités kilométriques</t>
  </si>
  <si>
    <t>Frais postaux, Téléphone, Internet, nom de domaine…</t>
  </si>
  <si>
    <t>Frais bancaires au démarrage (garantie, dossiers…)</t>
  </si>
  <si>
    <t>Services bancaires annuels</t>
  </si>
  <si>
    <t>Commissions cartes bancaires</t>
  </si>
  <si>
    <t>Commissions sur tickets restaurant (pour les restaurateurs)</t>
  </si>
  <si>
    <t>SACEM, SPRE (musique, TV)</t>
  </si>
  <si>
    <t>Cadeaux clientèle, dons</t>
  </si>
  <si>
    <t>Redevance Franchise</t>
  </si>
  <si>
    <t>CGA, cotisations</t>
  </si>
  <si>
    <t>VALEUR AJOUTEE (VA)</t>
  </si>
  <si>
    <t>IMPOTS ET TAXES (HORS IS)</t>
  </si>
  <si>
    <t>Contribution économique territoriale - CET</t>
  </si>
  <si>
    <t>Taxe d’apprentissage, formation continue</t>
  </si>
  <si>
    <t>Autres taxes (TVTS, foncière, Terrasse, taxe sur les salaires…)</t>
  </si>
  <si>
    <t>CHARGES DE PERSONNEL</t>
  </si>
  <si>
    <t>Aide : Charges sociales et salaires 2023</t>
  </si>
  <si>
    <t>Rémunération brute du personnel</t>
  </si>
  <si>
    <t>SAS &amp; SASU</t>
  </si>
  <si>
    <t xml:space="preserve">80% sur le net </t>
  </si>
  <si>
    <t>Charges sociales patronales</t>
  </si>
  <si>
    <t>SARL &amp; EURL</t>
  </si>
  <si>
    <t>45% sur le net</t>
  </si>
  <si>
    <t>Avantages salariaux (mutuelle, TR, primes…)</t>
  </si>
  <si>
    <t>EI &amp; EIRL</t>
  </si>
  <si>
    <t xml:space="preserve">33% sur le bénéfice </t>
  </si>
  <si>
    <t>Rémunération nette dirigeant 1</t>
  </si>
  <si>
    <t>Micro (Achat revente)</t>
  </si>
  <si>
    <t>12,3% sur la chiffre d'affaires</t>
  </si>
  <si>
    <t>Cotisations sociales dirigeant 1</t>
  </si>
  <si>
    <t>Micro (Prestation de service BIC)</t>
  </si>
  <si>
    <t>21,2% sur le chiffre d'affaires</t>
  </si>
  <si>
    <t>Rémunération nette dirigeant 2</t>
  </si>
  <si>
    <t>Micro (Professions libérales affiliées régime génrale BNC)</t>
  </si>
  <si>
    <t>21,1% sur le chiffre d'affaires</t>
  </si>
  <si>
    <t>Cotisations sociales dirigeant 2</t>
  </si>
  <si>
    <t>Micro (Activités libérales CIPAV)</t>
  </si>
  <si>
    <t>EXCEDENT BRUT D'EXPLOITATION (EBE)</t>
  </si>
  <si>
    <t>Charges patronales</t>
  </si>
  <si>
    <t>20 à 42% du brut</t>
  </si>
  <si>
    <t>CHARGES FINANCIERES</t>
  </si>
  <si>
    <t>Smic Brut mai 2023</t>
  </si>
  <si>
    <t>Intérêts des emprunts</t>
  </si>
  <si>
    <t>1 801,80</t>
  </si>
  <si>
    <t>Autres (précisez)</t>
  </si>
  <si>
    <t xml:space="preserve"> </t>
  </si>
  <si>
    <t>CHARGES EXCEPTIONNELLES &amp; DOTATIONS AMORT. &amp; PROVISIONS</t>
  </si>
  <si>
    <t>Dotation aux amortissements</t>
  </si>
  <si>
    <t>Dotation aux provisions</t>
  </si>
  <si>
    <t>TOTAL DES CHARGES</t>
  </si>
  <si>
    <t>RESULTAT BRUT D'EXPLOITATION</t>
  </si>
  <si>
    <t>Impôt sur les sociétés</t>
  </si>
  <si>
    <t>Entreprise soumise à l'IS ?</t>
  </si>
  <si>
    <t>RESULTAT NET</t>
  </si>
  <si>
    <t xml:space="preserve">CAPACITE D’AUTOFIN. </t>
  </si>
  <si>
    <t>ENDETTEMENT</t>
  </si>
  <si>
    <t>TABLEAU DE CALCUL DU BFR</t>
  </si>
  <si>
    <t>CALCUL CREANCES CLIENTS</t>
  </si>
  <si>
    <t>CALCUL DETTES FOURNISSEURS</t>
  </si>
  <si>
    <t>Chiffre d'affaires TTC annuel</t>
  </si>
  <si>
    <t>AchatsTTC annuel</t>
  </si>
  <si>
    <t>Chiffre d'affaires TTC journalier</t>
  </si>
  <si>
    <t>Achats TTC journalier</t>
  </si>
  <si>
    <t>Nb de jours paiement moyen clients</t>
  </si>
  <si>
    <t>Nb de jours paiement moyen fournisseurs</t>
  </si>
  <si>
    <t>Encours clients</t>
  </si>
  <si>
    <t>Crédit fournisseurs</t>
  </si>
  <si>
    <t xml:space="preserve">% Acompte clients perçus </t>
  </si>
  <si>
    <t>% Acompte fournisseurs payés</t>
  </si>
  <si>
    <t>Montant de l'acompte</t>
  </si>
  <si>
    <t>Montant annuel</t>
  </si>
  <si>
    <t>Montant journalier</t>
  </si>
  <si>
    <t>Nb de jours paiement moyen</t>
  </si>
  <si>
    <t>Dettes sociales (URSSAF et salaires)</t>
  </si>
  <si>
    <t>CREANCES CLIENTS</t>
  </si>
  <si>
    <t>DETTES FOURNISSEURS</t>
  </si>
  <si>
    <t>CREANCES CLIENTS - DETTES FOURNISSEURS</t>
  </si>
  <si>
    <t>Variation créances / dettes</t>
  </si>
  <si>
    <t>STOCK HT</t>
  </si>
  <si>
    <t>Variation du stock</t>
  </si>
  <si>
    <t>BESOIN EN FONDS DE ROULEMENT</t>
  </si>
  <si>
    <t>PLAN DE TRESORERIE TTC</t>
  </si>
  <si>
    <t>SOLDE DEBUT DE MOIS</t>
  </si>
  <si>
    <t>Vérifications</t>
  </si>
  <si>
    <t>Observations</t>
  </si>
  <si>
    <t>ENCAISSEMENTS D'EXPLOITATION</t>
  </si>
  <si>
    <t>TTC</t>
  </si>
  <si>
    <t>HT</t>
  </si>
  <si>
    <t>TOTAL ENCAISSEMENTS D'EXPLOITATION</t>
  </si>
  <si>
    <t>Coefficient de saisonnalité</t>
  </si>
  <si>
    <t xml:space="preserve">   DECAISSEMENTS D’EXPLOITATION</t>
  </si>
  <si>
    <t>Stock TTC</t>
  </si>
  <si>
    <t>Pas de TVA sur ce poste</t>
  </si>
  <si>
    <t>TVA SUR FRAIS BANCAIRES</t>
  </si>
  <si>
    <t>Impôts et Taxes (hors IS)</t>
  </si>
  <si>
    <t>Charges sociales patronales et salariales</t>
  </si>
  <si>
    <t>Rémunération dirigeants</t>
  </si>
  <si>
    <t>Cotisations sociales dirigeants</t>
  </si>
  <si>
    <t>TVA à payer ou Crédit de TVA</t>
  </si>
  <si>
    <t>TOTAL DECAISSEMENTS D'EXPLOITATION</t>
  </si>
  <si>
    <t>SOLDE D'EXPLOITATION</t>
  </si>
  <si>
    <t>FONDS PROPRES ET FINANCEMENTS</t>
  </si>
  <si>
    <t>Capital + Cpte courants associés</t>
  </si>
  <si>
    <t>TOTAL ENCAISSEMENTS HORS EXPLOITATION</t>
  </si>
  <si>
    <t xml:space="preserve">   DECAISSEMENTS HORS EXPLOITATION</t>
  </si>
  <si>
    <t>REMBOURSEMENT EMPRUNTS</t>
  </si>
  <si>
    <t>Remboursement du prêt d'honneur IPA</t>
  </si>
  <si>
    <t>Remboursement du prêt BPI création/reprise</t>
  </si>
  <si>
    <t>Remboursement du prêt d'Honneur Solidaire BPI</t>
  </si>
  <si>
    <t>Remboursement du prêt bancaire + crédit relais TVA</t>
  </si>
  <si>
    <t>Remboursement du prêt Créa-Sol</t>
  </si>
  <si>
    <t>Remboursement de Autre Emprunt</t>
  </si>
  <si>
    <t>TOTAL DECAISSEMENTS HORS EXPLOITATION</t>
  </si>
  <si>
    <t>SOLDE HORS EXPLOITATION</t>
  </si>
  <si>
    <t>SOLDE MENSUEL</t>
  </si>
  <si>
    <t>SOLDE CUMULE</t>
  </si>
  <si>
    <t>TABLEAU DE CALCUL DE LA TVA A PAYER OU DU CREDIT DE TVA (par défaut, calcul TVA à 20% sur le CA)</t>
  </si>
  <si>
    <t>Ventilation TVA sur CA</t>
  </si>
  <si>
    <t>Remb 1</t>
  </si>
  <si>
    <t>Remb 2</t>
  </si>
  <si>
    <t>Créasol</t>
  </si>
  <si>
    <t>TVA</t>
  </si>
  <si>
    <t>Remb 1 + TVA</t>
  </si>
  <si>
    <t>Remb</t>
  </si>
  <si>
    <t>Chiffre d'affaires encaissé TTC à 5,5%</t>
  </si>
  <si>
    <t>%V118</t>
  </si>
  <si>
    <t>%FINANCEMENT!AB47</t>
  </si>
  <si>
    <t>TVA collectée à 5,5%</t>
  </si>
  <si>
    <t>%V119</t>
  </si>
  <si>
    <t>%FINANCEMENT!AB48</t>
  </si>
  <si>
    <t>Chiffre d'affaires encaissé TTC à 10%</t>
  </si>
  <si>
    <t>%V120</t>
  </si>
  <si>
    <t>%FINANCEMENT!AB49</t>
  </si>
  <si>
    <t>TVA collectée à 10%</t>
  </si>
  <si>
    <t>%V121</t>
  </si>
  <si>
    <t>%FINANCEMENT!AB50</t>
  </si>
  <si>
    <t>Chiffre d'affaires encaissé TTC à 20%</t>
  </si>
  <si>
    <t>%V122</t>
  </si>
  <si>
    <t>%FINANCEMENT!AB51</t>
  </si>
  <si>
    <t>TVA collectée à 20%</t>
  </si>
  <si>
    <t>%V123</t>
  </si>
  <si>
    <t>%FINANCEMENT!AB52</t>
  </si>
  <si>
    <t>Total TVA collectée</t>
  </si>
  <si>
    <t>%V124</t>
  </si>
  <si>
    <t>%FINANCEMENT!AB53</t>
  </si>
  <si>
    <t>Ventilation TVA sur achats</t>
  </si>
  <si>
    <t>%V125</t>
  </si>
  <si>
    <t>%FINANCEMENT!AB54</t>
  </si>
  <si>
    <t>Achats décaissés à 5,5%</t>
  </si>
  <si>
    <t>%V126</t>
  </si>
  <si>
    <t>%FINANCEMENT!AB55</t>
  </si>
  <si>
    <t>TVA à 5,5%</t>
  </si>
  <si>
    <t>%V127</t>
  </si>
  <si>
    <t>%FINANCEMENT!AB56</t>
  </si>
  <si>
    <t>Achats décaissés à 10%</t>
  </si>
  <si>
    <t>%V128</t>
  </si>
  <si>
    <t>%FINANCEMENT!AB57</t>
  </si>
  <si>
    <t>TVA à 10%</t>
  </si>
  <si>
    <t>%V129</t>
  </si>
  <si>
    <t>%FINANCEMENT!AB58</t>
  </si>
  <si>
    <t>Achats décaissés à 20%</t>
  </si>
  <si>
    <t>TVA à 20%</t>
  </si>
  <si>
    <t>Total TVA déductible sur exploitation</t>
  </si>
  <si>
    <t xml:space="preserve">Total TVA déductible </t>
  </si>
  <si>
    <t>TVA à payer ou crédit de TVA mensuel</t>
  </si>
  <si>
    <t>TVA à payer ou crédit de TVA semestriel</t>
  </si>
  <si>
    <t>SEUIL DE RENTABILITE HORS ENDETTEMENT</t>
  </si>
  <si>
    <t>Total CA</t>
  </si>
  <si>
    <t>Total des charges variables</t>
  </si>
  <si>
    <t xml:space="preserve">Marge sur coûts variables </t>
  </si>
  <si>
    <t xml:space="preserve">Taux de marge variables </t>
  </si>
  <si>
    <t>Charges fixes</t>
  </si>
  <si>
    <t>CA seuil de rentabilité 
HORS ENDETTEMENT</t>
  </si>
  <si>
    <t>Total des charges</t>
  </si>
  <si>
    <t>NB JOURS TRAVAILLES/AN</t>
  </si>
  <si>
    <t>POINT MORT JOUR HT en CA</t>
  </si>
  <si>
    <t>SEUIL DE RENTABILITE AVEC ENDETTEMENT</t>
  </si>
  <si>
    <t>Charges fixes avec endettement</t>
  </si>
  <si>
    <t>CA seuil de rentabilité 
AVEC ENDETTEMENT</t>
  </si>
  <si>
    <t>Tableau d'Amortissement d'Emprunt</t>
  </si>
  <si>
    <t>RESERVE IPA - NE PAS TOUCHER</t>
  </si>
  <si>
    <t>TYPE DE PRET :</t>
  </si>
  <si>
    <t>IPA</t>
  </si>
  <si>
    <t>MONTANT :</t>
  </si>
  <si>
    <t>euros</t>
  </si>
  <si>
    <t>DUREE (année) :</t>
  </si>
  <si>
    <t>soit</t>
  </si>
  <si>
    <t>mensualités</t>
  </si>
  <si>
    <t>TAUX (TEG) :</t>
  </si>
  <si>
    <t>euros/mois</t>
  </si>
  <si>
    <t>N° Mensualité</t>
  </si>
  <si>
    <t>Capital restant dû début période</t>
  </si>
  <si>
    <t>Amortissements</t>
  </si>
  <si>
    <t>Capital restant dû fin période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</si>
  <si>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</si>
  <si>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</si>
  <si>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</si>
  <si>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</si>
  <si>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</si>
  <si>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</si>
  <si>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</si>
  <si>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</si>
  <si>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</si>
  <si>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</si>
  <si>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</si>
  <si>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</si>
  <si>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 xml:space="preserve">Total </t>
  </si>
  <si>
    <t>1° Année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</si>
  <si>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</si>
  <si>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</si>
  <si>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</si>
  <si>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</si>
  <si>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</si>
  <si>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</si>
  <si>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</si>
  <si>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</si>
  <si>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</si>
  <si>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</si>
  <si>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</si>
  <si>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</si>
  <si>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2° Année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</si>
  <si>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</si>
  <si>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</si>
  <si>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</si>
  <si>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</si>
  <si>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</si>
  <si>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</si>
  <si>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</si>
  <si>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</si>
  <si>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</si>
  <si>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</si>
  <si>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</si>
  <si>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</si>
  <si>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3° Année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</si>
  <si>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</si>
  <si>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</si>
  <si>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</si>
  <si>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</si>
  <si>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</si>
  <si>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</si>
  <si>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</si>
  <si>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</si>
  <si>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</si>
  <si>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</si>
  <si>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</si>
  <si>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</si>
  <si>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4° Année</t>
  </si>
  <si>
    <t>Capital restant</t>
  </si>
  <si>
    <t>dû début période</t>
  </si>
  <si>
    <t>dû fin période</t>
  </si>
  <si>
    <t>49</t>
  </si>
  <si>
    <t>50</t>
  </si>
  <si>
    <t>PH BPI</t>
  </si>
  <si>
    <t>MPE</t>
  </si>
  <si>
    <t>CREASOL</t>
  </si>
  <si>
    <t>BANQUE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</si>
  <si>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</si>
  <si>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</si>
  <si>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</si>
  <si>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</si>
  <si>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</si>
  <si>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</si>
  <si>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</si>
  <si>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</si>
  <si>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</si>
  <si>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</si>
  <si>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5° Année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</si>
  <si>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</si>
  <si>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</si>
  <si>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</si>
  <si>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</si>
  <si>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</si>
  <si>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</si>
  <si>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</si>
  <si>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</si>
  <si>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</si>
  <si>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</si>
  <si>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</si>
  <si>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</si>
  <si>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6° Année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</si>
  <si>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</si>
  <si>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</si>
  <si>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</si>
  <si>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</si>
  <si>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</si>
  <si>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</si>
  <si>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</si>
  <si>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</si>
  <si>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</si>
  <si>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</si>
  <si>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</si>
  <si>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</si>
  <si>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7° Année</t>
  </si>
  <si>
    <t>Listes déroulantes</t>
  </si>
  <si>
    <t>Status</t>
  </si>
  <si>
    <t>Liste déroulante</t>
  </si>
  <si>
    <t>Unité de calcul du CA</t>
  </si>
  <si>
    <t>Taux horaire</t>
  </si>
  <si>
    <t>F</t>
  </si>
  <si>
    <t>SASU</t>
  </si>
  <si>
    <t>Non</t>
  </si>
  <si>
    <t>Chantier</t>
  </si>
  <si>
    <t>SARL</t>
  </si>
  <si>
    <t>Panier moyen</t>
  </si>
  <si>
    <t>EURL / SARLU</t>
  </si>
  <si>
    <t>Nombre de clients</t>
  </si>
  <si>
    <t>Entreprise Individuelle</t>
  </si>
  <si>
    <t>Prestations</t>
  </si>
  <si>
    <t>EIRL</t>
  </si>
  <si>
    <t>Nombre d'heures</t>
  </si>
  <si>
    <t>Micro 15%</t>
  </si>
  <si>
    <t>Micro 25%</t>
  </si>
  <si>
    <t>Pour EI 1500</t>
  </si>
  <si>
    <t>Entreprise sousmise à la TVA</t>
  </si>
  <si>
    <t>Taux de TVA</t>
  </si>
  <si>
    <t>Charges Sociales SASU et les SAS</t>
  </si>
  <si>
    <t>Pour le gérant assimilé salarié</t>
  </si>
  <si>
    <t>Sur le net</t>
  </si>
  <si>
    <t>SI ACRE</t>
  </si>
  <si>
    <t>1ère année au lieu de 80</t>
  </si>
  <si>
    <t xml:space="preserve">Charges sociales EURL / SARLU &amp; SARL </t>
  </si>
  <si>
    <t>Pour tous les salariés</t>
  </si>
  <si>
    <t>Exonéré pendant 1 an</t>
  </si>
  <si>
    <t xml:space="preserve">1200€ la première année </t>
  </si>
  <si>
    <t>Charges sociales EI &amp; EIRL</t>
  </si>
  <si>
    <t>Pour l'entreprise</t>
  </si>
  <si>
    <t xml:space="preserve">Sur le résultat </t>
  </si>
  <si>
    <t>Charges Sociales Micro</t>
  </si>
  <si>
    <t>Type de Micro</t>
  </si>
  <si>
    <t>Taux de base</t>
  </si>
  <si>
    <t>Formation Pro</t>
  </si>
  <si>
    <t>Impôt sur le revenu</t>
  </si>
  <si>
    <t>Achat/revente</t>
  </si>
  <si>
    <t>% du résultat</t>
  </si>
  <si>
    <t>Profession libéale réglementée</t>
  </si>
  <si>
    <t>Pour les prestation et service (artisanat)</t>
  </si>
  <si>
    <t>Profession libérale non réglementée</t>
  </si>
  <si>
    <t>Micro N1 si ACRE</t>
  </si>
  <si>
    <t>Micro N2 si ACRE</t>
  </si>
  <si>
    <t>Micro N3 si ACRE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</si>
</sst>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2">
    <numFmt numFmtId="164" formatCode="D/M/YYYY"/>
    <numFmt numFmtId="165" formatCode="#,##0_ ;\-#,##0\ "/>
    <numFmt numFmtId="166" formatCode="_-* #,##0.00\ [$€-40C]_-;\-* #,##0.00\ [$€-40C]_-;_-* &quot;-&quot;??\ [$€-40C]_-;_-@"/>
    <numFmt numFmtId="167" formatCode="#,##0\ &quot;€&quot;"/>
    <numFmt numFmtId="168" formatCode="_-* #,##0\ _F_-;\-* #,##0\ _F_-;_-* &quot;-&quot;??\ _F_-;_-@"/>
    <numFmt numFmtId="169" formatCode="_-* #,##0\ [$€]_-;\-* #,##0\ [$€]_-;_-* &quot;-&quot;??\ [$€]_-;_-@"/>
    <numFmt numFmtId="170" formatCode="#,##0.00\ _F"/>
    <numFmt numFmtId="171" formatCode="0.0%"/>
    <numFmt numFmtId="172" formatCode="[$-40C]mmm\-yy"/>
    <numFmt numFmtId="173" formatCode="_-* #,##0\ [$€-40C]_-;\-* #,##0\ [$€-40C]_-;_-* &quot;-&quot;??\ [$€-40C]_-;_-@"/>
    <numFmt numFmtId="174" formatCode="mmm"/>
    <numFmt numFmtId="175" formatCode="#,##0\ _F"/>
  </numFmts>
  <fonts count="86">
    <font>
      <sz val="10.0"/>
      <color rgb="FF000000"/>
      <name val="Arial"/>
      <scheme val="minor"/>
    </font>
    <font>
      <b/>
      <sz val="14.0"/>
      <color rgb="FFFFFFFF"/>
      <name val="Calibri"/>
    </font>
    <font>
      <b/>
      <sz val="10.0"/>
      <color theme="1"/>
      <name val="Arial"/>
    </font>
    <font>
      <sz val="10.0"/>
      <color theme="1"/>
      <name val="Arial"/>
    </font>
    <font>
      <b/>
      <sz val="36.0"/>
      <color theme="0"/>
      <name val="Titillium"/>
    </font>
    <font/>
    <font>
      <sz val="14.0"/>
      <color theme="1"/>
      <name val="Arial"/>
    </font>
    <font>
      <b/>
      <sz val="18.0"/>
      <color rgb="FFE51968"/>
      <name val="Arial"/>
    </font>
    <font>
      <b/>
      <sz val="12.0"/>
      <color theme="1"/>
      <name val="Titllium"/>
    </font>
    <font>
      <b/>
      <sz val="12.0"/>
      <color theme="1"/>
      <name val="Arial"/>
    </font>
    <font>
      <b/>
      <sz val="16.0"/>
      <color rgb="FF575756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7.0"/>
      <color theme="1"/>
      <name val="Arial"/>
    </font>
    <font>
      <sz val="7.0"/>
      <color theme="1"/>
      <name val="Arial"/>
    </font>
    <font>
      <b/>
      <sz val="12.0"/>
      <color theme="0"/>
      <name val="Arial"/>
    </font>
    <font>
      <b/>
      <sz val="12.0"/>
      <color rgb="FF575756"/>
      <name val="Arial"/>
    </font>
    <font>
      <b/>
      <sz val="12.0"/>
      <color rgb="FFE51968"/>
      <name val="Arial"/>
    </font>
    <font>
      <b/>
      <sz val="10.0"/>
      <color theme="0"/>
      <name val="Arial"/>
    </font>
    <font>
      <sz val="8.0"/>
      <color theme="1"/>
      <name val="Arial"/>
    </font>
    <font>
      <b/>
      <sz val="11.0"/>
      <color theme="0"/>
      <name val="Arial"/>
    </font>
    <font>
      <sz val="11.0"/>
      <color rgb="FFFF0000"/>
      <name val="Arial"/>
    </font>
    <font>
      <sz val="12.0"/>
      <color rgb="FF4F6128"/>
      <name val="Arial"/>
    </font>
    <font>
      <sz val="11.0"/>
      <color rgb="FF4F6128"/>
      <name val="Arial"/>
    </font>
    <font>
      <sz val="10.0"/>
      <color theme="0"/>
      <name val="Arial"/>
    </font>
    <font>
      <b/>
      <sz val="11.0"/>
      <color rgb="FFFF0000"/>
      <name val="Arial"/>
    </font>
    <font>
      <sz val="12.0"/>
      <color theme="1"/>
      <name val="Arial"/>
    </font>
    <font>
      <b/>
      <sz val="14.0"/>
      <color rgb="FF3366FF"/>
      <name val="Arial"/>
    </font>
    <font>
      <sz val="10.0"/>
      <color theme="1"/>
      <name val="Times New Roman"/>
    </font>
    <font>
      <sz val="10.0"/>
      <color theme="0"/>
      <name val="Times New Roman"/>
    </font>
    <font>
      <b/>
      <sz val="14.0"/>
      <color theme="1"/>
      <name val="Arial"/>
    </font>
    <font>
      <b/>
      <sz val="12.0"/>
      <color rgb="FF0000FF"/>
      <name val="Times New Roman"/>
    </font>
    <font>
      <b/>
      <sz val="10.0"/>
      <color theme="1"/>
      <name val="Times New Roman"/>
    </font>
    <font>
      <b/>
      <sz val="14.0"/>
      <color rgb="FFFF0000"/>
      <name val="Times New Roman"/>
    </font>
    <font>
      <b/>
      <sz val="12.0"/>
      <color rgb="FFFF0000"/>
      <name val="Times New Roman"/>
    </font>
    <font>
      <sz val="10.0"/>
      <color rgb="FFFF0000"/>
      <name val="Times New Roman"/>
    </font>
    <font>
      <b/>
      <u/>
      <sz val="10.0"/>
      <color theme="1"/>
      <name val="Times New Roman"/>
    </font>
    <font>
      <b/>
      <u/>
      <sz val="10.0"/>
      <color theme="0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14.0"/>
      <color theme="0"/>
      <name val="Times New Roman"/>
    </font>
    <font>
      <sz val="10.0"/>
      <color theme="1"/>
      <name val="Open Sans"/>
    </font>
    <font>
      <b/>
      <sz val="12.0"/>
      <color rgb="FF99CC00"/>
      <name val="Times New Roman"/>
    </font>
    <font>
      <b/>
      <sz val="10.0"/>
      <color rgb="FF99CC00"/>
      <name val="Times New Roman"/>
    </font>
    <font>
      <b/>
      <sz val="10.0"/>
      <color theme="0"/>
      <name val="Times New Roman"/>
    </font>
    <font>
      <sz val="9.0"/>
      <color theme="1"/>
      <name val="Times New Roman"/>
    </font>
    <font>
      <sz val="9.0"/>
      <color theme="0"/>
      <name val="Times New Roman"/>
    </font>
    <font>
      <b/>
      <sz val="12.0"/>
      <color theme="0"/>
      <name val="Times New Roman"/>
    </font>
    <font>
      <b/>
      <sz val="16.0"/>
      <color theme="0"/>
      <name val="Arial"/>
    </font>
    <font>
      <b/>
      <sz val="16.0"/>
      <color theme="1"/>
      <name val="Arial"/>
    </font>
    <font>
      <sz val="10.0"/>
      <color rgb="FFE51968"/>
      <name val="Arial"/>
    </font>
    <font>
      <sz val="12.0"/>
      <color rgb="FFE51968"/>
      <name val="Arial"/>
    </font>
    <font>
      <sz val="12.0"/>
      <color rgb="FF7F7F7F"/>
      <name val="Arial"/>
    </font>
    <font>
      <b/>
      <sz val="14.0"/>
      <color rgb="FFE51968"/>
      <name val="Arial"/>
    </font>
    <font>
      <sz val="10.0"/>
      <color theme="1"/>
      <name val="Calibri"/>
    </font>
    <font>
      <b/>
      <sz val="14.0"/>
      <color theme="0"/>
      <name val="Calibri"/>
    </font>
    <font>
      <b/>
      <sz val="12.0"/>
      <color rgb="FFFFFFFF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b/>
      <sz val="8.0"/>
      <color theme="1"/>
      <name val="Arial"/>
    </font>
    <font>
      <b/>
      <sz val="10.0"/>
      <color rgb="FFFFFFFF"/>
      <name val="Calibri"/>
    </font>
    <font>
      <b/>
      <sz val="10.0"/>
      <color theme="1"/>
      <name val="Calibri"/>
    </font>
    <font>
      <b/>
      <sz val="12.0"/>
      <color rgb="FFFFFFFF"/>
      <name val="Arial"/>
    </font>
    <font>
      <b/>
      <sz val="8.0"/>
      <color rgb="FFFFFFFF"/>
      <name val="Arial"/>
    </font>
    <font>
      <b/>
      <sz val="12.0"/>
      <color rgb="FFBFBFBF"/>
      <name val="Arial"/>
    </font>
    <font>
      <sz val="11.0"/>
      <color rgb="FF000000"/>
      <name val="Arial"/>
    </font>
    <font>
      <color rgb="FF000000"/>
      <name val="Arial"/>
      <scheme val="minor"/>
    </font>
    <font>
      <b/>
      <sz val="10.0"/>
      <color theme="0"/>
      <name val="Calibri"/>
    </font>
    <font>
      <b/>
      <sz val="8.0"/>
      <color theme="0"/>
      <name val="Arial"/>
    </font>
    <font>
      <sz val="8.0"/>
      <color theme="1"/>
      <name val="Calibri"/>
    </font>
    <font>
      <sz val="12.0"/>
      <color theme="1"/>
      <name val="Calibri"/>
    </font>
    <font>
      <sz val="12.0"/>
      <color rgb="FF575756"/>
      <name val="Arial"/>
    </font>
    <font>
      <sz val="11.0"/>
      <color rgb="FF0000FF"/>
      <name val="Arial"/>
    </font>
    <font>
      <sz val="8.0"/>
      <color theme="0"/>
      <name val="Arial"/>
    </font>
    <font>
      <b/>
      <sz val="11.0"/>
      <color rgb="FF575756"/>
      <name val="Arial"/>
    </font>
    <font>
      <sz val="11.0"/>
      <color rgb="FFE51968"/>
      <name val="Arial"/>
    </font>
    <font>
      <sz val="14.0"/>
      <color theme="1"/>
      <name val="Calibri"/>
    </font>
    <font>
      <b/>
      <sz val="14.0"/>
      <color theme="0"/>
      <name val="Arial"/>
    </font>
    <font>
      <b/>
      <sz val="14.0"/>
      <color rgb="FFFF0000"/>
      <name val="Calibri"/>
    </font>
    <font>
      <b/>
      <sz val="10.0"/>
      <color rgb="FFFFFFFF"/>
      <name val="Arial"/>
    </font>
    <font>
      <sz val="12.0"/>
      <color rgb="FF808080"/>
      <name val="Calibri"/>
    </font>
    <font>
      <b/>
      <sz val="12.0"/>
      <color rgb="FF808080"/>
      <name val="Calibri"/>
    </font>
    <font>
      <sz val="11.0"/>
      <color theme="1"/>
      <name val="Calibri"/>
    </font>
    <font>
      <sz val="11.0"/>
      <color rgb="FFFF0000"/>
      <name val="Calibri"/>
    </font>
    <font>
      <b/>
      <sz val="11.0"/>
      <color theme="0"/>
      <name val="Calibri"/>
    </font>
    <font>
      <i/>
      <sz val="11.0"/>
      <color theme="1"/>
      <name val="Calibri"/>
    </font>
  </fonts>
  <fills count="26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E51968"/>
        <bgColor rgb="FFE51968"/>
      </patternFill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A5A5A5"/>
        <bgColor rgb="FFA5A5A5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C0C0C0"/>
        <bgColor rgb="FFC0C0C0"/>
      </patternFill>
    </fill>
    <fill>
      <patternFill patternType="solid">
        <fgColor rgb="FF575756"/>
        <bgColor rgb="FF575756"/>
      </patternFill>
    </fill>
    <fill>
      <patternFill patternType="solid">
        <fgColor rgb="FF595959"/>
        <bgColor rgb="FF595959"/>
      </patternFill>
    </fill>
    <fill>
      <patternFill patternType="solid">
        <fgColor rgb="FF7F7F7F"/>
        <bgColor rgb="FF7F7F7F"/>
      </patternFill>
    </fill>
    <fill>
      <patternFill patternType="solid">
        <fgColor rgb="FF062B3D"/>
        <bgColor rgb="FF062B3D"/>
      </patternFill>
    </fill>
    <fill>
      <patternFill patternType="solid">
        <fgColor rgb="FF666699"/>
        <bgColor rgb="FF666699"/>
      </patternFill>
    </fill>
    <fill>
      <patternFill patternType="solid">
        <fgColor rgb="FFBFBFBF"/>
        <bgColor rgb="FFBFBFBF"/>
      </patternFill>
    </fill>
    <fill>
      <patternFill patternType="solid">
        <fgColor rgb="FFC6EFCE"/>
        <bgColor rgb="FFC6EFCE"/>
      </patternFill>
    </fill>
    <fill>
      <patternFill patternType="solid">
        <fgColor rgb="FF0F243E"/>
        <bgColor rgb="FF0F243E"/>
      </patternFill>
    </fill>
    <fill>
      <patternFill patternType="solid">
        <fgColor rgb="FF92CDDC"/>
        <bgColor rgb="FF92CDDC"/>
      </patternFill>
    </fill>
    <fill>
      <patternFill patternType="solid">
        <fgColor rgb="FF9D9D9C"/>
        <bgColor rgb="FF9D9D9C"/>
      </patternFill>
    </fill>
    <fill>
      <patternFill patternType="solid">
        <fgColor rgb="FFF2DBDB"/>
        <bgColor rgb="FFF2DBDB"/>
      </patternFill>
    </fill>
    <fill>
      <patternFill patternType="solid">
        <fgColor rgb="FF1F497D"/>
        <bgColor rgb="FF1F497D"/>
      </patternFill>
    </fill>
    <fill>
      <patternFill patternType="solid">
        <fgColor theme="8"/>
        <bgColor theme="8"/>
      </patternFill>
    </fill>
  </fills>
  <borders count="107">
    <border/>
    <border>
      <left/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medium">
        <color rgb="FF000000"/>
      </left>
      <righ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/>
      <top/>
    </border>
    <border>
      <right/>
      <top/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ck">
        <color theme="0"/>
      </bottom>
    </border>
    <border>
      <left/>
      <right/>
      <top style="thin">
        <color rgb="FF000000"/>
      </top>
      <bottom style="thick">
        <color theme="0"/>
      </bottom>
    </border>
    <border>
      <left/>
      <right style="thin">
        <color theme="0"/>
      </right>
      <top style="thin">
        <color rgb="FF000000"/>
      </top>
      <bottom style="thick">
        <color theme="0"/>
      </bottom>
    </border>
    <border>
      <left/>
      <right style="thin">
        <color theme="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ck">
        <color theme="0"/>
      </bottom>
    </border>
    <border>
      <top style="thin">
        <color rgb="FF000000"/>
      </top>
      <bottom style="thick">
        <color theme="0"/>
      </bottom>
    </border>
    <border>
      <right style="thin">
        <color rgb="FF000000"/>
      </right>
      <top style="thin">
        <color rgb="FF000000"/>
      </top>
      <bottom style="thick">
        <color theme="0"/>
      </bottom>
    </border>
    <border>
      <left style="thin">
        <color rgb="FF000000"/>
      </left>
      <right style="thin">
        <color theme="0"/>
      </right>
      <top style="thin">
        <color theme="0"/>
      </top>
      <bottom style="thin">
        <color rgb="FF000000"/>
      </bottom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</border>
  </borders>
  <cellStyleXfs count="1">
    <xf borderId="0" fillId="0" fontId="0" numFmtId="0" applyAlignment="1" applyFont="1"/>
  </cellStyleXfs>
  <cellXfs count="6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3" fillId="3" fontId="4" numFmtId="0" xfId="0" applyAlignment="1" applyBorder="1" applyFill="1" applyFon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6" fillId="4" fontId="2" numFmtId="0" xfId="0" applyAlignment="1" applyBorder="1" applyFill="1" applyFont="1">
      <alignment horizontal="center" vertical="center"/>
    </xf>
    <xf borderId="7" fillId="0" fontId="5" numFmtId="0" xfId="0" applyBorder="1" applyFont="1"/>
    <xf borderId="8" fillId="0" fontId="5" numFmtId="0" xfId="0" applyBorder="1" applyFont="1"/>
    <xf borderId="0" fillId="0" fontId="6" numFmtId="0" xfId="0" applyAlignment="1" applyFont="1">
      <alignment vertical="center"/>
    </xf>
    <xf borderId="2" fillId="0" fontId="7" numFmtId="0" xfId="0" applyAlignment="1" applyBorder="1" applyFont="1">
      <alignment horizontal="center" vertical="center"/>
    </xf>
    <xf borderId="9" fillId="0" fontId="5" numFmtId="0" xfId="0" applyBorder="1" applyFont="1"/>
    <xf borderId="10" fillId="0" fontId="8" numFmtId="0" xfId="0" applyAlignment="1" applyBorder="1" applyFont="1">
      <alignment vertical="center"/>
    </xf>
    <xf borderId="3" fillId="5" fontId="9" numFmtId="0" xfId="0" applyAlignment="1" applyBorder="1" applyFill="1" applyFont="1">
      <alignment horizontal="center" readingOrder="0" vertical="center"/>
    </xf>
    <xf borderId="6" fillId="5" fontId="9" numFmtId="0" xfId="0" applyAlignment="1" applyBorder="1" applyFont="1">
      <alignment horizontal="center" readingOrder="0" vertical="center"/>
    </xf>
    <xf borderId="6" fillId="5" fontId="9" numFmtId="164" xfId="0" applyAlignment="1" applyBorder="1" applyFont="1" applyNumberFormat="1">
      <alignment horizontal="center" readingOrder="0" vertical="center"/>
    </xf>
    <xf borderId="11" fillId="5" fontId="8" numFmtId="0" xfId="0" applyAlignment="1" applyBorder="1" applyFont="1">
      <alignment vertical="center"/>
    </xf>
    <xf borderId="12" fillId="5" fontId="3" numFmtId="0" xfId="0" applyAlignment="1" applyBorder="1" applyFont="1">
      <alignment vertical="center"/>
    </xf>
    <xf borderId="13" fillId="5" fontId="3" numFmtId="0" xfId="0" applyAlignment="1" applyBorder="1" applyFont="1">
      <alignment vertical="center"/>
    </xf>
    <xf borderId="14" fillId="6" fontId="3" numFmtId="0" xfId="0" applyAlignment="1" applyBorder="1" applyFill="1" applyFont="1">
      <alignment vertical="center"/>
    </xf>
    <xf borderId="15" fillId="6" fontId="3" numFmtId="0" xfId="0" applyAlignment="1" applyBorder="1" applyFont="1">
      <alignment vertical="center"/>
    </xf>
    <xf borderId="1" fillId="6" fontId="3" numFmtId="0" xfId="0" applyAlignment="1" applyBorder="1" applyFont="1">
      <alignment vertical="center"/>
    </xf>
    <xf borderId="2" fillId="0" fontId="10" numFmtId="0" xfId="0" applyAlignment="1" applyBorder="1" applyFont="1">
      <alignment horizontal="center" shrinkToFit="0" vertical="center" wrapText="1"/>
    </xf>
    <xf borderId="16" fillId="4" fontId="11" numFmtId="0" xfId="0" applyAlignment="1" applyBorder="1" applyFont="1">
      <alignment horizontal="center" vertical="center"/>
    </xf>
    <xf borderId="10" fillId="4" fontId="11" numFmtId="0" xfId="0" applyAlignment="1" applyBorder="1" applyFont="1">
      <alignment horizontal="center" vertical="center"/>
    </xf>
    <xf borderId="17" fillId="0" fontId="5" numFmtId="0" xfId="0" applyBorder="1" applyFont="1"/>
    <xf borderId="18" fillId="0" fontId="5" numFmtId="0" xfId="0" applyBorder="1" applyFont="1"/>
    <xf borderId="16" fillId="6" fontId="9" numFmtId="165" xfId="0" applyAlignment="1" applyBorder="1" applyFont="1" applyNumberFormat="1">
      <alignment horizontal="right" vertical="center"/>
    </xf>
    <xf borderId="10" fillId="6" fontId="9" numFmtId="165" xfId="0" applyAlignment="1" applyBorder="1" applyFont="1" applyNumberFormat="1">
      <alignment horizontal="right" vertical="center"/>
    </xf>
    <xf borderId="16" fillId="6" fontId="11" numFmtId="165" xfId="0" applyAlignment="1" applyBorder="1" applyFont="1" applyNumberFormat="1">
      <alignment horizontal="right" vertical="center"/>
    </xf>
    <xf borderId="10" fillId="6" fontId="11" numFmtId="165" xfId="0" applyAlignment="1" applyBorder="1" applyFont="1" applyNumberFormat="1">
      <alignment horizontal="right" vertical="center"/>
    </xf>
    <xf borderId="16" fillId="6" fontId="12" numFmtId="166" xfId="0" applyAlignment="1" applyBorder="1" applyFont="1" applyNumberFormat="1">
      <alignment horizontal="right" vertical="center"/>
    </xf>
    <xf borderId="10" fillId="6" fontId="12" numFmtId="166" xfId="0" applyAlignment="1" applyBorder="1" applyFont="1" applyNumberFormat="1">
      <alignment horizontal="right" vertical="center"/>
    </xf>
    <xf borderId="3" fillId="6" fontId="2" numFmtId="0" xfId="0" applyAlignment="1" applyBorder="1" applyFont="1">
      <alignment horizontal="center" vertical="center"/>
    </xf>
    <xf borderId="19" fillId="0" fontId="10" numFmtId="0" xfId="0" applyAlignment="1" applyBorder="1" applyFont="1">
      <alignment horizontal="center" shrinkToFit="0" vertical="center" wrapText="1"/>
    </xf>
    <xf borderId="20" fillId="0" fontId="5" numFmtId="0" xfId="0" applyBorder="1" applyFont="1"/>
    <xf borderId="21" fillId="0" fontId="5" numFmtId="0" xfId="0" applyBorder="1" applyFont="1"/>
    <xf borderId="22" fillId="4" fontId="9" numFmtId="0" xfId="0" applyAlignment="1" applyBorder="1" applyFont="1">
      <alignment horizontal="center" vertical="center"/>
    </xf>
    <xf borderId="23" fillId="4" fontId="9" numFmtId="0" xfId="0" applyAlignment="1" applyBorder="1" applyFont="1">
      <alignment horizontal="center" vertical="center"/>
    </xf>
    <xf borderId="10" fillId="4" fontId="9" numFmtId="167" xfId="0" applyAlignment="1" applyBorder="1" applyFont="1" applyNumberFormat="1">
      <alignment horizontal="center" vertical="center"/>
    </xf>
    <xf borderId="16" fillId="0" fontId="2" numFmtId="0" xfId="0" applyAlignment="1" applyBorder="1" applyFont="1">
      <alignment horizontal="left" vertical="center"/>
    </xf>
    <xf borderId="16" fillId="0" fontId="3" numFmtId="165" xfId="0" applyAlignment="1" applyBorder="1" applyFont="1" applyNumberFormat="1">
      <alignment horizontal="right" vertical="center"/>
    </xf>
    <xf borderId="6" fillId="6" fontId="2" numFmtId="167" xfId="0" applyAlignment="1" applyBorder="1" applyFont="1" applyNumberFormat="1">
      <alignment horizontal="left" vertical="center"/>
    </xf>
    <xf borderId="16" fillId="6" fontId="3" numFmtId="167" xfId="0" applyAlignment="1" applyBorder="1" applyFont="1" applyNumberFormat="1">
      <alignment horizontal="left" vertical="center"/>
    </xf>
    <xf borderId="10" fillId="6" fontId="3" numFmtId="165" xfId="0" applyAlignment="1" applyBorder="1" applyFont="1" applyNumberFormat="1">
      <alignment horizontal="right" vertical="center"/>
    </xf>
    <xf borderId="16" fillId="6" fontId="3" numFmtId="167" xfId="0" applyAlignment="1" applyBorder="1" applyFont="1" applyNumberFormat="1">
      <alignment horizontal="left" shrinkToFit="0" vertical="center" wrapText="1"/>
    </xf>
    <xf borderId="16" fillId="0" fontId="2" numFmtId="0" xfId="0" applyAlignment="1" applyBorder="1" applyFont="1">
      <alignment horizontal="left" shrinkToFit="0" vertical="center" wrapText="1"/>
    </xf>
    <xf borderId="22" fillId="6" fontId="2" numFmtId="167" xfId="0" applyAlignment="1" applyBorder="1" applyFont="1" applyNumberFormat="1">
      <alignment horizontal="left" vertical="center"/>
    </xf>
    <xf borderId="22" fillId="6" fontId="13" numFmtId="167" xfId="0" applyAlignment="1" applyBorder="1" applyFont="1" applyNumberFormat="1">
      <alignment horizontal="center" vertical="center"/>
    </xf>
    <xf borderId="16" fillId="6" fontId="13" numFmtId="167" xfId="0" applyAlignment="1" applyBorder="1" applyFont="1" applyNumberFormat="1">
      <alignment horizontal="center" vertical="center"/>
    </xf>
    <xf borderId="23" fillId="6" fontId="2" numFmtId="167" xfId="0" applyAlignment="1" applyBorder="1" applyFont="1" applyNumberFormat="1">
      <alignment horizontal="center" vertical="center"/>
    </xf>
    <xf borderId="16" fillId="0" fontId="14" numFmtId="3" xfId="0" applyAlignment="1" applyBorder="1" applyFont="1" applyNumberFormat="1">
      <alignment horizontal="center" vertical="center"/>
    </xf>
    <xf borderId="16" fillId="6" fontId="14" numFmtId="3" xfId="0" applyAlignment="1" applyBorder="1" applyFont="1" applyNumberFormat="1">
      <alignment horizontal="center" vertical="center"/>
    </xf>
    <xf borderId="16" fillId="6" fontId="14" numFmtId="0" xfId="0" applyAlignment="1" applyBorder="1" applyFont="1">
      <alignment horizontal="center" vertical="center"/>
    </xf>
    <xf borderId="16" fillId="6" fontId="3" numFmtId="165" xfId="0" applyAlignment="1" applyBorder="1" applyFont="1" applyNumberFormat="1">
      <alignment horizontal="right" vertical="center"/>
    </xf>
    <xf borderId="16" fillId="0" fontId="14" numFmtId="1" xfId="0" applyAlignment="1" applyBorder="1" applyFont="1" applyNumberFormat="1">
      <alignment horizontal="center" vertical="center"/>
    </xf>
    <xf borderId="16" fillId="0" fontId="14" numFmtId="10" xfId="0" applyAlignment="1" applyBorder="1" applyFont="1" applyNumberFormat="1">
      <alignment horizontal="center" vertical="center"/>
    </xf>
    <xf borderId="16" fillId="0" fontId="14" numFmtId="0" xfId="0" applyAlignment="1" applyBorder="1" applyFont="1">
      <alignment horizontal="center" vertical="center"/>
    </xf>
    <xf borderId="16" fillId="6" fontId="11" numFmtId="167" xfId="0" applyAlignment="1" applyBorder="1" applyFont="1" applyNumberFormat="1">
      <alignment vertical="center"/>
    </xf>
    <xf borderId="23" fillId="6" fontId="2" numFmtId="167" xfId="0" applyAlignment="1" applyBorder="1" applyFont="1" applyNumberFormat="1">
      <alignment vertical="center"/>
    </xf>
    <xf borderId="24" fillId="0" fontId="3" numFmtId="0" xfId="0" applyAlignment="1" applyBorder="1" applyFont="1">
      <alignment horizontal="center" vertical="center"/>
    </xf>
    <xf borderId="24" fillId="0" fontId="5" numFmtId="0" xfId="0" applyBorder="1" applyFont="1"/>
    <xf borderId="25" fillId="0" fontId="5" numFmtId="0" xfId="0" applyBorder="1" applyFont="1"/>
    <xf borderId="16" fillId="3" fontId="15" numFmtId="0" xfId="0" applyAlignment="1" applyBorder="1" applyFont="1">
      <alignment horizontal="right" shrinkToFit="0" vertical="center" wrapText="1"/>
    </xf>
    <xf borderId="16" fillId="3" fontId="15" numFmtId="3" xfId="0" applyAlignment="1" applyBorder="1" applyFont="1" applyNumberFormat="1">
      <alignment horizontal="right" vertical="center"/>
    </xf>
    <xf borderId="10" fillId="3" fontId="15" numFmtId="3" xfId="0" applyAlignment="1" applyBorder="1" applyFont="1" applyNumberFormat="1">
      <alignment horizontal="center" vertical="center"/>
    </xf>
    <xf borderId="0" fillId="0" fontId="2" numFmtId="0" xfId="0" applyAlignment="1" applyFont="1">
      <alignment vertical="center"/>
    </xf>
    <xf borderId="0" fillId="0" fontId="3" numFmtId="167" xfId="0" applyAlignment="1" applyFont="1" applyNumberFormat="1">
      <alignment vertical="center"/>
    </xf>
    <xf borderId="1" fillId="7" fontId="3" numFmtId="0" xfId="0" applyAlignment="1" applyBorder="1" applyFill="1" applyFont="1">
      <alignment horizontal="center" shrinkToFit="0" vertical="center" wrapText="1"/>
    </xf>
    <xf borderId="10" fillId="0" fontId="7" numFmtId="0" xfId="0" applyAlignment="1" applyBorder="1" applyFont="1">
      <alignment horizontal="center" vertical="center"/>
    </xf>
    <xf borderId="0" fillId="0" fontId="3" numFmtId="0" xfId="0" applyFont="1"/>
    <xf borderId="10" fillId="6" fontId="7" numFmtId="0" xfId="0" applyAlignment="1" applyBorder="1" applyFont="1">
      <alignment horizontal="center" vertical="center"/>
    </xf>
    <xf borderId="16" fillId="0" fontId="16" numFmtId="0" xfId="0" applyAlignment="1" applyBorder="1" applyFont="1">
      <alignment horizontal="center" shrinkToFit="0" vertical="center" wrapText="1"/>
    </xf>
    <xf borderId="16" fillId="0" fontId="17" numFmtId="0" xfId="0" applyAlignment="1" applyBorder="1" applyFont="1">
      <alignment horizontal="center" shrinkToFit="0" vertical="center" wrapText="1"/>
    </xf>
    <xf borderId="16" fillId="8" fontId="15" numFmtId="0" xfId="0" applyAlignment="1" applyBorder="1" applyFill="1" applyFont="1">
      <alignment horizontal="center" vertical="center"/>
    </xf>
    <xf borderId="22" fillId="8" fontId="18" numFmtId="3" xfId="0" applyAlignment="1" applyBorder="1" applyFont="1" applyNumberFormat="1">
      <alignment vertical="center"/>
    </xf>
    <xf borderId="22" fillId="8" fontId="19" numFmtId="9" xfId="0" applyAlignment="1" applyBorder="1" applyFont="1" applyNumberFormat="1">
      <alignment horizontal="center" vertical="center"/>
    </xf>
    <xf borderId="16" fillId="8" fontId="3" numFmtId="0" xfId="0" applyBorder="1" applyFont="1"/>
    <xf borderId="10" fillId="8" fontId="3" numFmtId="0" xfId="0" applyAlignment="1" applyBorder="1" applyFont="1">
      <alignment horizontal="center"/>
    </xf>
    <xf borderId="16" fillId="0" fontId="12" numFmtId="0" xfId="0" applyAlignment="1" applyBorder="1" applyFont="1">
      <alignment vertical="center"/>
    </xf>
    <xf borderId="16" fillId="5" fontId="11" numFmtId="165" xfId="0" applyAlignment="1" applyBorder="1" applyFont="1" applyNumberFormat="1">
      <alignment horizontal="right" readingOrder="0" shrinkToFit="0" vertical="center" wrapText="1"/>
    </xf>
    <xf borderId="22" fillId="6" fontId="3" numFmtId="3" xfId="0" applyBorder="1" applyFont="1" applyNumberFormat="1"/>
    <xf borderId="16" fillId="5" fontId="9" numFmtId="165" xfId="0" applyAlignment="1" applyBorder="1" applyFont="1" applyNumberFormat="1">
      <alignment horizontal="right" readingOrder="0" shrinkToFit="0" vertical="center" wrapText="1"/>
    </xf>
    <xf borderId="16" fillId="5" fontId="9" numFmtId="165" xfId="0" applyAlignment="1" applyBorder="1" applyFont="1" applyNumberFormat="1">
      <alignment horizontal="right" shrinkToFit="0" vertical="center" wrapText="1"/>
    </xf>
    <xf borderId="16" fillId="5" fontId="20" numFmtId="3" xfId="0" applyAlignment="1" applyBorder="1" applyFont="1" applyNumberFormat="1">
      <alignment horizontal="right" vertical="center"/>
    </xf>
    <xf borderId="16" fillId="0" fontId="12" numFmtId="3" xfId="0" applyAlignment="1" applyBorder="1" applyFont="1" applyNumberFormat="1">
      <alignment horizontal="right" vertical="center"/>
    </xf>
    <xf borderId="16" fillId="5" fontId="11" numFmtId="165" xfId="0" applyAlignment="1" applyBorder="1" applyFont="1" applyNumberFormat="1">
      <alignment horizontal="right" shrinkToFit="0" vertical="center" wrapText="1"/>
    </xf>
    <xf borderId="16" fillId="5" fontId="12" numFmtId="3" xfId="0" applyAlignment="1" applyBorder="1" applyFont="1" applyNumberFormat="1">
      <alignment horizontal="right" vertical="center"/>
    </xf>
    <xf borderId="16" fillId="0" fontId="12" numFmtId="0" xfId="0" applyAlignment="1" applyBorder="1" applyFont="1">
      <alignment readingOrder="0" vertical="center"/>
    </xf>
    <xf borderId="16" fillId="0" fontId="21" numFmtId="0" xfId="0" applyAlignment="1" applyBorder="1" applyFont="1">
      <alignment readingOrder="0" vertical="center"/>
    </xf>
    <xf borderId="16" fillId="8" fontId="15" numFmtId="165" xfId="0" applyAlignment="1" applyBorder="1" applyFont="1" applyNumberFormat="1">
      <alignment horizontal="right" shrinkToFit="0" vertical="center" wrapText="1"/>
    </xf>
    <xf borderId="16" fillId="8" fontId="15" numFmtId="1" xfId="0" applyAlignment="1" applyBorder="1" applyFont="1" applyNumberFormat="1">
      <alignment horizontal="right" vertical="center"/>
    </xf>
    <xf borderId="16" fillId="6" fontId="11" numFmtId="168" xfId="0" applyAlignment="1" applyBorder="1" applyFont="1" applyNumberFormat="1">
      <alignment vertical="center"/>
    </xf>
    <xf borderId="23" fillId="6" fontId="11" numFmtId="167" xfId="0" applyAlignment="1" applyBorder="1" applyFont="1" applyNumberFormat="1">
      <alignment vertical="center"/>
    </xf>
    <xf borderId="16" fillId="0" fontId="11" numFmtId="0" xfId="0" applyAlignment="1" applyBorder="1" applyFont="1">
      <alignment horizontal="right" vertical="center"/>
    </xf>
    <xf borderId="22" fillId="6" fontId="19" numFmtId="9" xfId="0" applyAlignment="1" applyBorder="1" applyFont="1" applyNumberFormat="1">
      <alignment vertical="center"/>
    </xf>
    <xf borderId="10" fillId="0" fontId="17" numFmtId="3" xfId="0" applyAlignment="1" applyBorder="1" applyFont="1" applyNumberFormat="1">
      <alignment horizontal="center" vertical="center"/>
    </xf>
    <xf borderId="10" fillId="8" fontId="22" numFmtId="0" xfId="0" applyAlignment="1" applyBorder="1" applyFont="1">
      <alignment horizontal="center" shrinkToFit="0" vertical="center" wrapText="1"/>
    </xf>
    <xf borderId="16" fillId="8" fontId="23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shrinkToFit="0" vertical="center" wrapText="1"/>
    </xf>
    <xf borderId="16" fillId="8" fontId="11" numFmtId="0" xfId="0" applyAlignment="1" applyBorder="1" applyFont="1">
      <alignment horizontal="center" vertical="center"/>
    </xf>
    <xf borderId="22" fillId="8" fontId="20" numFmtId="3" xfId="0" applyAlignment="1" applyBorder="1" applyFont="1" applyNumberFormat="1">
      <alignment vertical="center"/>
    </xf>
    <xf borderId="22" fillId="8" fontId="20" numFmtId="165" xfId="0" applyAlignment="1" applyBorder="1" applyFont="1" applyNumberFormat="1">
      <alignment vertical="center"/>
    </xf>
    <xf borderId="16" fillId="8" fontId="22" numFmtId="0" xfId="0" applyAlignment="1" applyBorder="1" applyFont="1">
      <alignment horizontal="center" shrinkToFit="0" vertical="center" wrapText="1"/>
    </xf>
    <xf borderId="15" fillId="8" fontId="22" numFmtId="0" xfId="0" applyAlignment="1" applyBorder="1" applyFont="1">
      <alignment horizontal="center" shrinkToFit="0" vertical="center" wrapText="1"/>
    </xf>
    <xf borderId="15" fillId="8" fontId="23" numFmtId="0" xfId="0" applyAlignment="1" applyBorder="1" applyFont="1">
      <alignment horizontal="center" shrinkToFit="0" vertical="center" wrapText="1"/>
    </xf>
    <xf borderId="16" fillId="8" fontId="9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vertical="center"/>
    </xf>
    <xf borderId="0" fillId="0" fontId="9" numFmtId="3" xfId="0" applyAlignment="1" applyFont="1" applyNumberFormat="1">
      <alignment horizontal="center" vertical="center"/>
    </xf>
    <xf borderId="22" fillId="8" fontId="19" numFmtId="9" xfId="0" applyAlignment="1" applyBorder="1" applyFont="1" applyNumberFormat="1">
      <alignment vertical="center"/>
    </xf>
    <xf borderId="22" fillId="8" fontId="24" numFmtId="3" xfId="0" applyAlignment="1" applyBorder="1" applyFont="1" applyNumberFormat="1">
      <alignment vertical="center"/>
    </xf>
    <xf borderId="16" fillId="5" fontId="25" numFmtId="165" xfId="0" applyAlignment="1" applyBorder="1" applyFont="1" applyNumberFormat="1">
      <alignment horizontal="right" readingOrder="0" shrinkToFit="0" vertical="center" wrapText="1"/>
    </xf>
    <xf borderId="22" fillId="6" fontId="3" numFmtId="3" xfId="0" applyAlignment="1" applyBorder="1" applyFont="1" applyNumberFormat="1">
      <alignment vertical="center"/>
    </xf>
    <xf borderId="0" fillId="0" fontId="9" numFmtId="3" xfId="0" applyAlignment="1" applyFont="1" applyNumberFormat="1">
      <alignment vertical="center"/>
    </xf>
    <xf borderId="16" fillId="0" fontId="17" numFmtId="3" xfId="0" applyAlignment="1" applyBorder="1" applyFont="1" applyNumberFormat="1">
      <alignment horizontal="center" vertical="center"/>
    </xf>
    <xf borderId="16" fillId="9" fontId="26" numFmtId="169" xfId="0" applyAlignment="1" applyBorder="1" applyFill="1" applyFont="1" applyNumberFormat="1">
      <alignment horizontal="center" vertical="center"/>
    </xf>
    <xf borderId="16" fillId="7" fontId="12" numFmtId="3" xfId="0" applyAlignment="1" applyBorder="1" applyFont="1" applyNumberFormat="1">
      <alignment horizontal="center" vertical="center"/>
    </xf>
    <xf borderId="16" fillId="7" fontId="12" numFmtId="9" xfId="0" applyAlignment="1" applyBorder="1" applyFont="1" applyNumberFormat="1">
      <alignment horizontal="center" vertical="center"/>
    </xf>
    <xf borderId="16" fillId="10" fontId="12" numFmtId="3" xfId="0" applyAlignment="1" applyBorder="1" applyFill="1" applyFont="1" applyNumberFormat="1">
      <alignment horizontal="right" vertical="center"/>
    </xf>
    <xf borderId="16" fillId="7" fontId="12" numFmtId="1" xfId="0" applyAlignment="1" applyBorder="1" applyFont="1" applyNumberFormat="1">
      <alignment horizontal="center" vertical="center"/>
    </xf>
    <xf borderId="16" fillId="6" fontId="26" numFmtId="3" xfId="0" applyAlignment="1" applyBorder="1" applyFont="1" applyNumberFormat="1">
      <alignment horizontal="center" vertical="center"/>
    </xf>
    <xf borderId="22" fillId="8" fontId="18" numFmtId="3" xfId="0" applyBorder="1" applyFont="1" applyNumberFormat="1"/>
    <xf borderId="15" fillId="6" fontId="26" numFmtId="3" xfId="0" applyAlignment="1" applyBorder="1" applyFont="1" applyNumberFormat="1">
      <alignment horizontal="center" vertical="center"/>
    </xf>
    <xf borderId="0" fillId="0" fontId="12" numFmtId="3" xfId="0" applyAlignment="1" applyFont="1" applyNumberFormat="1">
      <alignment horizontal="center" vertical="center"/>
    </xf>
    <xf borderId="0" fillId="0" fontId="11" numFmtId="3" xfId="0" applyAlignment="1" applyFont="1" applyNumberFormat="1">
      <alignment horizontal="right" vertical="center"/>
    </xf>
    <xf borderId="16" fillId="0" fontId="12" numFmtId="0" xfId="0" applyAlignment="1" applyBorder="1" applyFont="1">
      <alignment horizontal="left" vertical="center"/>
    </xf>
    <xf borderId="16" fillId="7" fontId="12" numFmtId="10" xfId="0" applyAlignment="1" applyBorder="1" applyFont="1" applyNumberFormat="1">
      <alignment horizontal="center" vertical="center"/>
    </xf>
    <xf borderId="16" fillId="0" fontId="11" numFmtId="0" xfId="0" applyAlignment="1" applyBorder="1" applyFont="1">
      <alignment horizontal="left" vertical="center"/>
    </xf>
    <xf borderId="16" fillId="5" fontId="12" numFmtId="166" xfId="0" applyAlignment="1" applyBorder="1" applyFont="1" applyNumberFormat="1">
      <alignment horizontal="center" readingOrder="0" vertical="center"/>
    </xf>
    <xf borderId="16" fillId="0" fontId="3" numFmtId="3" xfId="0" applyAlignment="1" applyBorder="1" applyFont="1" applyNumberFormat="1">
      <alignment horizontal="right" vertical="center"/>
    </xf>
    <xf borderId="16" fillId="5" fontId="12" numFmtId="166" xfId="0" applyAlignment="1" applyBorder="1" applyFont="1" applyNumberFormat="1">
      <alignment horizontal="center" vertical="center"/>
    </xf>
    <xf borderId="10" fillId="0" fontId="9" numFmtId="0" xfId="0" applyAlignment="1" applyBorder="1" applyFont="1">
      <alignment horizontal="center" shrinkToFit="0" vertical="center" wrapText="1"/>
    </xf>
    <xf borderId="16" fillId="0" fontId="2" numFmtId="0" xfId="0" applyAlignment="1" applyBorder="1" applyFont="1">
      <alignment horizontal="right" vertical="center"/>
    </xf>
    <xf borderId="16" fillId="0" fontId="9" numFmtId="3" xfId="0" applyAlignment="1" applyBorder="1" applyFont="1" applyNumberFormat="1">
      <alignment horizontal="right" vertical="center"/>
    </xf>
    <xf borderId="0" fillId="0" fontId="12" numFmtId="0" xfId="0" applyFont="1"/>
    <xf borderId="0" fillId="0" fontId="12" numFmtId="0" xfId="0" applyAlignment="1" applyFont="1">
      <alignment horizontal="center"/>
    </xf>
    <xf borderId="0" fillId="0" fontId="27" numFmtId="0" xfId="0" applyFont="1"/>
    <xf borderId="0" fillId="0" fontId="28" numFmtId="0" xfId="0" applyFont="1"/>
    <xf borderId="15" fillId="6" fontId="29" numFmtId="0" xfId="0" applyBorder="1" applyFont="1"/>
    <xf borderId="0" fillId="0" fontId="30" numFmtId="0" xfId="0" applyFont="1"/>
    <xf borderId="10" fillId="0" fontId="31" numFmtId="0" xfId="0" applyAlignment="1" applyBorder="1" applyFont="1">
      <alignment horizontal="center"/>
    </xf>
    <xf borderId="26" fillId="0" fontId="32" numFmtId="0" xfId="0" applyAlignment="1" applyBorder="1" applyFont="1">
      <alignment horizontal="center" shrinkToFit="0" vertical="center" wrapText="1"/>
    </xf>
    <xf borderId="16" fillId="0" fontId="31" numFmtId="0" xfId="0" applyBorder="1" applyFont="1"/>
    <xf borderId="16" fillId="0" fontId="32" numFmtId="0" xfId="0" applyAlignment="1" applyBorder="1" applyFont="1">
      <alignment horizontal="center"/>
    </xf>
    <xf borderId="27" fillId="0" fontId="5" numFmtId="0" xfId="0" applyBorder="1" applyFont="1"/>
    <xf borderId="16" fillId="0" fontId="32" numFmtId="0" xfId="0" applyBorder="1" applyFont="1"/>
    <xf borderId="16" fillId="0" fontId="28" numFmtId="170" xfId="0" applyBorder="1" applyFont="1" applyNumberFormat="1"/>
    <xf borderId="16" fillId="11" fontId="28" numFmtId="170" xfId="0" applyBorder="1" applyFill="1" applyFont="1" applyNumberFormat="1"/>
    <xf borderId="10" fillId="0" fontId="28" numFmtId="0" xfId="0" applyBorder="1" applyFont="1"/>
    <xf borderId="18" fillId="0" fontId="28" numFmtId="0" xfId="0" applyBorder="1" applyFont="1"/>
    <xf borderId="16" fillId="0" fontId="28" numFmtId="0" xfId="0" applyBorder="1" applyFont="1"/>
    <xf borderId="0" fillId="0" fontId="33" numFmtId="0" xfId="0" applyFont="1"/>
    <xf borderId="0" fillId="0" fontId="34" numFmtId="0" xfId="0" applyFont="1"/>
    <xf borderId="16" fillId="0" fontId="32" numFmtId="0" xfId="0" applyAlignment="1" applyBorder="1" applyFont="1">
      <alignment horizontal="right"/>
    </xf>
    <xf borderId="16" fillId="0" fontId="32" numFmtId="170" xfId="0" applyBorder="1" applyFont="1" applyNumberFormat="1"/>
    <xf borderId="0" fillId="0" fontId="35" numFmtId="0" xfId="0" applyFont="1"/>
    <xf borderId="0" fillId="0" fontId="36" numFmtId="0" xfId="0" applyAlignment="1" applyFont="1">
      <alignment horizontal="center"/>
    </xf>
    <xf borderId="28" fillId="6" fontId="37" numFmtId="0" xfId="0" applyAlignment="1" applyBorder="1" applyFont="1">
      <alignment horizontal="center"/>
    </xf>
    <xf borderId="29" fillId="0" fontId="5" numFmtId="0" xfId="0" applyBorder="1" applyFont="1"/>
    <xf borderId="0" fillId="0" fontId="38" numFmtId="0" xfId="0" applyAlignment="1" applyFont="1">
      <alignment vertical="center"/>
    </xf>
    <xf borderId="0" fillId="0" fontId="38" numFmtId="0" xfId="0" applyAlignment="1" applyFont="1">
      <alignment horizontal="center" vertical="center"/>
    </xf>
    <xf borderId="30" fillId="12" fontId="38" numFmtId="0" xfId="0" applyAlignment="1" applyBorder="1" applyFill="1" applyFont="1">
      <alignment horizontal="center" shrinkToFit="0" vertical="center" wrapText="1"/>
    </xf>
    <xf borderId="31" fillId="0" fontId="5" numFmtId="0" xfId="0" applyBorder="1" applyFont="1"/>
    <xf borderId="15" fillId="12" fontId="38" numFmtId="0" xfId="0" applyAlignment="1" applyBorder="1" applyFont="1">
      <alignment vertical="center"/>
    </xf>
    <xf borderId="30" fillId="12" fontId="38" numFmtId="0" xfId="0" applyAlignment="1" applyBorder="1" applyFont="1">
      <alignment horizontal="center" vertical="center"/>
    </xf>
    <xf borderId="30" fillId="12" fontId="39" numFmtId="0" xfId="0" applyAlignment="1" applyBorder="1" applyFont="1">
      <alignment horizontal="center" vertical="center"/>
    </xf>
    <xf borderId="15" fillId="6" fontId="40" numFmtId="0" xfId="0" applyAlignment="1" applyBorder="1" applyFont="1">
      <alignment vertical="center"/>
    </xf>
    <xf borderId="15" fillId="6" fontId="29" numFmtId="0" xfId="0" applyAlignment="1" applyBorder="1" applyFont="1">
      <alignment vertical="center"/>
    </xf>
    <xf borderId="15" fillId="6" fontId="40" numFmtId="0" xfId="0" applyAlignment="1" applyBorder="1" applyFont="1">
      <alignment horizontal="center" vertical="center"/>
    </xf>
    <xf borderId="28" fillId="6" fontId="40" numFmtId="0" xfId="0" applyAlignment="1" applyBorder="1" applyFont="1">
      <alignment horizontal="center" vertical="center"/>
    </xf>
    <xf borderId="0" fillId="0" fontId="32" numFmtId="3" xfId="0" applyAlignment="1" applyFont="1" applyNumberFormat="1">
      <alignment horizontal="center" shrinkToFit="0" wrapText="1"/>
    </xf>
    <xf borderId="0" fillId="0" fontId="28" numFmtId="3" xfId="0" applyFont="1" applyNumberFormat="1"/>
    <xf borderId="32" fillId="0" fontId="28" numFmtId="3" xfId="0" applyAlignment="1" applyBorder="1" applyFont="1" applyNumberFormat="1">
      <alignment horizontal="center"/>
    </xf>
    <xf borderId="0" fillId="0" fontId="28" numFmtId="3" xfId="0" applyAlignment="1" applyFont="1" applyNumberFormat="1">
      <alignment horizontal="center"/>
    </xf>
    <xf borderId="2" fillId="0" fontId="28" numFmtId="3" xfId="0" applyAlignment="1" applyBorder="1" applyFont="1" applyNumberFormat="1">
      <alignment horizontal="center"/>
    </xf>
    <xf borderId="15" fillId="6" fontId="29" numFmtId="3" xfId="0" applyAlignment="1" applyBorder="1" applyFont="1" applyNumberFormat="1">
      <alignment horizontal="center"/>
    </xf>
    <xf borderId="15" fillId="6" fontId="29" numFmtId="3" xfId="0" applyBorder="1" applyFont="1" applyNumberFormat="1"/>
    <xf borderId="28" fillId="6" fontId="29" numFmtId="3" xfId="0" applyAlignment="1" applyBorder="1" applyFont="1" applyNumberFormat="1">
      <alignment horizontal="center"/>
    </xf>
    <xf borderId="0" fillId="0" fontId="32" numFmtId="4" xfId="0" applyAlignment="1" applyFont="1" applyNumberFormat="1">
      <alignment horizontal="center" shrinkToFit="0" wrapText="1"/>
    </xf>
    <xf borderId="0" fillId="0" fontId="28" numFmtId="4" xfId="0" applyFont="1" applyNumberFormat="1"/>
    <xf borderId="2" fillId="0" fontId="28" numFmtId="4" xfId="0" applyAlignment="1" applyBorder="1" applyFont="1" applyNumberFormat="1">
      <alignment horizontal="center"/>
    </xf>
    <xf borderId="0" fillId="0" fontId="28" numFmtId="4" xfId="0" applyAlignment="1" applyFont="1" applyNumberFormat="1">
      <alignment horizontal="center"/>
    </xf>
    <xf borderId="15" fillId="6" fontId="29" numFmtId="4" xfId="0" applyAlignment="1" applyBorder="1" applyFont="1" applyNumberFormat="1">
      <alignment horizontal="center"/>
    </xf>
    <xf borderId="15" fillId="6" fontId="29" numFmtId="4" xfId="0" applyBorder="1" applyFont="1" applyNumberFormat="1"/>
    <xf borderId="28" fillId="6" fontId="29" numFmtId="4" xfId="0" applyAlignment="1" applyBorder="1" applyFont="1" applyNumberFormat="1">
      <alignment horizontal="center"/>
    </xf>
    <xf borderId="0" fillId="0" fontId="41" numFmtId="4" xfId="0" applyAlignment="1" applyFont="1" applyNumberFormat="1">
      <alignment horizontal="center"/>
    </xf>
    <xf borderId="2" fillId="0" fontId="28" numFmtId="4" xfId="0" applyAlignment="1" applyBorder="1" applyFont="1" applyNumberFormat="1">
      <alignment horizontal="right"/>
    </xf>
    <xf borderId="9" fillId="0" fontId="28" numFmtId="4" xfId="0" applyAlignment="1" applyBorder="1" applyFont="1" applyNumberFormat="1">
      <alignment horizontal="center"/>
    </xf>
    <xf borderId="0" fillId="0" fontId="32" numFmtId="0" xfId="0" applyAlignment="1" applyFont="1">
      <alignment horizontal="center" shrinkToFit="0" wrapText="1"/>
    </xf>
    <xf borderId="0" fillId="0" fontId="28" numFmtId="0" xfId="0" applyAlignment="1" applyFont="1">
      <alignment horizontal="center"/>
    </xf>
    <xf borderId="2" fillId="0" fontId="28" numFmtId="0" xfId="0" applyAlignment="1" applyBorder="1" applyFont="1">
      <alignment horizontal="center"/>
    </xf>
    <xf borderId="15" fillId="6" fontId="29" numFmtId="0" xfId="0" applyAlignment="1" applyBorder="1" applyFont="1">
      <alignment horizontal="center"/>
    </xf>
    <xf borderId="28" fillId="6" fontId="29" numFmtId="0" xfId="0" applyAlignment="1" applyBorder="1" applyFont="1">
      <alignment horizontal="center"/>
    </xf>
    <xf borderId="2" fillId="0" fontId="28" numFmtId="1" xfId="0" applyAlignment="1" applyBorder="1" applyFont="1" applyNumberFormat="1">
      <alignment horizontal="center"/>
    </xf>
    <xf borderId="19" fillId="0" fontId="28" numFmtId="3" xfId="0" applyAlignment="1" applyBorder="1" applyFont="1" applyNumberFormat="1">
      <alignment horizontal="center"/>
    </xf>
    <xf borderId="0" fillId="0" fontId="42" numFmtId="0" xfId="0" applyAlignment="1" applyFont="1">
      <alignment horizontal="center"/>
    </xf>
    <xf borderId="0" fillId="0" fontId="43" numFmtId="0" xfId="0" applyAlignment="1" applyFont="1">
      <alignment horizontal="center"/>
    </xf>
    <xf borderId="15" fillId="6" fontId="44" numFmtId="0" xfId="0" applyAlignment="1" applyBorder="1" applyFont="1">
      <alignment horizontal="center"/>
    </xf>
    <xf borderId="16" fillId="0" fontId="35" numFmtId="4" xfId="0" applyBorder="1" applyFont="1" applyNumberFormat="1"/>
    <xf borderId="0" fillId="0" fontId="42" numFmtId="0" xfId="0" applyFont="1"/>
    <xf borderId="32" fillId="0" fontId="45" numFmtId="4" xfId="0" applyBorder="1" applyFont="1" applyNumberFormat="1"/>
    <xf borderId="25" fillId="0" fontId="45" numFmtId="4" xfId="0" applyBorder="1" applyFont="1" applyNumberFormat="1"/>
    <xf borderId="0" fillId="0" fontId="45" numFmtId="4" xfId="0" applyFont="1" applyNumberFormat="1"/>
    <xf borderId="0" fillId="0" fontId="45" numFmtId="2" xfId="0" applyFont="1" applyNumberFormat="1"/>
    <xf borderId="0" fillId="0" fontId="45" numFmtId="0" xfId="0" applyFont="1"/>
    <xf borderId="15" fillId="6" fontId="46" numFmtId="2" xfId="0" applyBorder="1" applyFont="1" applyNumberFormat="1"/>
    <xf borderId="15" fillId="6" fontId="46" numFmtId="0" xfId="0" applyBorder="1" applyFont="1"/>
    <xf borderId="15" fillId="6" fontId="47" numFmtId="0" xfId="0" applyBorder="1" applyFont="1"/>
    <xf borderId="15" fillId="6" fontId="46" numFmtId="4" xfId="0" applyBorder="1" applyFont="1" applyNumberFormat="1"/>
    <xf borderId="2" fillId="0" fontId="45" numFmtId="4" xfId="0" applyBorder="1" applyFont="1" applyNumberFormat="1"/>
    <xf borderId="9" fillId="0" fontId="45" numFmtId="4" xfId="0" applyBorder="1" applyFont="1" applyNumberFormat="1"/>
    <xf borderId="19" fillId="0" fontId="45" numFmtId="4" xfId="0" applyBorder="1" applyFont="1" applyNumberFormat="1"/>
    <xf borderId="21" fillId="0" fontId="45" numFmtId="4" xfId="0" applyBorder="1" applyFont="1" applyNumberFormat="1"/>
    <xf borderId="0" fillId="0" fontId="28" numFmtId="2" xfId="0" applyFont="1" applyNumberFormat="1"/>
    <xf borderId="15" fillId="6" fontId="29" numFmtId="2" xfId="0" applyBorder="1" applyFont="1" applyNumberFormat="1"/>
    <xf borderId="0" fillId="0" fontId="7" numFmtId="0" xfId="0" applyAlignment="1" applyFont="1">
      <alignment horizontal="center" vertical="center"/>
    </xf>
    <xf borderId="33" fillId="13" fontId="48" numFmtId="0" xfId="0" applyAlignment="1" applyBorder="1" applyFill="1" applyFont="1">
      <alignment horizontal="center" vertical="center"/>
    </xf>
    <xf borderId="34" fillId="0" fontId="5" numFmtId="0" xfId="0" applyBorder="1" applyFont="1"/>
    <xf borderId="35" fillId="0" fontId="5" numFmtId="0" xfId="0" applyBorder="1" applyFont="1"/>
    <xf borderId="0" fillId="0" fontId="49" numFmtId="0" xfId="0" applyAlignment="1" applyFont="1">
      <alignment horizontal="center" vertical="center"/>
    </xf>
    <xf borderId="16" fillId="0" fontId="3" numFmtId="0" xfId="0" applyBorder="1" applyFont="1"/>
    <xf borderId="16" fillId="5" fontId="9" numFmtId="0" xfId="0" applyAlignment="1" applyBorder="1" applyFont="1">
      <alignment horizontal="center" shrinkToFit="0" vertical="center" wrapText="1"/>
    </xf>
    <xf borderId="16" fillId="0" fontId="9" numFmtId="0" xfId="0" applyAlignment="1" applyBorder="1" applyFont="1">
      <alignment horizontal="center" shrinkToFit="0" vertical="center" wrapText="1"/>
    </xf>
    <xf borderId="16" fillId="0" fontId="9" numFmtId="0" xfId="0" applyAlignment="1" applyBorder="1" applyFont="1">
      <alignment horizontal="center" vertical="center"/>
    </xf>
    <xf borderId="10" fillId="5" fontId="9" numFmtId="0" xfId="0" applyAlignment="1" applyBorder="1" applyFont="1">
      <alignment horizontal="center" readingOrder="0" vertical="center"/>
    </xf>
    <xf borderId="16" fillId="5" fontId="9" numFmtId="3" xfId="0" applyAlignment="1" applyBorder="1" applyFont="1" applyNumberFormat="1">
      <alignment horizontal="center" vertical="center"/>
    </xf>
    <xf borderId="16" fillId="5" fontId="9" numFmtId="3" xfId="0" applyAlignment="1" applyBorder="1" applyFont="1" applyNumberFormat="1">
      <alignment horizontal="center" readingOrder="0" vertical="center"/>
    </xf>
    <xf borderId="16" fillId="5" fontId="9" numFmtId="171" xfId="0" applyAlignment="1" applyBorder="1" applyFont="1" applyNumberFormat="1">
      <alignment horizontal="center" readingOrder="0" vertical="center"/>
    </xf>
    <xf borderId="10" fillId="5" fontId="9" numFmtId="0" xfId="0" applyAlignment="1" applyBorder="1" applyFont="1">
      <alignment horizontal="center" vertical="center"/>
    </xf>
    <xf borderId="16" fillId="5" fontId="9" numFmtId="171" xfId="0" applyAlignment="1" applyBorder="1" applyFont="1" applyNumberFormat="1">
      <alignment horizontal="center" vertical="center"/>
    </xf>
    <xf borderId="0" fillId="0" fontId="50" numFmtId="0" xfId="0" applyFont="1"/>
    <xf borderId="0" fillId="0" fontId="51" numFmtId="0" xfId="0" applyAlignment="1" applyFont="1">
      <alignment horizontal="center" vertical="center"/>
    </xf>
    <xf borderId="0" fillId="0" fontId="51" numFmtId="0" xfId="0" applyAlignment="1" applyFont="1">
      <alignment shrinkToFit="0" vertical="center" wrapText="1"/>
    </xf>
    <xf borderId="0" fillId="0" fontId="52" numFmtId="0" xfId="0" applyAlignment="1" applyFont="1">
      <alignment shrinkToFit="0" vertical="center" wrapText="1"/>
    </xf>
    <xf borderId="36" fillId="13" fontId="48" numFmtId="0" xfId="0" applyAlignment="1" applyBorder="1" applyFont="1">
      <alignment vertical="center"/>
    </xf>
    <xf borderId="37" fillId="0" fontId="49" numFmtId="0" xfId="0" applyAlignment="1" applyBorder="1" applyFont="1">
      <alignment horizontal="center" vertical="center"/>
    </xf>
    <xf borderId="37" fillId="0" fontId="5" numFmtId="0" xfId="0" applyBorder="1" applyFont="1"/>
    <xf borderId="16" fillId="0" fontId="11" numFmtId="0" xfId="0" applyAlignment="1" applyBorder="1" applyFont="1">
      <alignment horizontal="center"/>
    </xf>
    <xf borderId="16" fillId="14" fontId="20" numFmtId="172" xfId="0" applyAlignment="1" applyBorder="1" applyFill="1" applyFont="1" applyNumberFormat="1">
      <alignment horizontal="center" vertical="center"/>
    </xf>
    <xf borderId="16" fillId="15" fontId="15" numFmtId="0" xfId="0" applyAlignment="1" applyBorder="1" applyFill="1" applyFont="1">
      <alignment horizontal="center" vertical="center"/>
    </xf>
    <xf borderId="16" fillId="0" fontId="11" numFmtId="0" xfId="0" applyAlignment="1" applyBorder="1" applyFont="1">
      <alignment readingOrder="0"/>
    </xf>
    <xf borderId="16" fillId="0" fontId="11" numFmtId="0" xfId="0" applyBorder="1" applyFont="1"/>
    <xf borderId="16" fillId="0" fontId="12" numFmtId="0" xfId="0" applyBorder="1" applyFont="1"/>
    <xf borderId="16" fillId="0" fontId="12" numFmtId="3" xfId="0" applyAlignment="1" applyBorder="1" applyFont="1" applyNumberFormat="1">
      <alignment horizontal="right" shrinkToFit="0" vertical="center" wrapText="1"/>
    </xf>
    <xf borderId="16" fillId="5" fontId="12" numFmtId="3" xfId="0" applyAlignment="1" applyBorder="1" applyFont="1" applyNumberFormat="1">
      <alignment horizontal="right" readingOrder="0"/>
    </xf>
    <xf borderId="16" fillId="0" fontId="11" numFmtId="3" xfId="0" applyAlignment="1" applyBorder="1" applyFont="1" applyNumberFormat="1">
      <alignment horizontal="right" vertical="center"/>
    </xf>
    <xf borderId="16" fillId="0" fontId="12" numFmtId="0" xfId="0" applyAlignment="1" applyBorder="1" applyFont="1">
      <alignment horizontal="right" shrinkToFit="0" vertical="center" wrapText="1"/>
    </xf>
    <xf borderId="16" fillId="0" fontId="12" numFmtId="3" xfId="0" applyAlignment="1" applyBorder="1" applyFont="1" applyNumberFormat="1">
      <alignment horizontal="right"/>
    </xf>
    <xf borderId="16" fillId="0" fontId="12" numFmtId="3" xfId="0" applyAlignment="1" applyBorder="1" applyFont="1" applyNumberFormat="1">
      <alignment horizontal="right" shrinkToFit="0" wrapText="1"/>
    </xf>
    <xf borderId="0" fillId="0" fontId="12" numFmtId="3" xfId="0" applyAlignment="1" applyFont="1" applyNumberFormat="1">
      <alignment readingOrder="0"/>
    </xf>
    <xf borderId="0" fillId="0" fontId="3" numFmtId="3" xfId="0" applyFont="1" applyNumberFormat="1"/>
    <xf borderId="16" fillId="5" fontId="12" numFmtId="3" xfId="0" applyAlignment="1" applyBorder="1" applyFont="1" applyNumberFormat="1">
      <alignment horizontal="right"/>
    </xf>
    <xf borderId="16" fillId="6" fontId="11" numFmtId="0" xfId="0" applyAlignment="1" applyBorder="1" applyFont="1">
      <alignment horizontal="center" shrinkToFit="0" vertical="center" wrapText="1"/>
    </xf>
    <xf borderId="16" fillId="0" fontId="11" numFmtId="10" xfId="0" applyAlignment="1" applyBorder="1" applyFont="1" applyNumberFormat="1">
      <alignment horizontal="right" shrinkToFit="0" vertical="center" wrapText="1"/>
    </xf>
    <xf borderId="16" fillId="6" fontId="12" numFmtId="3" xfId="0" applyAlignment="1" applyBorder="1" applyFont="1" applyNumberFormat="1">
      <alignment horizontal="right"/>
    </xf>
    <xf borderId="24" fillId="0" fontId="3" numFmtId="0" xfId="0" applyBorder="1" applyFont="1"/>
    <xf borderId="24" fillId="0" fontId="2" numFmtId="0" xfId="0" applyBorder="1" applyFont="1"/>
    <xf borderId="10" fillId="3" fontId="15" numFmtId="0" xfId="0" applyAlignment="1" applyBorder="1" applyFont="1">
      <alignment horizontal="center" shrinkToFit="0" vertical="center" wrapText="1"/>
    </xf>
    <xf borderId="16" fillId="3" fontId="15" numFmtId="0" xfId="0" applyAlignment="1" applyBorder="1" applyFont="1">
      <alignment horizontal="center" shrinkToFit="0" vertical="center" wrapText="1"/>
    </xf>
    <xf borderId="38" fillId="0" fontId="5" numFmtId="0" xfId="0" applyBorder="1" applyFont="1"/>
    <xf borderId="0" fillId="0" fontId="12" numFmtId="0" xfId="0" applyAlignment="1" applyFont="1">
      <alignment readingOrder="0"/>
    </xf>
    <xf borderId="16" fillId="6" fontId="11" numFmtId="10" xfId="0" applyAlignment="1" applyBorder="1" applyFont="1" applyNumberFormat="1">
      <alignment horizontal="right" shrinkToFit="0" vertical="center" wrapText="1"/>
    </xf>
    <xf borderId="39" fillId="0" fontId="3" numFmtId="0" xfId="0" applyBorder="1" applyFont="1"/>
    <xf borderId="10" fillId="6" fontId="53" numFmtId="0" xfId="0" applyAlignment="1" applyBorder="1" applyFont="1">
      <alignment horizontal="center" shrinkToFit="0" vertical="center" wrapText="1"/>
    </xf>
    <xf borderId="15" fillId="6" fontId="5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54" numFmtId="0" xfId="0" applyAlignment="1" applyFont="1">
      <alignment shrinkToFit="0" vertical="center" wrapText="1"/>
    </xf>
    <xf borderId="10" fillId="16" fontId="55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6" fillId="5" fontId="9" numFmtId="3" xfId="0" applyAlignment="1" applyBorder="1" applyFont="1" applyNumberFormat="1">
      <alignment horizontal="center" shrinkToFit="0" vertical="center" wrapText="1"/>
    </xf>
    <xf borderId="16" fillId="0" fontId="9" numFmtId="3" xfId="0" applyAlignment="1" applyBorder="1" applyFont="1" applyNumberFormat="1">
      <alignment horizontal="center" shrinkToFit="0" vertical="center" wrapText="1"/>
    </xf>
    <xf borderId="16" fillId="17" fontId="56" numFmtId="3" xfId="0" applyAlignment="1" applyBorder="1" applyFill="1" applyFont="1" applyNumberFormat="1">
      <alignment horizontal="center" shrinkToFit="0" vertical="center" wrapText="1"/>
    </xf>
    <xf borderId="16" fillId="0" fontId="9" numFmtId="0" xfId="0" applyAlignment="1" applyBorder="1" applyFont="1">
      <alignment horizontal="right" shrinkToFit="0" vertical="center" wrapText="1"/>
    </xf>
    <xf borderId="16" fillId="12" fontId="57" numFmtId="0" xfId="0" applyAlignment="1" applyBorder="1" applyFont="1">
      <alignment horizontal="center" shrinkToFit="0" vertical="center" wrapText="1"/>
    </xf>
    <xf borderId="16" fillId="12" fontId="57" numFmtId="0" xfId="0" applyAlignment="1" applyBorder="1" applyFont="1">
      <alignment horizontal="center" vertical="center"/>
    </xf>
    <xf borderId="16" fillId="5" fontId="9" numFmtId="0" xfId="0" applyAlignment="1" applyBorder="1" applyFont="1">
      <alignment horizontal="right" shrinkToFit="0" vertical="center" wrapText="1"/>
    </xf>
    <xf borderId="40" fillId="5" fontId="9" numFmtId="0" xfId="0" applyAlignment="1" applyBorder="1" applyFont="1">
      <alignment horizontal="right" shrinkToFit="0" vertical="center" wrapText="1"/>
    </xf>
    <xf borderId="40" fillId="18" fontId="9" numFmtId="0" xfId="0" applyAlignment="1" applyBorder="1" applyFill="1" applyFont="1">
      <alignment horizontal="center" vertical="center"/>
    </xf>
    <xf borderId="40" fillId="5" fontId="11" numFmtId="10" xfId="0" applyAlignment="1" applyBorder="1" applyFont="1" applyNumberFormat="1">
      <alignment horizontal="right" shrinkToFit="0" vertical="center" wrapText="1"/>
    </xf>
    <xf borderId="0" fillId="0" fontId="52" numFmtId="0" xfId="0" applyAlignment="1" applyFont="1">
      <alignment horizontal="left" shrinkToFit="0" vertical="center" wrapText="1"/>
    </xf>
    <xf borderId="22" fillId="12" fontId="9" numFmtId="0" xfId="0" applyAlignment="1" applyBorder="1" applyFont="1">
      <alignment horizontal="center" shrinkToFit="0" vertical="center" wrapText="1"/>
    </xf>
    <xf borderId="16" fillId="18" fontId="17" numFmtId="166" xfId="0" applyAlignment="1" applyBorder="1" applyFont="1" applyNumberFormat="1">
      <alignment horizontal="center" shrinkToFit="0" vertical="center" wrapText="1"/>
    </xf>
    <xf borderId="16" fillId="18" fontId="54" numFmtId="0" xfId="0" applyAlignment="1" applyBorder="1" applyFont="1">
      <alignment shrinkToFit="0" vertical="center" wrapText="1"/>
    </xf>
    <xf borderId="16" fillId="12" fontId="58" numFmtId="0" xfId="0" applyAlignment="1" applyBorder="1" applyFont="1">
      <alignment horizontal="center" shrinkToFit="0" vertical="center" wrapText="1"/>
    </xf>
    <xf borderId="27" fillId="0" fontId="12" numFmtId="0" xfId="0" applyAlignment="1" applyBorder="1" applyFont="1">
      <alignment shrinkToFit="0" vertical="center" wrapText="1"/>
    </xf>
    <xf borderId="27" fillId="0" fontId="12" numFmtId="165" xfId="0" applyAlignment="1" applyBorder="1" applyFont="1" applyNumberFormat="1">
      <alignment horizontal="right" shrinkToFit="0" vertical="center" wrapText="1"/>
    </xf>
    <xf borderId="27" fillId="0" fontId="19" numFmtId="9" xfId="0" applyAlignment="1" applyBorder="1" applyFont="1" applyNumberFormat="1">
      <alignment horizontal="center" shrinkToFit="0" vertical="center" wrapText="1"/>
    </xf>
    <xf borderId="2" fillId="0" fontId="52" numFmtId="0" xfId="0" applyAlignment="1" applyBorder="1" applyFont="1">
      <alignment horizontal="left" shrinkToFit="0" vertical="center" wrapText="1"/>
    </xf>
    <xf borderId="16" fillId="0" fontId="54" numFmtId="9" xfId="0" applyAlignment="1" applyBorder="1" applyFont="1" applyNumberFormat="1">
      <alignment shrinkToFit="0" vertical="center" wrapText="1"/>
    </xf>
    <xf borderId="16" fillId="0" fontId="12" numFmtId="165" xfId="0" applyAlignment="1" applyBorder="1" applyFont="1" applyNumberFormat="1">
      <alignment horizontal="right" shrinkToFit="0" vertical="center" wrapText="1"/>
    </xf>
    <xf borderId="16" fillId="0" fontId="19" numFmtId="9" xfId="0" applyAlignment="1" applyBorder="1" applyFont="1" applyNumberFormat="1">
      <alignment horizontal="center" shrinkToFit="0" vertical="center" wrapText="1"/>
    </xf>
    <xf borderId="26" fillId="0" fontId="12" numFmtId="0" xfId="0" applyAlignment="1" applyBorder="1" applyFont="1">
      <alignment shrinkToFit="0" vertical="center" wrapText="1"/>
    </xf>
    <xf borderId="41" fillId="0" fontId="16" numFmtId="0" xfId="0" applyAlignment="1" applyBorder="1" applyFont="1">
      <alignment horizontal="right" shrinkToFit="0" vertical="center" wrapText="1"/>
    </xf>
    <xf borderId="42" fillId="0" fontId="16" numFmtId="0" xfId="0" applyAlignment="1" applyBorder="1" applyFont="1">
      <alignment horizontal="right" shrinkToFit="0" vertical="center" wrapText="1"/>
    </xf>
    <xf borderId="43" fillId="0" fontId="9" numFmtId="168" xfId="0" applyAlignment="1" applyBorder="1" applyFont="1" applyNumberFormat="1">
      <alignment horizontal="right" shrinkToFit="0" vertical="center" wrapText="1"/>
    </xf>
    <xf borderId="43" fillId="0" fontId="59" numFmtId="9" xfId="0" applyAlignment="1" applyBorder="1" applyFont="1" applyNumberFormat="1">
      <alignment horizontal="right" shrinkToFit="0" vertical="center" wrapText="1"/>
    </xf>
    <xf borderId="44" fillId="0" fontId="9" numFmtId="168" xfId="0" applyAlignment="1" applyBorder="1" applyFont="1" applyNumberFormat="1">
      <alignment horizontal="right" shrinkToFit="0" vertical="center" wrapText="1"/>
    </xf>
    <xf borderId="10" fillId="17" fontId="60" numFmtId="9" xfId="0" applyAlignment="1" applyBorder="1" applyFont="1" applyNumberFormat="1">
      <alignment horizontal="center" shrinkToFit="0" vertical="center" wrapText="1"/>
    </xf>
    <xf borderId="45" fillId="12" fontId="9" numFmtId="0" xfId="0" applyAlignment="1" applyBorder="1" applyFont="1">
      <alignment horizontal="center" shrinkToFit="0" vertical="center" wrapText="1"/>
    </xf>
    <xf borderId="45" fillId="12" fontId="9" numFmtId="165" xfId="0" applyAlignment="1" applyBorder="1" applyFont="1" applyNumberFormat="1">
      <alignment horizontal="right" shrinkToFit="0" vertical="center" wrapText="1"/>
    </xf>
    <xf borderId="45" fillId="12" fontId="59" numFmtId="9" xfId="0" applyAlignment="1" applyBorder="1" applyFont="1" applyNumberFormat="1">
      <alignment horizontal="center" shrinkToFit="0" vertical="center" wrapText="1"/>
    </xf>
    <xf borderId="16" fillId="12" fontId="61" numFmtId="9" xfId="0" applyAlignment="1" applyBorder="1" applyFont="1" applyNumberFormat="1">
      <alignment horizontal="center" shrinkToFit="0" vertical="center" wrapText="1"/>
    </xf>
    <xf borderId="16" fillId="5" fontId="12" numFmtId="165" xfId="0" applyAlignment="1" applyBorder="1" applyFont="1" applyNumberFormat="1">
      <alignment horizontal="right" shrinkToFit="0" vertical="center" wrapText="1"/>
    </xf>
    <xf borderId="16" fillId="5" fontId="12" numFmtId="165" xfId="0" applyAlignment="1" applyBorder="1" applyFont="1" applyNumberFormat="1">
      <alignment horizontal="right" readingOrder="0" shrinkToFit="0" vertical="center" wrapText="1"/>
    </xf>
    <xf borderId="16" fillId="6" fontId="19" numFmtId="9" xfId="0" applyAlignment="1" applyBorder="1" applyFont="1" applyNumberFormat="1">
      <alignment horizontal="center" shrinkToFit="0" vertical="center" wrapText="1"/>
    </xf>
    <xf borderId="0" fillId="0" fontId="3" numFmtId="171" xfId="0" applyAlignment="1" applyFont="1" applyNumberFormat="1">
      <alignment shrinkToFit="0" vertical="center" wrapText="1"/>
    </xf>
    <xf borderId="16" fillId="8" fontId="62" numFmtId="0" xfId="0" applyAlignment="1" applyBorder="1" applyFont="1">
      <alignment horizontal="center" shrinkToFit="0" vertical="center" wrapText="1"/>
    </xf>
    <xf borderId="16" fillId="8" fontId="62" numFmtId="165" xfId="0" applyAlignment="1" applyBorder="1" applyFont="1" applyNumberFormat="1">
      <alignment horizontal="right" shrinkToFit="0" vertical="center" wrapText="1"/>
    </xf>
    <xf borderId="16" fillId="8" fontId="63" numFmtId="9" xfId="0" applyAlignment="1" applyBorder="1" applyFont="1" applyNumberFormat="1">
      <alignment horizontal="right" shrinkToFit="0" vertical="center" wrapText="1"/>
    </xf>
    <xf borderId="16" fillId="17" fontId="60" numFmtId="9" xfId="0" applyAlignment="1" applyBorder="1" applyFont="1" applyNumberFormat="1">
      <alignment horizontal="center" shrinkToFit="0" vertical="center" wrapText="1"/>
    </xf>
    <xf borderId="10" fillId="5" fontId="62" numFmtId="0" xfId="0" applyAlignment="1" applyBorder="1" applyFont="1">
      <alignment horizontal="center" shrinkToFit="0" vertical="center" wrapText="1"/>
    </xf>
    <xf borderId="27" fillId="0" fontId="62" numFmtId="165" xfId="0" applyAlignment="1" applyBorder="1" applyFont="1" applyNumberFormat="1">
      <alignment horizontal="right" shrinkToFit="0" vertical="center" wrapText="1"/>
    </xf>
    <xf borderId="21" fillId="0" fontId="62" numFmtId="0" xfId="0" applyAlignment="1" applyBorder="1" applyFont="1">
      <alignment horizontal="center" shrinkToFit="0" vertical="center" wrapText="1"/>
    </xf>
    <xf borderId="16" fillId="0" fontId="63" numFmtId="9" xfId="0" applyAlignment="1" applyBorder="1" applyFont="1" applyNumberFormat="1">
      <alignment horizontal="right" shrinkToFit="0" vertical="center" wrapText="1"/>
    </xf>
    <xf borderId="16" fillId="12" fontId="9" numFmtId="0" xfId="0" applyAlignment="1" applyBorder="1" applyFont="1">
      <alignment horizontal="center" shrinkToFit="0" vertical="center" wrapText="1"/>
    </xf>
    <xf borderId="45" fillId="12" fontId="64" numFmtId="0" xfId="0" applyAlignment="1" applyBorder="1" applyFont="1">
      <alignment horizontal="center" shrinkToFit="0" vertical="center" wrapText="1"/>
    </xf>
    <xf borderId="16" fillId="12" fontId="59" numFmtId="9" xfId="0" applyAlignment="1" applyBorder="1" applyFont="1" applyNumberFormat="1">
      <alignment horizontal="right" shrinkToFit="0" vertical="center" wrapText="1"/>
    </xf>
    <xf borderId="0" fillId="0" fontId="3" numFmtId="0" xfId="0" applyAlignment="1" applyFont="1">
      <alignment horizontal="center" shrinkToFit="0" vertical="center" wrapText="1"/>
    </xf>
    <xf borderId="16" fillId="5" fontId="12" numFmtId="0" xfId="0" applyAlignment="1" applyBorder="1" applyFont="1">
      <alignment horizontal="center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6" fillId="6" fontId="19" numFmtId="9" xfId="0" applyAlignment="1" applyBorder="1" applyFont="1" applyNumberFormat="1">
      <alignment horizontal="right" shrinkToFit="0" vertical="center" wrapText="1"/>
    </xf>
    <xf borderId="16" fillId="5" fontId="65" numFmtId="165" xfId="0" applyAlignment="1" applyBorder="1" applyFont="1" applyNumberFormat="1">
      <alignment horizontal="right" readingOrder="0" shrinkToFit="0" vertical="center" wrapText="1"/>
    </xf>
    <xf borderId="16" fillId="5" fontId="12" numFmtId="0" xfId="0" applyAlignment="1" applyBorder="1" applyFont="1">
      <alignment horizontal="center" readingOrder="0" shrinkToFit="0" vertical="center" wrapText="1"/>
    </xf>
    <xf borderId="0" fillId="5" fontId="66" numFmtId="0" xfId="0" applyAlignment="1" applyFont="1">
      <alignment readingOrder="0"/>
    </xf>
    <xf borderId="16" fillId="18" fontId="61" numFmtId="9" xfId="0" applyAlignment="1" applyBorder="1" applyFont="1" applyNumberFormat="1">
      <alignment horizontal="center" shrinkToFit="0" vertical="center" wrapText="1"/>
    </xf>
    <xf borderId="16" fillId="0" fontId="3" numFmtId="0" xfId="0" applyAlignment="1" applyBorder="1" applyFont="1">
      <alignment shrinkToFit="0" vertical="center" wrapText="1"/>
    </xf>
    <xf borderId="16" fillId="0" fontId="12" numFmtId="0" xfId="0" applyAlignment="1" applyBorder="1" applyFont="1">
      <alignment readingOrder="0" shrinkToFit="0" vertical="center" wrapText="1"/>
    </xf>
    <xf borderId="28" fillId="16" fontId="15" numFmtId="0" xfId="0" applyAlignment="1" applyBorder="1" applyFont="1">
      <alignment horizontal="center" shrinkToFit="0" vertical="center" wrapText="1"/>
    </xf>
    <xf borderId="10" fillId="16" fontId="15" numFmtId="3" xfId="0" applyAlignment="1" applyBorder="1" applyFont="1" applyNumberFormat="1">
      <alignment horizontal="center" vertical="center"/>
    </xf>
    <xf borderId="10" fillId="19" fontId="22" numFmtId="0" xfId="0" applyAlignment="1" applyBorder="1" applyFill="1" applyFont="1">
      <alignment horizontal="center" shrinkToFit="0" vertical="center" wrapText="1"/>
    </xf>
    <xf borderId="10" fillId="19" fontId="23" numFmtId="0" xfId="0" applyAlignment="1" applyBorder="1" applyFont="1">
      <alignment horizontal="center" shrinkToFit="0" vertical="center" wrapText="1"/>
    </xf>
    <xf borderId="10" fillId="19" fontId="23" numFmtId="9" xfId="0" applyAlignment="1" applyBorder="1" applyFont="1" applyNumberFormat="1">
      <alignment horizontal="center" shrinkToFit="0" vertical="center" wrapText="1"/>
    </xf>
    <xf borderId="22" fillId="19" fontId="22" numFmtId="0" xfId="0" applyAlignment="1" applyBorder="1" applyFont="1">
      <alignment horizontal="center" shrinkToFit="0" vertical="center" wrapText="1"/>
    </xf>
    <xf borderId="46" fillId="19" fontId="22" numFmtId="0" xfId="0" applyAlignment="1" applyBorder="1" applyFont="1">
      <alignment horizontal="center" shrinkToFit="0" vertical="center" wrapText="1"/>
    </xf>
    <xf borderId="10" fillId="19" fontId="22" numFmtId="0" xfId="0" applyAlignment="1" applyBorder="1" applyFont="1">
      <alignment horizontal="left" shrinkToFit="0" vertical="center" wrapText="1"/>
    </xf>
    <xf borderId="22" fillId="19" fontId="22" numFmtId="0" xfId="0" applyAlignment="1" applyBorder="1" applyFont="1">
      <alignment horizontal="left" shrinkToFit="0" vertical="center" wrapText="1"/>
    </xf>
    <xf borderId="23" fillId="19" fontId="22" numFmtId="0" xfId="0" applyAlignment="1" applyBorder="1" applyFont="1">
      <alignment horizontal="left" shrinkToFit="0" vertical="center" wrapText="1"/>
    </xf>
    <xf borderId="10" fillId="19" fontId="22" numFmtId="9" xfId="0" applyAlignment="1" applyBorder="1" applyFont="1" applyNumberFormat="1">
      <alignment horizontal="center" shrinkToFit="0" vertical="center" wrapText="1"/>
    </xf>
    <xf borderId="10" fillId="19" fontId="22" numFmtId="167" xfId="0" applyAlignment="1" applyBorder="1" applyFont="1" applyNumberFormat="1">
      <alignment horizontal="center" shrinkToFit="0" vertical="center" wrapText="1"/>
    </xf>
    <xf borderId="16" fillId="0" fontId="19" numFmtId="9" xfId="0" applyAlignment="1" applyBorder="1" applyFont="1" applyNumberFormat="1">
      <alignment horizontal="right" shrinkToFit="0" vertical="center" wrapText="1"/>
    </xf>
    <xf borderId="0" fillId="0" fontId="12" numFmtId="0" xfId="0" applyAlignment="1" applyFont="1">
      <alignment readingOrder="0" shrinkToFit="0" vertical="center" wrapText="1"/>
    </xf>
    <xf borderId="16" fillId="12" fontId="2" numFmtId="0" xfId="0" applyAlignment="1" applyBorder="1" applyFont="1">
      <alignment shrinkToFit="0" vertical="center" wrapText="1"/>
    </xf>
    <xf borderId="45" fillId="12" fontId="2" numFmtId="0" xfId="0" applyAlignment="1" applyBorder="1" applyFont="1">
      <alignment shrinkToFit="0" vertical="center" wrapText="1"/>
    </xf>
    <xf borderId="16" fillId="20" fontId="67" numFmtId="9" xfId="0" applyAlignment="1" applyBorder="1" applyFill="1" applyFont="1" applyNumberFormat="1">
      <alignment horizontal="center" shrinkToFit="0" vertical="center" wrapText="1"/>
    </xf>
    <xf borderId="16" fillId="13" fontId="15" numFmtId="0" xfId="0" applyAlignment="1" applyBorder="1" applyFont="1">
      <alignment horizontal="right" shrinkToFit="0" vertical="center" wrapText="1"/>
    </xf>
    <xf borderId="16" fillId="13" fontId="15" numFmtId="165" xfId="0" applyAlignment="1" applyBorder="1" applyFont="1" applyNumberFormat="1">
      <alignment horizontal="right" shrinkToFit="0" vertical="center" wrapText="1"/>
    </xf>
    <xf borderId="16" fillId="13" fontId="68" numFmtId="9" xfId="0" applyAlignment="1" applyBorder="1" applyFont="1" applyNumberFormat="1">
      <alignment horizontal="right" shrinkToFit="0" vertical="center" wrapText="1"/>
    </xf>
    <xf borderId="16" fillId="0" fontId="26" numFmtId="165" xfId="0" applyAlignment="1" applyBorder="1" applyFont="1" applyNumberFormat="1">
      <alignment horizontal="right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10" fillId="7" fontId="12" numFmtId="165" xfId="0" applyAlignment="1" applyBorder="1" applyFont="1" applyNumberFormat="1">
      <alignment horizontal="center" readingOrder="0" shrinkToFit="0" vertical="center" wrapText="1"/>
    </xf>
    <xf borderId="16" fillId="6" fontId="54" numFmtId="9" xfId="0" applyAlignment="1" applyBorder="1" applyFont="1" applyNumberFormat="1">
      <alignment shrinkToFit="0" vertical="center" wrapText="1"/>
    </xf>
    <xf borderId="16" fillId="3" fontId="15" numFmtId="0" xfId="0" applyAlignment="1" applyBorder="1" applyFont="1">
      <alignment horizontal="right" vertical="center"/>
    </xf>
    <xf borderId="16" fillId="3" fontId="68" numFmtId="9" xfId="0" applyAlignment="1" applyBorder="1" applyFont="1" applyNumberFormat="1">
      <alignment horizontal="right" vertical="center"/>
    </xf>
    <xf borderId="16" fillId="0" fontId="9" numFmtId="165" xfId="0" applyAlignment="1" applyBorder="1" applyFont="1" applyNumberFormat="1">
      <alignment horizontal="right" shrinkToFit="0" vertical="center" wrapText="1"/>
    </xf>
    <xf borderId="16" fillId="6" fontId="61" numFmtId="9" xfId="0" applyAlignment="1" applyBorder="1" applyFont="1" applyNumberFormat="1">
      <alignment horizontal="center" shrinkToFit="0" vertical="center" wrapText="1"/>
    </xf>
    <xf borderId="0" fillId="0" fontId="54" numFmtId="0" xfId="0" applyAlignment="1" applyFont="1">
      <alignment horizontal="center" shrinkToFit="0" vertical="center" wrapText="1"/>
    </xf>
    <xf borderId="0" fillId="0" fontId="54" numFmtId="165" xfId="0" applyAlignment="1" applyFont="1" applyNumberFormat="1">
      <alignment shrinkToFit="0" vertical="center" wrapText="1"/>
    </xf>
    <xf borderId="0" fillId="0" fontId="69" numFmtId="0" xfId="0" applyAlignment="1" applyFont="1">
      <alignment shrinkToFit="0" vertical="center" wrapText="1"/>
    </xf>
    <xf borderId="1" fillId="7" fontId="54" numFmtId="0" xfId="0" applyAlignment="1" applyBorder="1" applyFont="1">
      <alignment horizontal="center" shrinkToFit="0" vertical="center" wrapText="1"/>
    </xf>
    <xf borderId="47" fillId="0" fontId="53" numFmtId="0" xfId="0" applyAlignment="1" applyBorder="1" applyFont="1">
      <alignment horizontal="center" vertical="center"/>
    </xf>
    <xf borderId="48" fillId="0" fontId="5" numFmtId="0" xfId="0" applyBorder="1" applyFont="1"/>
    <xf borderId="49" fillId="0" fontId="5" numFmtId="0" xfId="0" applyBorder="1" applyFont="1"/>
    <xf borderId="0" fillId="0" fontId="70" numFmtId="0" xfId="0" applyFont="1"/>
    <xf borderId="15" fillId="10" fontId="3" numFmtId="0" xfId="0" applyBorder="1" applyFont="1"/>
    <xf borderId="15" fillId="10" fontId="2" numFmtId="0" xfId="0" applyAlignment="1" applyBorder="1" applyFont="1">
      <alignment horizontal="center"/>
    </xf>
    <xf borderId="15" fillId="10" fontId="3" numFmtId="0" xfId="0" applyAlignment="1" applyBorder="1" applyFont="1">
      <alignment horizontal="center"/>
    </xf>
    <xf borderId="0" fillId="0" fontId="26" numFmtId="0" xfId="0" applyFont="1"/>
    <xf borderId="3" fillId="6" fontId="16" numFmtId="0" xfId="0" applyAlignment="1" applyBorder="1" applyFont="1">
      <alignment horizontal="center" vertical="center"/>
    </xf>
    <xf borderId="0" fillId="0" fontId="71" numFmtId="0" xfId="0" applyFont="1"/>
    <xf borderId="40" fillId="18" fontId="9" numFmtId="10" xfId="0" applyAlignment="1" applyBorder="1" applyFont="1" applyNumberFormat="1">
      <alignment horizontal="center" vertical="center"/>
    </xf>
    <xf borderId="16" fillId="12" fontId="9" numFmtId="0" xfId="0" applyAlignment="1" applyBorder="1" applyFont="1">
      <alignment horizontal="center" vertical="center"/>
    </xf>
    <xf borderId="16" fillId="18" fontId="9" numFmtId="10" xfId="0" applyAlignment="1" applyBorder="1" applyFont="1" applyNumberFormat="1">
      <alignment horizontal="center" vertical="center"/>
    </xf>
    <xf borderId="50" fillId="6" fontId="12" numFmtId="0" xfId="0" applyAlignment="1" applyBorder="1" applyFont="1">
      <alignment vertical="center"/>
    </xf>
    <xf borderId="50" fillId="5" fontId="72" numFmtId="3" xfId="0" applyAlignment="1" applyBorder="1" applyFont="1" applyNumberFormat="1">
      <alignment horizontal="right" vertical="center"/>
    </xf>
    <xf borderId="50" fillId="10" fontId="12" numFmtId="0" xfId="0" applyAlignment="1" applyBorder="1" applyFont="1">
      <alignment vertical="center"/>
    </xf>
    <xf borderId="50" fillId="10" fontId="12" numFmtId="3" xfId="0" applyAlignment="1" applyBorder="1" applyFont="1" applyNumberFormat="1">
      <alignment horizontal="right" vertical="center"/>
    </xf>
    <xf borderId="50" fillId="5" fontId="72" numFmtId="3" xfId="0" applyAlignment="1" applyBorder="1" applyFont="1" applyNumberFormat="1">
      <alignment horizontal="right" readingOrder="0" vertical="center"/>
    </xf>
    <xf borderId="50" fillId="5" fontId="72" numFmtId="0" xfId="0" applyAlignment="1" applyBorder="1" applyFont="1">
      <alignment horizontal="right" readingOrder="0" vertical="center"/>
    </xf>
    <xf borderId="50" fillId="5" fontId="72" numFmtId="9" xfId="0" applyAlignment="1" applyBorder="1" applyFont="1" applyNumberFormat="1">
      <alignment horizontal="right" readingOrder="0" vertical="center"/>
    </xf>
    <xf borderId="50" fillId="5" fontId="72" numFmtId="9" xfId="0" applyAlignment="1" applyBorder="1" applyFont="1" applyNumberFormat="1">
      <alignment horizontal="right" vertical="center"/>
    </xf>
    <xf borderId="45" fillId="6" fontId="9" numFmtId="0" xfId="0" applyAlignment="1" applyBorder="1" applyFont="1">
      <alignment horizontal="right" vertical="center"/>
    </xf>
    <xf borderId="16" fillId="6" fontId="9" numFmtId="165" xfId="0" applyAlignment="1" applyBorder="1" applyFont="1" applyNumberFormat="1">
      <alignment horizontal="right" shrinkToFit="0" vertical="center" wrapText="1"/>
    </xf>
    <xf borderId="45" fillId="10" fontId="9" numFmtId="0" xfId="0" applyAlignment="1" applyBorder="1" applyFont="1">
      <alignment horizontal="right" vertical="center"/>
    </xf>
    <xf borderId="16" fillId="18" fontId="9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3" xfId="0" applyAlignment="1" applyFont="1" applyNumberFormat="1">
      <alignment horizontal="right"/>
    </xf>
    <xf borderId="50" fillId="18" fontId="12" numFmtId="3" xfId="0" applyAlignment="1" applyBorder="1" applyFont="1" applyNumberFormat="1">
      <alignment horizontal="right" vertical="center"/>
    </xf>
    <xf borderId="51" fillId="6" fontId="9" numFmtId="0" xfId="0" applyAlignment="1" applyBorder="1" applyFont="1">
      <alignment horizontal="center" vertical="center"/>
    </xf>
    <xf borderId="51" fillId="6" fontId="17" numFmtId="3" xfId="0" applyAlignment="1" applyBorder="1" applyFont="1" applyNumberFormat="1">
      <alignment horizontal="right" vertical="center"/>
    </xf>
    <xf borderId="9" fillId="0" fontId="2" numFmtId="0" xfId="0" applyAlignment="1" applyBorder="1" applyFont="1">
      <alignment horizontal="center" vertical="center"/>
    </xf>
    <xf borderId="40" fillId="13" fontId="62" numFmtId="0" xfId="0" applyAlignment="1" applyBorder="1" applyFont="1">
      <alignment horizontal="center" vertical="center"/>
    </xf>
    <xf borderId="10" fillId="0" fontId="9" numFmtId="0" xfId="0" applyAlignment="1" applyBorder="1" applyFont="1">
      <alignment horizontal="center" vertical="center"/>
    </xf>
    <xf borderId="10" fillId="0" fontId="26" numFmtId="0" xfId="0" applyAlignment="1" applyBorder="1" applyFont="1">
      <alignment horizontal="center" vertical="center"/>
    </xf>
    <xf borderId="16" fillId="6" fontId="9" numFmtId="3" xfId="0" applyAlignment="1" applyBorder="1" applyFont="1" applyNumberFormat="1">
      <alignment horizontal="right" vertical="center"/>
    </xf>
    <xf borderId="16" fillId="6" fontId="26" numFmtId="3" xfId="0" applyAlignment="1" applyBorder="1" applyFont="1" applyNumberFormat="1">
      <alignment horizontal="right" vertical="center"/>
    </xf>
    <xf borderId="10" fillId="3" fontId="15" numFmtId="0" xfId="0" applyAlignment="1" applyBorder="1" applyFont="1">
      <alignment horizontal="center" vertical="center"/>
    </xf>
    <xf borderId="16" fillId="3" fontId="15" numFmtId="168" xfId="0" applyAlignment="1" applyBorder="1" applyFont="1" applyNumberFormat="1">
      <alignment horizontal="right" vertical="center"/>
    </xf>
    <xf borderId="0" fillId="0" fontId="70" numFmtId="0" xfId="0" applyAlignment="1" applyFont="1">
      <alignment horizontal="center"/>
    </xf>
    <xf borderId="15" fillId="7" fontId="3" numFmtId="0" xfId="0" applyAlignment="1" applyBorder="1" applyFont="1">
      <alignment horizontal="center" shrinkToFit="0" vertical="center" wrapText="1"/>
    </xf>
    <xf borderId="52" fillId="0" fontId="7" numFmtId="0" xfId="0" applyAlignment="1" applyBorder="1" applyFont="1">
      <alignment horizontal="center" vertical="center"/>
    </xf>
    <xf borderId="53" fillId="0" fontId="5" numFmtId="0" xfId="0" applyBorder="1" applyFont="1"/>
    <xf borderId="54" fillId="0" fontId="5" numFmtId="0" xfId="0" applyBorder="1" applyFont="1"/>
    <xf borderId="0" fillId="0" fontId="3" numFmtId="3" xfId="0" applyAlignment="1" applyFont="1" applyNumberFormat="1">
      <alignment vertical="center"/>
    </xf>
    <xf borderId="0" fillId="0" fontId="73" numFmtId="0" xfId="0" applyAlignment="1" applyFont="1">
      <alignment vertical="center"/>
    </xf>
    <xf borderId="0" fillId="0" fontId="73" numFmtId="0" xfId="0" applyAlignment="1" applyFont="1">
      <alignment horizontal="center" vertical="center"/>
    </xf>
    <xf borderId="16" fillId="13" fontId="15" numFmtId="0" xfId="0" applyAlignment="1" applyBorder="1" applyFont="1">
      <alignment horizontal="center" vertical="center"/>
    </xf>
    <xf borderId="16" fillId="13" fontId="15" numFmtId="17" xfId="0" applyAlignment="1" applyBorder="1" applyFont="1" applyNumberFormat="1">
      <alignment horizontal="center" vertical="center"/>
    </xf>
    <xf borderId="26" fillId="0" fontId="2" numFmtId="0" xfId="0" applyAlignment="1" applyBorder="1" applyFont="1">
      <alignment horizontal="center" vertical="center"/>
    </xf>
    <xf borderId="26" fillId="0" fontId="3" numFmtId="3" xfId="0" applyAlignment="1" applyBorder="1" applyFont="1" applyNumberFormat="1">
      <alignment horizontal="right" vertical="center"/>
    </xf>
    <xf borderId="40" fillId="6" fontId="3" numFmtId="3" xfId="0" applyAlignment="1" applyBorder="1" applyFont="1" applyNumberFormat="1">
      <alignment horizontal="right" vertical="center"/>
    </xf>
    <xf borderId="10" fillId="20" fontId="20" numFmtId="3" xfId="0" applyAlignment="1" applyBorder="1" applyFont="1" applyNumberFormat="1">
      <alignment horizontal="center" vertical="center"/>
    </xf>
    <xf borderId="16" fillId="20" fontId="20" numFmtId="0" xfId="0" applyAlignment="1" applyBorder="1" applyFont="1">
      <alignment horizontal="center" vertical="center"/>
    </xf>
    <xf borderId="55" fillId="0" fontId="2" numFmtId="0" xfId="0" applyAlignment="1" applyBorder="1" applyFont="1">
      <alignment horizontal="center" vertical="center"/>
    </xf>
    <xf borderId="56" fillId="0" fontId="20" numFmtId="0" xfId="0" applyAlignment="1" applyBorder="1" applyFont="1">
      <alignment horizontal="center" vertical="center"/>
    </xf>
    <xf borderId="57" fillId="0" fontId="20" numFmtId="0" xfId="0" applyAlignment="1" applyBorder="1" applyFont="1">
      <alignment horizontal="center" vertical="center"/>
    </xf>
    <xf borderId="50" fillId="18" fontId="3" numFmtId="173" xfId="0" applyAlignment="1" applyBorder="1" applyFont="1" applyNumberFormat="1">
      <alignment horizontal="center" vertical="center"/>
    </xf>
    <xf borderId="50" fillId="18" fontId="3" numFmtId="173" xfId="0" applyAlignment="1" applyBorder="1" applyFont="1" applyNumberFormat="1">
      <alignment horizontal="right" vertical="center"/>
    </xf>
    <xf borderId="16" fillId="18" fontId="3" numFmtId="0" xfId="0" applyAlignment="1" applyBorder="1" applyFont="1">
      <alignment vertical="center"/>
    </xf>
    <xf borderId="58" fillId="0" fontId="3" numFmtId="0" xfId="0" applyAlignment="1" applyBorder="1" applyFont="1">
      <alignment vertical="center"/>
    </xf>
    <xf borderId="59" fillId="0" fontId="3" numFmtId="3" xfId="0" applyAlignment="1" applyBorder="1" applyFont="1" applyNumberFormat="1">
      <alignment horizontal="right" vertical="center"/>
    </xf>
    <xf borderId="16" fillId="0" fontId="3" numFmtId="0" xfId="0" applyAlignment="1" applyBorder="1" applyFont="1">
      <alignment vertical="center"/>
    </xf>
    <xf borderId="0" fillId="0" fontId="3" numFmtId="1" xfId="0" applyFont="1" applyNumberFormat="1"/>
    <xf borderId="0" fillId="0" fontId="12" numFmtId="0" xfId="0" applyAlignment="1" applyFont="1">
      <alignment vertical="center"/>
    </xf>
    <xf borderId="60" fillId="0" fontId="74" numFmtId="0" xfId="0" applyAlignment="1" applyBorder="1" applyFont="1">
      <alignment horizontal="center" vertical="center"/>
    </xf>
    <xf borderId="61" fillId="0" fontId="74" numFmtId="3" xfId="0" applyAlignment="1" applyBorder="1" applyFont="1" applyNumberFormat="1">
      <alignment horizontal="right" vertical="center"/>
    </xf>
    <xf borderId="50" fillId="18" fontId="12" numFmtId="173" xfId="0" applyAlignment="1" applyBorder="1" applyFont="1" applyNumberFormat="1">
      <alignment horizontal="center" vertical="center"/>
    </xf>
    <xf borderId="16" fillId="18" fontId="12" numFmtId="0" xfId="0" applyAlignment="1" applyBorder="1" applyFont="1">
      <alignment vertical="center"/>
    </xf>
    <xf borderId="9" fillId="0" fontId="74" numFmtId="0" xfId="0" applyAlignment="1" applyBorder="1" applyFont="1">
      <alignment horizontal="center" vertical="center"/>
    </xf>
    <xf borderId="0" fillId="0" fontId="74" numFmtId="3" xfId="0" applyAlignment="1" applyFont="1" applyNumberFormat="1">
      <alignment horizontal="right" vertical="center"/>
    </xf>
    <xf borderId="50" fillId="18" fontId="12" numFmtId="173" xfId="0" applyAlignment="1" applyBorder="1" applyFont="1" applyNumberFormat="1">
      <alignment horizontal="right" vertical="center"/>
    </xf>
    <xf borderId="40" fillId="18" fontId="12" numFmtId="0" xfId="0" applyAlignment="1" applyBorder="1" applyFont="1">
      <alignment vertical="center"/>
    </xf>
    <xf borderId="41" fillId="0" fontId="74" numFmtId="0" xfId="0" applyAlignment="1" applyBorder="1" applyFont="1">
      <alignment horizontal="center" vertical="center"/>
    </xf>
    <xf borderId="43" fillId="0" fontId="74" numFmtId="10" xfId="0" applyAlignment="1" applyBorder="1" applyFont="1" applyNumberFormat="1">
      <alignment horizontal="right" vertical="center"/>
    </xf>
    <xf borderId="44" fillId="0" fontId="74" numFmtId="10" xfId="0" applyAlignment="1" applyBorder="1" applyFont="1" applyNumberFormat="1">
      <alignment horizontal="right" vertical="center"/>
    </xf>
    <xf borderId="62" fillId="0" fontId="2" numFmtId="0" xfId="0" applyAlignment="1" applyBorder="1" applyFont="1">
      <alignment horizontal="center" vertical="center"/>
    </xf>
    <xf borderId="40" fillId="18" fontId="3" numFmtId="0" xfId="0" applyAlignment="1" applyBorder="1" applyFont="1">
      <alignment vertical="center"/>
    </xf>
    <xf borderId="55" fillId="0" fontId="3" numFmtId="0" xfId="0" applyAlignment="1" applyBorder="1" applyFont="1">
      <alignment vertical="center"/>
    </xf>
    <xf borderId="51" fillId="0" fontId="3" numFmtId="3" xfId="0" applyAlignment="1" applyBorder="1" applyFont="1" applyNumberFormat="1">
      <alignment horizontal="right" vertical="center"/>
    </xf>
    <xf borderId="63" fillId="0" fontId="3" numFmtId="3" xfId="0" applyAlignment="1" applyBorder="1" applyFont="1" applyNumberFormat="1">
      <alignment horizontal="right" vertical="center"/>
    </xf>
    <xf borderId="64" fillId="0" fontId="3" numFmtId="0" xfId="0" applyAlignment="1" applyBorder="1" applyFont="1">
      <alignment vertical="center"/>
    </xf>
    <xf borderId="63" fillId="0" fontId="3" numFmtId="0" xfId="0" applyAlignment="1" applyBorder="1" applyFont="1">
      <alignment vertical="center"/>
    </xf>
    <xf borderId="16" fillId="5" fontId="3" numFmtId="3" xfId="0" applyAlignment="1" applyBorder="1" applyFont="1" applyNumberFormat="1">
      <alignment horizontal="right" vertical="center"/>
    </xf>
    <xf borderId="59" fillId="0" fontId="3" numFmtId="0" xfId="0" applyAlignment="1" applyBorder="1" applyFont="1">
      <alignment vertical="center"/>
    </xf>
    <xf borderId="65" fillId="0" fontId="3" numFmtId="0" xfId="0" applyAlignment="1" applyBorder="1" applyFont="1">
      <alignment vertical="center"/>
    </xf>
    <xf borderId="61" fillId="5" fontId="3" numFmtId="3" xfId="0" applyAlignment="1" applyBorder="1" applyFont="1" applyNumberFormat="1">
      <alignment horizontal="right" vertical="center"/>
    </xf>
    <xf borderId="66" fillId="0" fontId="3" numFmtId="0" xfId="0" applyAlignment="1" applyBorder="1" applyFont="1">
      <alignment vertical="center"/>
    </xf>
    <xf borderId="61" fillId="0" fontId="3" numFmtId="3" xfId="0" applyAlignment="1" applyBorder="1" applyFont="1" applyNumberFormat="1">
      <alignment horizontal="right" vertical="center"/>
    </xf>
    <xf borderId="67" fillId="0" fontId="3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51" fillId="5" fontId="3" numFmtId="3" xfId="0" applyAlignment="1" applyBorder="1" applyFont="1" applyNumberFormat="1">
      <alignment horizontal="right" vertical="center"/>
    </xf>
    <xf borderId="16" fillId="5" fontId="3" numFmtId="3" xfId="0" applyAlignment="1" applyBorder="1" applyFont="1" applyNumberFormat="1">
      <alignment horizontal="right"/>
    </xf>
    <xf borderId="68" fillId="0" fontId="3" numFmtId="0" xfId="0" applyAlignment="1" applyBorder="1" applyFont="1">
      <alignment vertical="center"/>
    </xf>
    <xf borderId="61" fillId="5" fontId="3" numFmtId="3" xfId="0" applyAlignment="1" applyBorder="1" applyFont="1" applyNumberFormat="1">
      <alignment horizontal="right"/>
    </xf>
    <xf borderId="55" fillId="9" fontId="3" numFmtId="0" xfId="0" applyAlignment="1" applyBorder="1" applyFont="1">
      <alignment vertical="center"/>
    </xf>
    <xf borderId="51" fillId="5" fontId="3" numFmtId="3" xfId="0" applyAlignment="1" applyBorder="1" applyFont="1" applyNumberFormat="1">
      <alignment horizontal="right"/>
    </xf>
    <xf borderId="63" fillId="5" fontId="3" numFmtId="3" xfId="0" applyAlignment="1" applyBorder="1" applyFont="1" applyNumberFormat="1">
      <alignment horizontal="right"/>
    </xf>
    <xf borderId="58" fillId="9" fontId="3" numFmtId="0" xfId="0" applyAlignment="1" applyBorder="1" applyFont="1">
      <alignment vertical="center"/>
    </xf>
    <xf borderId="65" fillId="9" fontId="3" numFmtId="0" xfId="0" applyAlignment="1" applyBorder="1" applyFont="1">
      <alignment vertical="center"/>
    </xf>
    <xf borderId="58" fillId="0" fontId="3" numFmtId="0" xfId="0" applyAlignment="1" applyBorder="1" applyFont="1">
      <alignment horizontal="left" vertical="center"/>
    </xf>
    <xf borderId="0" fillId="0" fontId="75" numFmtId="0" xfId="0" applyAlignment="1" applyFont="1">
      <alignment vertical="center"/>
    </xf>
    <xf borderId="69" fillId="0" fontId="74" numFmtId="3" xfId="0" applyAlignment="1" applyBorder="1" applyFont="1" applyNumberFormat="1">
      <alignment horizontal="right" vertical="center"/>
    </xf>
    <xf borderId="70" fillId="0" fontId="74" numFmtId="3" xfId="0" applyAlignment="1" applyBorder="1" applyFont="1" applyNumberFormat="1">
      <alignment horizontal="right" vertical="center"/>
    </xf>
    <xf borderId="71" fillId="0" fontId="75" numFmtId="173" xfId="0" applyAlignment="1" applyBorder="1" applyFont="1" applyNumberFormat="1">
      <alignment horizontal="center" vertical="center"/>
    </xf>
    <xf borderId="71" fillId="0" fontId="75" numFmtId="173" xfId="0" applyAlignment="1" applyBorder="1" applyFont="1" applyNumberFormat="1">
      <alignment horizontal="right" vertical="center"/>
    </xf>
    <xf borderId="27" fillId="0" fontId="75" numFmtId="0" xfId="0" applyAlignment="1" applyBorder="1" applyFont="1">
      <alignment vertical="center"/>
    </xf>
    <xf borderId="0" fillId="0" fontId="75" numFmtId="0" xfId="0" applyFont="1"/>
    <xf borderId="0" fillId="0" fontId="26" numFmtId="0" xfId="0" applyAlignment="1" applyFont="1">
      <alignment vertical="center"/>
    </xf>
    <xf borderId="50" fillId="15" fontId="20" numFmtId="0" xfId="0" applyAlignment="1" applyBorder="1" applyFont="1">
      <alignment horizontal="center" vertical="center"/>
    </xf>
    <xf borderId="50" fillId="15" fontId="20" numFmtId="3" xfId="0" applyAlignment="1" applyBorder="1" applyFont="1" applyNumberFormat="1">
      <alignment horizontal="right" vertical="center"/>
    </xf>
    <xf borderId="40" fillId="20" fontId="26" numFmtId="3" xfId="0" applyAlignment="1" applyBorder="1" applyFont="1" applyNumberFormat="1">
      <alignment horizontal="right" vertical="center"/>
    </xf>
    <xf borderId="40" fillId="20" fontId="26" numFmtId="0" xfId="0" applyAlignment="1" applyBorder="1" applyFont="1">
      <alignment vertical="center"/>
    </xf>
    <xf borderId="15" fillId="0" fontId="20" numFmtId="0" xfId="0" applyAlignment="1" applyBorder="1" applyFont="1">
      <alignment horizontal="center" vertical="center"/>
    </xf>
    <xf borderId="3" fillId="0" fontId="50" numFmtId="166" xfId="0" applyAlignment="1" applyBorder="1" applyFont="1" applyNumberFormat="1">
      <alignment horizontal="center" vertical="center"/>
    </xf>
    <xf borderId="0" fillId="0" fontId="26" numFmtId="3" xfId="0" applyAlignment="1" applyFont="1" applyNumberFormat="1">
      <alignment horizontal="right" vertical="center"/>
    </xf>
    <xf borderId="56" fillId="0" fontId="2" numFmtId="0" xfId="0" applyAlignment="1" applyBorder="1" applyFont="1">
      <alignment horizontal="center" vertical="center"/>
    </xf>
    <xf borderId="57" fillId="0" fontId="2" numFmtId="0" xfId="0" applyAlignment="1" applyBorder="1" applyFont="1">
      <alignment horizontal="center" vertical="center"/>
    </xf>
    <xf borderId="58" fillId="6" fontId="3" numFmtId="0" xfId="0" applyAlignment="1" applyBorder="1" applyFont="1">
      <alignment vertical="center"/>
    </xf>
    <xf borderId="16" fillId="8" fontId="3" numFmtId="3" xfId="0" applyAlignment="1" applyBorder="1" applyFont="1" applyNumberFormat="1">
      <alignment horizontal="right" vertical="center"/>
    </xf>
    <xf borderId="72" fillId="6" fontId="3" numFmtId="0" xfId="0" applyAlignment="1" applyBorder="1" applyFont="1">
      <alignment vertical="center"/>
    </xf>
    <xf borderId="73" fillId="0" fontId="3" numFmtId="3" xfId="0" applyAlignment="1" applyBorder="1" applyFont="1" applyNumberFormat="1">
      <alignment horizontal="right" vertical="center"/>
    </xf>
    <xf borderId="58" fillId="0" fontId="74" numFmtId="0" xfId="0" applyAlignment="1" applyBorder="1" applyFont="1">
      <alignment horizontal="center" vertical="center"/>
    </xf>
    <xf borderId="16" fillId="0" fontId="74" numFmtId="3" xfId="0" applyAlignment="1" applyBorder="1" applyFont="1" applyNumberFormat="1">
      <alignment horizontal="right" vertical="center"/>
    </xf>
    <xf borderId="59" fillId="0" fontId="74" numFmtId="3" xfId="0" applyAlignment="1" applyBorder="1" applyFont="1" applyNumberFormat="1">
      <alignment horizontal="right" vertical="center"/>
    </xf>
    <xf borderId="16" fillId="0" fontId="75" numFmtId="0" xfId="0" applyAlignment="1" applyBorder="1" applyFont="1">
      <alignment vertical="center"/>
    </xf>
    <xf borderId="60" fillId="0" fontId="2" numFmtId="0" xfId="0" applyAlignment="1" applyBorder="1" applyFont="1">
      <alignment horizontal="center" vertical="center"/>
    </xf>
    <xf borderId="74" fillId="0" fontId="50" numFmtId="166" xfId="0" applyAlignment="1" applyBorder="1" applyFont="1" applyNumberFormat="1">
      <alignment horizontal="center" vertical="center"/>
    </xf>
    <xf borderId="75" fillId="0" fontId="5" numFmtId="0" xfId="0" applyBorder="1" applyFont="1"/>
    <xf borderId="76" fillId="0" fontId="5" numFmtId="0" xfId="0" applyBorder="1" applyFont="1"/>
    <xf borderId="16" fillId="17" fontId="3" numFmtId="3" xfId="0" applyAlignment="1" applyBorder="1" applyFont="1" applyNumberFormat="1">
      <alignment horizontal="right" vertical="center"/>
    </xf>
    <xf borderId="16" fillId="17" fontId="3" numFmtId="0" xfId="0" applyAlignment="1" applyBorder="1" applyFont="1">
      <alignment vertical="center"/>
    </xf>
    <xf borderId="77" fillId="6" fontId="3" numFmtId="0" xfId="0" applyAlignment="1" applyBorder="1" applyFont="1">
      <alignment vertical="center"/>
    </xf>
    <xf borderId="27" fillId="0" fontId="3" numFmtId="3" xfId="0" applyAlignment="1" applyBorder="1" applyFont="1" applyNumberFormat="1">
      <alignment horizontal="right" vertical="center"/>
    </xf>
    <xf borderId="78" fillId="0" fontId="3" numFmtId="3" xfId="0" applyAlignment="1" applyBorder="1" applyFont="1" applyNumberFormat="1">
      <alignment horizontal="right" vertical="center"/>
    </xf>
    <xf borderId="26" fillId="0" fontId="3" numFmtId="0" xfId="0" applyAlignment="1" applyBorder="1" applyFont="1">
      <alignment vertical="center"/>
    </xf>
    <xf borderId="55" fillId="6" fontId="3" numFmtId="0" xfId="0" applyAlignment="1" applyBorder="1" applyFont="1">
      <alignment vertical="center"/>
    </xf>
    <xf borderId="51" fillId="0" fontId="3" numFmtId="0" xfId="0" applyAlignment="1" applyBorder="1" applyFont="1">
      <alignment vertical="center"/>
    </xf>
    <xf borderId="65" fillId="0" fontId="2" numFmtId="0" xfId="0" applyAlignment="1" applyBorder="1" applyFont="1">
      <alignment horizontal="center" vertical="center"/>
    </xf>
    <xf borderId="16" fillId="18" fontId="2" numFmtId="0" xfId="0" applyAlignment="1" applyBorder="1" applyFont="1">
      <alignment vertical="center"/>
    </xf>
    <xf borderId="51" fillId="10" fontId="3" numFmtId="3" xfId="0" applyAlignment="1" applyBorder="1" applyFont="1" applyNumberFormat="1">
      <alignment horizontal="right" vertical="center"/>
    </xf>
    <xf borderId="63" fillId="10" fontId="3" numFmtId="3" xfId="0" applyAlignment="1" applyBorder="1" applyFont="1" applyNumberFormat="1">
      <alignment horizontal="right" vertical="center"/>
    </xf>
    <xf borderId="6" fillId="17" fontId="18" numFmtId="0" xfId="0" applyAlignment="1" applyBorder="1" applyFont="1">
      <alignment horizontal="center" vertical="center"/>
    </xf>
    <xf borderId="16" fillId="10" fontId="3" numFmtId="3" xfId="0" applyAlignment="1" applyBorder="1" applyFont="1" applyNumberFormat="1">
      <alignment horizontal="right" vertical="center"/>
    </xf>
    <xf borderId="59" fillId="10" fontId="3" numFmtId="3" xfId="0" applyAlignment="1" applyBorder="1" applyFont="1" applyNumberFormat="1">
      <alignment horizontal="right" vertical="center"/>
    </xf>
    <xf borderId="0" fillId="0" fontId="75" numFmtId="173" xfId="0" applyAlignment="1" applyFont="1" applyNumberFormat="1">
      <alignment horizontal="center" vertical="center"/>
    </xf>
    <xf borderId="0" fillId="0" fontId="75" numFmtId="173" xfId="0" applyAlignment="1" applyFont="1" applyNumberFormat="1">
      <alignment horizontal="right" vertical="center"/>
    </xf>
    <xf borderId="65" fillId="15" fontId="20" numFmtId="0" xfId="0" applyAlignment="1" applyBorder="1" applyFont="1">
      <alignment horizontal="center" vertical="center"/>
    </xf>
    <xf borderId="61" fillId="15" fontId="20" numFmtId="3" xfId="0" applyAlignment="1" applyBorder="1" applyFont="1" applyNumberFormat="1">
      <alignment horizontal="right" vertical="center"/>
    </xf>
    <xf borderId="67" fillId="15" fontId="20" numFmtId="3" xfId="0" applyAlignment="1" applyBorder="1" applyFont="1" applyNumberFormat="1">
      <alignment horizontal="right" vertical="center"/>
    </xf>
    <xf borderId="15" fillId="20" fontId="26" numFmtId="3" xfId="0" applyAlignment="1" applyBorder="1" applyFont="1" applyNumberFormat="1">
      <alignment horizontal="right" vertical="center"/>
    </xf>
    <xf borderId="15" fillId="20" fontId="26" numFmtId="0" xfId="0" applyAlignment="1" applyBorder="1" applyFont="1">
      <alignment vertical="center"/>
    </xf>
    <xf borderId="16" fillId="3" fontId="15" numFmtId="0" xfId="0" applyAlignment="1" applyBorder="1" applyFont="1">
      <alignment horizontal="center" vertical="center"/>
    </xf>
    <xf borderId="0" fillId="0" fontId="19" numFmtId="0" xfId="0" applyAlignment="1" applyFont="1">
      <alignment vertical="center"/>
    </xf>
    <xf borderId="0" fillId="0" fontId="19" numFmtId="0" xfId="0" applyAlignment="1" applyFont="1">
      <alignment horizontal="center" vertical="center"/>
    </xf>
    <xf borderId="10" fillId="21" fontId="30" numFmtId="0" xfId="0" applyAlignment="1" applyBorder="1" applyFill="1" applyFont="1">
      <alignment horizontal="center" vertical="center"/>
    </xf>
    <xf borderId="16" fillId="6" fontId="26" numFmtId="0" xfId="0" applyAlignment="1" applyBorder="1" applyFont="1">
      <alignment horizontal="center" vertical="center"/>
    </xf>
    <xf borderId="16" fillId="0" fontId="26" numFmtId="174" xfId="0" applyAlignment="1" applyBorder="1" applyFont="1" applyNumberFormat="1">
      <alignment horizontal="center" vertical="center"/>
    </xf>
    <xf borderId="10" fillId="21" fontId="9" numFmtId="0" xfId="0" applyAlignment="1" applyBorder="1" applyFont="1">
      <alignment horizontal="center" vertical="center"/>
    </xf>
    <xf borderId="0" fillId="0" fontId="24" numFmtId="0" xfId="0" applyFont="1"/>
    <xf borderId="16" fillId="6" fontId="12" numFmtId="0" xfId="0" applyAlignment="1" applyBorder="1" applyFont="1">
      <alignment vertical="center"/>
    </xf>
    <xf borderId="0" fillId="0" fontId="24" numFmtId="4" xfId="0" applyFont="1" applyNumberFormat="1"/>
    <xf borderId="0" fillId="0" fontId="3" numFmtId="4" xfId="0" applyFont="1" applyNumberFormat="1"/>
    <xf borderId="16" fillId="21" fontId="11" numFmtId="0" xfId="0" applyAlignment="1" applyBorder="1" applyFont="1">
      <alignment horizontal="center" vertical="center"/>
    </xf>
    <xf borderId="16" fillId="7" fontId="12" numFmtId="3" xfId="0" applyAlignment="1" applyBorder="1" applyFont="1" applyNumberFormat="1">
      <alignment horizontal="right" vertical="center"/>
    </xf>
    <xf borderId="30" fillId="0" fontId="53" numFmtId="0" xfId="0" applyAlignment="1" applyBorder="1" applyFont="1">
      <alignment horizontal="center" vertical="center"/>
    </xf>
    <xf borderId="39" fillId="0" fontId="5" numFmtId="0" xfId="0" applyBorder="1" applyFont="1"/>
    <xf borderId="0" fillId="0" fontId="76" numFmtId="0" xfId="0" applyAlignment="1" applyFont="1">
      <alignment vertical="center"/>
    </xf>
    <xf borderId="0" fillId="0" fontId="12" numFmtId="0" xfId="0" applyAlignment="1" applyFont="1">
      <alignment horizontal="left" vertical="center"/>
    </xf>
    <xf borderId="21" fillId="0" fontId="12" numFmtId="0" xfId="0" applyAlignment="1" applyBorder="1" applyFont="1">
      <alignment horizontal="left" vertical="center"/>
    </xf>
    <xf borderId="16" fillId="12" fontId="11" numFmtId="0" xfId="0" applyAlignment="1" applyBorder="1" applyFont="1">
      <alignment horizontal="center" vertical="center"/>
    </xf>
    <xf borderId="16" fillId="0" fontId="12" numFmtId="9" xfId="0" applyAlignment="1" applyBorder="1" applyFont="1" applyNumberFormat="1">
      <alignment horizontal="right" vertical="center"/>
    </xf>
    <xf borderId="16" fillId="0" fontId="12" numFmtId="0" xfId="0" applyAlignment="1" applyBorder="1" applyFont="1">
      <alignment horizontal="left" shrinkToFit="0" vertical="center" wrapText="1"/>
    </xf>
    <xf borderId="16" fillId="22" fontId="12" numFmtId="0" xfId="0" applyAlignment="1" applyBorder="1" applyFill="1" applyFont="1">
      <alignment horizontal="left" vertical="center"/>
    </xf>
    <xf borderId="16" fillId="22" fontId="12" numFmtId="3" xfId="0" applyAlignment="1" applyBorder="1" applyFont="1" applyNumberFormat="1">
      <alignment horizontal="right" vertical="center"/>
    </xf>
    <xf borderId="16" fillId="12" fontId="12" numFmtId="0" xfId="0" applyAlignment="1" applyBorder="1" applyFont="1">
      <alignment horizontal="left" vertical="center"/>
    </xf>
    <xf borderId="16" fillId="5" fontId="72" numFmtId="3" xfId="0" applyAlignment="1" applyBorder="1" applyFont="1" applyNumberFormat="1">
      <alignment horizontal="center" vertical="center"/>
    </xf>
    <xf borderId="16" fillId="0" fontId="74" numFmtId="0" xfId="0" applyAlignment="1" applyBorder="1" applyFont="1">
      <alignment horizontal="left" vertical="center"/>
    </xf>
    <xf borderId="0" fillId="0" fontId="12" numFmtId="0" xfId="0" applyAlignment="1" applyFont="1">
      <alignment horizontal="center" vertical="center"/>
    </xf>
    <xf borderId="21" fillId="0" fontId="12" numFmtId="0" xfId="0" applyAlignment="1" applyBorder="1" applyFont="1">
      <alignment horizontal="center" vertical="center"/>
    </xf>
    <xf borderId="16" fillId="0" fontId="11" numFmtId="0" xfId="0" applyAlignment="1" applyBorder="1" applyFont="1">
      <alignment horizontal="left" shrinkToFit="0" vertical="center" wrapText="1"/>
    </xf>
    <xf borderId="16" fillId="0" fontId="12" numFmtId="3" xfId="0" applyAlignment="1" applyBorder="1" applyFont="1" applyNumberFormat="1">
      <alignment horizontal="center" vertical="center"/>
    </xf>
    <xf borderId="16" fillId="3" fontId="20" numFmtId="0" xfId="0" applyAlignment="1" applyBorder="1" applyFont="1">
      <alignment horizontal="left" vertical="center"/>
    </xf>
    <xf borderId="79" fillId="16" fontId="77" numFmtId="0" xfId="0" applyAlignment="1" applyBorder="1" applyFont="1">
      <alignment horizontal="center" shrinkToFit="0" vertical="center" wrapText="1"/>
    </xf>
    <xf borderId="80" fillId="0" fontId="5" numFmtId="0" xfId="0" applyBorder="1" applyFont="1"/>
    <xf borderId="0" fillId="0" fontId="14" numFmtId="0" xfId="0" applyFont="1"/>
    <xf borderId="81" fillId="23" fontId="78" numFmtId="0" xfId="0" applyAlignment="1" applyBorder="1" applyFill="1" applyFont="1">
      <alignment horizontal="center" vertical="center"/>
    </xf>
    <xf borderId="82" fillId="0" fontId="5" numFmtId="0" xfId="0" applyBorder="1" applyFont="1"/>
    <xf borderId="83" fillId="0" fontId="70" numFmtId="0" xfId="0" applyBorder="1" applyFont="1"/>
    <xf borderId="24" fillId="0" fontId="70" numFmtId="0" xfId="0" applyBorder="1" applyFont="1"/>
    <xf borderId="24" fillId="0" fontId="70" numFmtId="0" xfId="0" applyAlignment="1" applyBorder="1" applyFont="1">
      <alignment horizontal="right"/>
    </xf>
    <xf borderId="84" fillId="0" fontId="70" numFmtId="0" xfId="0" applyBorder="1" applyFont="1"/>
    <xf borderId="85" fillId="0" fontId="5" numFmtId="0" xfId="0" applyBorder="1" applyFont="1"/>
    <xf borderId="86" fillId="0" fontId="70" numFmtId="0" xfId="0" applyBorder="1" applyFont="1"/>
    <xf borderId="0" fillId="0" fontId="70" numFmtId="3" xfId="0" applyAlignment="1" applyFont="1" applyNumberFormat="1">
      <alignment horizontal="right" vertical="center"/>
    </xf>
    <xf borderId="0" fillId="0" fontId="70" numFmtId="0" xfId="0" applyAlignment="1" applyFont="1">
      <alignment horizontal="center" vertical="center"/>
    </xf>
    <xf borderId="87" fillId="0" fontId="70" numFmtId="0" xfId="0" applyBorder="1" applyFont="1"/>
    <xf borderId="26" fillId="0" fontId="70" numFmtId="1" xfId="0" applyAlignment="1" applyBorder="1" applyFont="1" applyNumberFormat="1">
      <alignment horizontal="right"/>
    </xf>
    <xf borderId="0" fillId="0" fontId="70" numFmtId="3" xfId="0" applyFont="1" applyNumberFormat="1"/>
    <xf borderId="0" fillId="0" fontId="70" numFmtId="9" xfId="0" applyFont="1" applyNumberFormat="1"/>
    <xf borderId="27" fillId="0" fontId="70" numFmtId="10" xfId="0" applyAlignment="1" applyBorder="1" applyFont="1" applyNumberFormat="1">
      <alignment horizontal="right"/>
    </xf>
    <xf borderId="0" fillId="0" fontId="70" numFmtId="175" xfId="0" applyAlignment="1" applyFont="1" applyNumberFormat="1">
      <alignment horizontal="right"/>
    </xf>
    <xf borderId="88" fillId="0" fontId="70" numFmtId="0" xfId="0" applyBorder="1" applyFont="1"/>
    <xf borderId="20" fillId="0" fontId="70" numFmtId="0" xfId="0" applyBorder="1" applyFont="1"/>
    <xf borderId="89" fillId="0" fontId="70" numFmtId="0" xfId="0" applyBorder="1" applyFont="1"/>
    <xf borderId="90" fillId="17" fontId="79" numFmtId="0" xfId="0" applyAlignment="1" applyBorder="1" applyFont="1">
      <alignment horizontal="center" shrinkToFit="0" vertical="center" wrapText="1"/>
    </xf>
    <xf borderId="91" fillId="0" fontId="5" numFmtId="0" xfId="0" applyBorder="1" applyFont="1"/>
    <xf quotePrefix="1" borderId="86" fillId="0" fontId="70" numFmtId="0" xfId="0" applyAlignment="1" applyBorder="1" applyFont="1">
      <alignment horizontal="center"/>
    </xf>
    <xf borderId="71" fillId="0" fontId="70" numFmtId="170" xfId="0" applyBorder="1" applyFont="1" applyNumberFormat="1"/>
    <xf borderId="0" fillId="0" fontId="70" numFmtId="170" xfId="0" applyFont="1" applyNumberFormat="1"/>
    <xf borderId="92" fillId="0" fontId="70" numFmtId="170" xfId="0" applyBorder="1" applyFont="1" applyNumberFormat="1"/>
    <xf borderId="93" fillId="0" fontId="57" numFmtId="0" xfId="0" applyAlignment="1" applyBorder="1" applyFont="1">
      <alignment horizontal="center"/>
    </xf>
    <xf borderId="16" fillId="0" fontId="57" numFmtId="170" xfId="0" applyAlignment="1" applyBorder="1" applyFont="1" applyNumberFormat="1">
      <alignment horizontal="center"/>
    </xf>
    <xf borderId="17" fillId="0" fontId="57" numFmtId="170" xfId="0" applyBorder="1" applyFont="1" applyNumberFormat="1"/>
    <xf borderId="16" fillId="0" fontId="57" numFmtId="170" xfId="0" applyBorder="1" applyFont="1" applyNumberFormat="1"/>
    <xf borderId="59" fillId="0" fontId="57" numFmtId="170" xfId="0" applyBorder="1" applyFont="1" applyNumberFormat="1"/>
    <xf borderId="10" fillId="0" fontId="57" numFmtId="170" xfId="0" applyBorder="1" applyFont="1" applyNumberFormat="1"/>
    <xf borderId="83" fillId="0" fontId="57" numFmtId="0" xfId="0" applyAlignment="1" applyBorder="1" applyFont="1">
      <alignment horizontal="center"/>
    </xf>
    <xf borderId="26" fillId="0" fontId="57" numFmtId="0" xfId="0" applyAlignment="1" applyBorder="1" applyFont="1">
      <alignment horizontal="center"/>
    </xf>
    <xf borderId="24" fillId="0" fontId="57" numFmtId="0" xfId="0" applyAlignment="1" applyBorder="1" applyFont="1">
      <alignment horizontal="center"/>
    </xf>
    <xf borderId="73" fillId="0" fontId="57" numFmtId="0" xfId="0" applyAlignment="1" applyBorder="1" applyFont="1">
      <alignment horizontal="center"/>
    </xf>
    <xf borderId="88" fillId="0" fontId="57" numFmtId="0" xfId="0" applyAlignment="1" applyBorder="1" applyFont="1">
      <alignment horizontal="center"/>
    </xf>
    <xf borderId="27" fillId="0" fontId="57" numFmtId="0" xfId="0" applyAlignment="1" applyBorder="1" applyFont="1">
      <alignment horizontal="center"/>
    </xf>
    <xf borderId="20" fillId="0" fontId="57" numFmtId="0" xfId="0" applyAlignment="1" applyBorder="1" applyFont="1">
      <alignment horizontal="center"/>
    </xf>
    <xf borderId="78" fillId="0" fontId="57" numFmtId="0" xfId="0" applyAlignment="1" applyBorder="1" applyFont="1">
      <alignment horizontal="center"/>
    </xf>
    <xf quotePrefix="1" borderId="83" fillId="0" fontId="70" numFmtId="0" xfId="0" applyAlignment="1" applyBorder="1" applyFont="1">
      <alignment horizontal="center"/>
    </xf>
    <xf borderId="26" fillId="0" fontId="70" numFmtId="170" xfId="0" applyBorder="1" applyFont="1" applyNumberFormat="1"/>
    <xf borderId="24" fillId="0" fontId="70" numFmtId="170" xfId="0" applyBorder="1" applyFont="1" applyNumberFormat="1"/>
    <xf borderId="32" fillId="0" fontId="70" numFmtId="170" xfId="0" applyBorder="1" applyFont="1" applyNumberFormat="1"/>
    <xf borderId="84" fillId="0" fontId="70" numFmtId="170" xfId="0" applyBorder="1" applyFont="1" applyNumberFormat="1"/>
    <xf quotePrefix="1" borderId="94" fillId="0" fontId="70" numFmtId="0" xfId="0" applyAlignment="1" applyBorder="1" applyFont="1">
      <alignment horizontal="center"/>
    </xf>
    <xf borderId="69" fillId="0" fontId="70" numFmtId="170" xfId="0" applyBorder="1" applyFont="1" applyNumberFormat="1"/>
    <xf borderId="66" fillId="0" fontId="70" numFmtId="170" xfId="0" applyBorder="1" applyFont="1" applyNumberFormat="1"/>
    <xf borderId="95" fillId="0" fontId="70" numFmtId="170" xfId="0" applyBorder="1" applyFont="1" applyNumberFormat="1"/>
    <xf borderId="96" fillId="0" fontId="70" numFmtId="170" xfId="0" applyBorder="1" applyFont="1" applyNumberFormat="1"/>
    <xf borderId="26" fillId="0" fontId="70" numFmtId="2" xfId="0" applyBorder="1" applyFont="1" applyNumberFormat="1"/>
    <xf borderId="27" fillId="0" fontId="70" numFmtId="10" xfId="0" applyBorder="1" applyFont="1" applyNumberFormat="1"/>
    <xf borderId="0" fillId="0" fontId="70" numFmtId="175" xfId="0" applyFont="1" applyNumberFormat="1"/>
    <xf borderId="26" fillId="0" fontId="70" numFmtId="0" xfId="0" applyBorder="1" applyFont="1"/>
    <xf borderId="2" fillId="0" fontId="70" numFmtId="170" xfId="0" applyBorder="1" applyFont="1" applyNumberFormat="1"/>
    <xf borderId="87" fillId="0" fontId="70" numFmtId="170" xfId="0" applyBorder="1" applyFont="1" applyNumberFormat="1"/>
    <xf quotePrefix="1" borderId="88" fillId="0" fontId="70" numFmtId="0" xfId="0" applyAlignment="1" applyBorder="1" applyFont="1">
      <alignment horizontal="center"/>
    </xf>
    <xf borderId="27" fillId="0" fontId="70" numFmtId="170" xfId="0" applyBorder="1" applyFont="1" applyNumberFormat="1"/>
    <xf borderId="19" fillId="0" fontId="70" numFmtId="170" xfId="0" applyBorder="1" applyFont="1" applyNumberFormat="1"/>
    <xf borderId="89" fillId="0" fontId="70" numFmtId="170" xfId="0" applyBorder="1" applyFont="1" applyNumberFormat="1"/>
    <xf borderId="20" fillId="0" fontId="57" numFmtId="170" xfId="0" applyBorder="1" applyFont="1" applyNumberFormat="1"/>
    <xf borderId="78" fillId="0" fontId="57" numFmtId="170" xfId="0" applyBorder="1" applyFont="1" applyNumberFormat="1"/>
    <xf quotePrefix="1" borderId="86" fillId="0" fontId="80" numFmtId="0" xfId="0" applyAlignment="1" applyBorder="1" applyFont="1">
      <alignment horizontal="center"/>
    </xf>
    <xf borderId="71" fillId="0" fontId="80" numFmtId="170" xfId="0" applyBorder="1" applyFont="1" applyNumberFormat="1"/>
    <xf borderId="0" fillId="0" fontId="80" numFmtId="170" xfId="0" applyFont="1" applyNumberFormat="1"/>
    <xf borderId="92" fillId="0" fontId="80" numFmtId="170" xfId="0" applyBorder="1" applyFont="1" applyNumberFormat="1"/>
    <xf borderId="0" fillId="0" fontId="80" numFmtId="0" xfId="0" applyFont="1"/>
    <xf borderId="93" fillId="0" fontId="81" numFmtId="0" xfId="0" applyAlignment="1" applyBorder="1" applyFont="1">
      <alignment horizontal="center"/>
    </xf>
    <xf borderId="16" fillId="0" fontId="81" numFmtId="170" xfId="0" applyAlignment="1" applyBorder="1" applyFont="1" applyNumberFormat="1">
      <alignment horizontal="center"/>
    </xf>
    <xf borderId="17" fillId="0" fontId="81" numFmtId="170" xfId="0" applyBorder="1" applyFont="1" applyNumberFormat="1"/>
    <xf borderId="16" fillId="0" fontId="81" numFmtId="170" xfId="0" applyBorder="1" applyFont="1" applyNumberFormat="1"/>
    <xf borderId="59" fillId="0" fontId="81" numFmtId="170" xfId="0" applyBorder="1" applyFont="1" applyNumberFormat="1"/>
    <xf quotePrefix="1" borderId="88" fillId="0" fontId="80" numFmtId="0" xfId="0" applyAlignment="1" applyBorder="1" applyFont="1">
      <alignment horizontal="center"/>
    </xf>
    <xf borderId="27" fillId="0" fontId="80" numFmtId="170" xfId="0" applyBorder="1" applyFont="1" applyNumberFormat="1"/>
    <xf borderId="97" fillId="0" fontId="81" numFmtId="0" xfId="0" applyAlignment="1" applyBorder="1" applyFont="1">
      <alignment horizontal="center"/>
    </xf>
    <xf borderId="61" fillId="0" fontId="81" numFmtId="170" xfId="0" applyAlignment="1" applyBorder="1" applyFont="1" applyNumberFormat="1">
      <alignment horizontal="center"/>
    </xf>
    <xf borderId="75" fillId="0" fontId="81" numFmtId="170" xfId="0" applyAlignment="1" applyBorder="1" applyFont="1" applyNumberFormat="1">
      <alignment horizontal="center"/>
    </xf>
    <xf borderId="67" fillId="0" fontId="81" numFmtId="170" xfId="0" applyAlignment="1" applyBorder="1" applyFont="1" applyNumberFormat="1">
      <alignment horizontal="center"/>
    </xf>
    <xf borderId="98" fillId="24" fontId="55" numFmtId="0" xfId="0" applyAlignment="1" applyBorder="1" applyFill="1" applyFont="1">
      <alignment vertical="center"/>
    </xf>
    <xf borderId="99" fillId="24" fontId="55" numFmtId="0" xfId="0" applyAlignment="1" applyBorder="1" applyFont="1">
      <alignment vertical="center"/>
    </xf>
    <xf borderId="100" fillId="24" fontId="55" numFmtId="0" xfId="0" applyAlignment="1" applyBorder="1" applyFont="1">
      <alignment vertical="center"/>
    </xf>
    <xf borderId="101" fillId="24" fontId="55" numFmtId="0" xfId="0" applyAlignment="1" applyBorder="1" applyFont="1">
      <alignment vertical="center"/>
    </xf>
    <xf borderId="0" fillId="0" fontId="82" numFmtId="0" xfId="0" applyFont="1"/>
    <xf borderId="0" fillId="0" fontId="58" numFmtId="0" xfId="0" applyAlignment="1" applyFont="1">
      <alignment horizontal="center"/>
    </xf>
    <xf borderId="27" fillId="0" fontId="58" numFmtId="0" xfId="0" applyAlignment="1" applyBorder="1" applyFont="1">
      <alignment horizontal="center"/>
    </xf>
    <xf borderId="0" fillId="0" fontId="82" numFmtId="0" xfId="0" applyAlignment="1" applyFont="1">
      <alignment horizontal="center"/>
    </xf>
    <xf borderId="0" fillId="0" fontId="82" numFmtId="171" xfId="0" applyAlignment="1" applyFont="1" applyNumberFormat="1">
      <alignment horizontal="center"/>
    </xf>
    <xf borderId="0" fillId="0" fontId="3" numFmtId="0" xfId="0" applyFont="1"/>
    <xf borderId="0" fillId="0" fontId="83" numFmtId="0" xfId="0" applyFont="1"/>
    <xf borderId="102" fillId="24" fontId="55" numFmtId="0" xfId="0" applyAlignment="1" applyBorder="1" applyFont="1">
      <alignment horizontal="center" vertical="center"/>
    </xf>
    <xf borderId="103" fillId="0" fontId="5" numFmtId="0" xfId="0" applyBorder="1" applyFont="1"/>
    <xf borderId="104" fillId="0" fontId="5" numFmtId="0" xfId="0" applyBorder="1" applyFont="1"/>
    <xf borderId="105" fillId="25" fontId="84" numFmtId="0" xfId="0" applyAlignment="1" applyBorder="1" applyFill="1" applyFont="1">
      <alignment shrinkToFit="0" vertical="center" wrapText="1"/>
    </xf>
    <xf borderId="20" fillId="0" fontId="82" numFmtId="10" xfId="0" applyBorder="1" applyFont="1" applyNumberFormat="1"/>
    <xf borderId="18" fillId="0" fontId="82" numFmtId="0" xfId="0" applyBorder="1" applyFont="1"/>
    <xf borderId="2" fillId="0" fontId="58" numFmtId="0" xfId="0" applyBorder="1" applyFont="1"/>
    <xf borderId="0" fillId="0" fontId="82" numFmtId="9" xfId="0" applyAlignment="1" applyFont="1" applyNumberFormat="1">
      <alignment horizontal="center"/>
    </xf>
    <xf borderId="106" fillId="25" fontId="84" numFmtId="0" xfId="0" applyAlignment="1" applyBorder="1" applyFont="1">
      <alignment shrinkToFit="0" vertical="center" wrapText="1"/>
    </xf>
    <xf borderId="24" fillId="0" fontId="82" numFmtId="9" xfId="0" applyAlignment="1" applyBorder="1" applyFont="1" applyNumberFormat="1">
      <alignment horizontal="center"/>
    </xf>
    <xf borderId="25" fillId="0" fontId="82" numFmtId="0" xfId="0" applyBorder="1" applyFont="1"/>
    <xf borderId="20" fillId="0" fontId="82" numFmtId="9" xfId="0" applyAlignment="1" applyBorder="1" applyFont="1" applyNumberFormat="1">
      <alignment horizontal="center"/>
    </xf>
    <xf borderId="21" fillId="0" fontId="82" numFmtId="0" xfId="0" applyBorder="1" applyFont="1"/>
    <xf borderId="20" fillId="0" fontId="82" numFmtId="0" xfId="0" applyAlignment="1" applyBorder="1" applyFont="1">
      <alignment horizontal="center"/>
    </xf>
    <xf borderId="0" fillId="0" fontId="82" numFmtId="0" xfId="0" applyAlignment="1" applyFont="1">
      <alignment horizontal="center"/>
    </xf>
    <xf borderId="2" fillId="0" fontId="82" numFmtId="0" xfId="0" applyAlignment="1" applyBorder="1" applyFont="1">
      <alignment shrinkToFit="0" vertical="center" wrapText="1"/>
    </xf>
    <xf borderId="0" fillId="0" fontId="58" numFmtId="0" xfId="0" applyAlignment="1" applyFont="1">
      <alignment horizontal="center" shrinkToFit="0" vertical="center" wrapText="1"/>
    </xf>
    <xf borderId="9" fillId="0" fontId="82" numFmtId="0" xfId="0" applyBorder="1" applyFont="1"/>
    <xf borderId="2" fillId="0" fontId="58" numFmtId="0" xfId="0" applyAlignment="1" applyBorder="1" applyFont="1">
      <alignment shrinkToFit="0" vertical="center" wrapText="1"/>
    </xf>
    <xf borderId="0" fillId="0" fontId="82" numFmtId="0" xfId="0" applyAlignment="1" applyFont="1">
      <alignment horizontal="center" shrinkToFit="0" vertical="center" wrapText="1"/>
    </xf>
    <xf borderId="0" fillId="0" fontId="82" numFmtId="0" xfId="0" applyFont="1"/>
    <xf borderId="9" fillId="0" fontId="85" numFmtId="0" xfId="0" applyAlignment="1" applyBorder="1" applyFont="1">
      <alignment horizontal="center"/>
    </xf>
    <xf borderId="19" fillId="0" fontId="58" numFmtId="0" xfId="0" applyAlignment="1" applyBorder="1" applyFont="1">
      <alignment shrinkToFit="0" vertical="center" wrapText="1"/>
    </xf>
    <xf borderId="20" fillId="0" fontId="82" numFmtId="0" xfId="0" applyAlignment="1" applyBorder="1" applyFont="1">
      <alignment horizontal="center" shrinkToFit="0" vertical="center" wrapText="1"/>
    </xf>
    <xf borderId="20" fillId="0" fontId="82" numFmtId="0" xfId="0" applyBorder="1" applyFont="1"/>
    <xf borderId="20" fillId="0" fontId="58" numFmtId="0" xfId="0" applyAlignment="1" applyBorder="1" applyFont="1">
      <alignment horizontal="center"/>
    </xf>
    <xf borderId="21" fillId="0" fontId="85" numFmtId="0" xfId="0" applyAlignment="1" applyBorder="1" applyFont="1">
      <alignment horizontal="center"/>
    </xf>
    <xf borderId="0" fillId="0" fontId="82" numFmtId="0" xfId="0" applyAlignment="1" applyFont="1">
      <alignment shrinkToFit="0" vertical="center" wrapText="1"/>
    </xf>
    <xf borderId="3" fillId="24" fontId="55" numFmtId="0" xfId="0" applyAlignment="1" applyBorder="1" applyFont="1">
      <alignment horizontal="center" vertical="center"/>
    </xf>
    <xf borderId="0" fillId="0" fontId="84" numFmtId="0" xfId="0" applyAlignment="1" applyFont="1">
      <alignment horizontal="center" shrinkToFit="0" vertical="center" wrapText="1"/>
    </xf>
    <xf borderId="0" fillId="0" fontId="84" numFmtId="0" xfId="0" applyAlignment="1" applyFont="1">
      <alignment horizontal="center"/>
    </xf>
    <xf borderId="2" fillId="0" fontId="84" numFmtId="0" xfId="0" applyAlignment="1" applyBorder="1" applyFont="1">
      <alignment shrinkToFit="0" vertical="center" wrapText="1"/>
    </xf>
    <xf borderId="0" fillId="0" fontId="82" numFmtId="2" xfId="0" applyAlignment="1" applyFont="1" applyNumberFormat="1">
      <alignment horizontal="center" shrinkToFit="0" vertical="center" wrapText="1"/>
    </xf>
    <xf borderId="0" fillId="0" fontId="58" numFmtId="2" xfId="0" applyAlignment="1" applyFont="1" applyNumberFormat="1">
      <alignment horizontal="center"/>
    </xf>
    <xf borderId="19" fillId="0" fontId="84" numFmtId="0" xfId="0" applyAlignment="1" applyBorder="1" applyFont="1">
      <alignment shrinkToFit="0" vertical="center" wrapText="1"/>
    </xf>
    <xf borderId="0" fillId="0" fontId="84" numFmtId="0" xfId="0" applyAlignment="1" applyFont="1">
      <alignment shrinkToFit="0" vertical="center" wrapText="1"/>
    </xf>
    <xf borderId="0" fillId="0" fontId="82" numFmtId="0" xfId="0" applyAlignment="1" applyFont="1">
      <alignment horizontal="center" shrinkToFit="0" vertical="center" wrapText="1"/>
    </xf>
    <xf borderId="0" fillId="0" fontId="58" numFmtId="0" xfId="0" applyAlignment="1" applyFont="1">
      <alignment horizontal="center"/>
    </xf>
    <xf borderId="106" fillId="0" fontId="84" numFmtId="0" xfId="0" applyAlignment="1" applyBorder="1" applyFont="1">
      <alignment shrinkToFit="0" vertical="center" wrapText="1"/>
    </xf>
    <xf borderId="105" fillId="0" fontId="84" numFmtId="0" xfId="0" applyAlignment="1" applyBorder="1" applyFont="1">
      <alignment shrinkToFit="0" vertical="center" wrapText="1"/>
    </xf>
  </cellXfs>
  <cellStyles count="1">
    <cellStyle xfId="0" name="Normal" builtinId="0"/>
  </cellStyles>
  <dxfs count="13">
    <dxf>
      <font/>
      <fill>
        <patternFill patternType="solid">
          <fgColor rgb="FFC6D9F0"/>
          <bgColor rgb="FFC6D9F0"/>
        </patternFill>
      </fill>
      <border/>
    </dxf>
    <dxf>
      <font>
        <color theme="0"/>
      </font>
      <fill>
        <patternFill patternType="none"/>
      </fill>
      <border/>
    </dxf>
    <dxf>
      <font>
        <color rgb="FFA5A5A5"/>
      </font>
      <fill>
        <patternFill patternType="none"/>
      </fill>
      <border/>
    </dxf>
    <dxf>
      <font>
        <color rgb="FFBFBFBF"/>
      </font>
      <fill>
        <patternFill patternType="none"/>
      </fill>
      <border/>
    </dxf>
    <dxf>
      <font>
        <color rgb="FF7F7F7F"/>
      </font>
      <fill>
        <patternFill patternType="none"/>
      </fill>
      <border/>
    </dxf>
    <dxf>
      <font>
        <color rgb="FFC2D69B"/>
      </font>
      <fill>
        <patternFill patternType="none"/>
      </fill>
      <border/>
    </dxf>
    <dxf>
      <font>
        <color rgb="FFE51968"/>
      </font>
      <fill>
        <patternFill patternType="none"/>
      </fill>
      <border/>
    </dxf>
    <dxf>
      <font>
        <color rgb="FF595959"/>
      </font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B6DDE8"/>
          <bgColor rgb="FFB6DDE8"/>
        </patternFill>
      </fill>
      <border/>
    </dxf>
    <dxf>
      <font/>
      <fill>
        <patternFill patternType="solid">
          <fgColor rgb="FFDAEEF3"/>
          <bgColor rgb="FFDAEEF3"/>
        </patternFill>
      </fill>
      <border/>
    </dxf>
  </dxfs>
  <tableStyles count="5">
    <tableStyle count="3" pivot="0" name="Base de données IPA-style">
      <tableStyleElement dxfId="10" type="headerRow"/>
      <tableStyleElement dxfId="11" type="firstRowStripe"/>
      <tableStyleElement dxfId="12" type="secondRowStripe"/>
    </tableStyle>
    <tableStyle count="3" pivot="0" name="Base de données IPA-style 2">
      <tableStyleElement dxfId="10" type="headerRow"/>
      <tableStyleElement dxfId="11" type="firstRowStripe"/>
      <tableStyleElement dxfId="12" type="secondRowStripe"/>
    </tableStyle>
    <tableStyle count="3" pivot="0" name="Base de données IPA-style 3">
      <tableStyleElement dxfId="10" type="headerRow"/>
      <tableStyleElement dxfId="11" type="firstRowStripe"/>
      <tableStyleElement dxfId="12" type="secondRowStripe"/>
    </tableStyle>
    <tableStyle count="3" pivot="0" name="Base de données IPA-style 4">
      <tableStyleElement dxfId="10" type="headerRow"/>
      <tableStyleElement dxfId="11" type="firstRowStripe"/>
      <tableStyleElement dxfId="12" type="secondRowStripe"/>
    </tableStyle>
    <tableStyle count="3" pivot="0" name="Base de données IPA-style 5">
      <tableStyleElement dxfId="10" type="headerRow"/>
      <tableStyleElement dxfId="11" type="firstRowStripe"/>
      <tableStyleElement dxfId="12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4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6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1133475</xdr:colOff>
      <xdr:row>1</xdr:row>
      <xdr:rowOff>142875</xdr:rowOff>
    </xdr:from>
    <xdr:ext cx="38100" cy="847725"/>
    <xdr:grpSp>
      <xdr:nvGrpSpPr>
        <xdr:cNvPr id="2" name="Shape 2"/>
        <xdr:cNvGrpSpPr/>
      </xdr:nvGrpSpPr>
      <xdr:grpSpPr>
        <a:xfrm>
          <a:off x="5346000" y="3356138"/>
          <a:ext cx="0" cy="847725"/>
          <a:chOff x="5346000" y="3356138"/>
          <a:chExt cx="0" cy="847725"/>
        </a:xfrm>
      </xdr:grpSpPr>
      <xdr:cxnSp>
        <xdr:nvCxnSpPr>
          <xdr:cNvPr id="3" name="Shape 3"/>
          <xdr:cNvCxnSpPr/>
        </xdr:nvCxnSpPr>
        <xdr:spPr>
          <a:xfrm rot="10800000">
            <a:off x="5346000" y="3356138"/>
            <a:ext cx="0" cy="847725"/>
          </a:xfrm>
          <a:prstGeom prst="straightConnector1">
            <a:avLst/>
          </a:prstGeom>
          <a:noFill/>
          <a:ln cap="flat" cmpd="sng" w="9525">
            <a:solidFill>
              <a:srgbClr val="97B853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0</xdr:col>
      <xdr:colOff>685800</xdr:colOff>
      <xdr:row>0</xdr:row>
      <xdr:rowOff>1581150</xdr:rowOff>
    </xdr:from>
    <xdr:ext cx="685800" cy="1524000"/>
    <xdr:sp>
      <xdr:nvSpPr>
        <xdr:cNvPr id="4" name="Shape 4"/>
        <xdr:cNvSpPr/>
      </xdr:nvSpPr>
      <xdr:spPr>
        <a:xfrm rot="10800000">
          <a:off x="5007863" y="3022763"/>
          <a:ext cx="676275" cy="1514475"/>
        </a:xfrm>
        <a:prstGeom prst="downArrow">
          <a:avLst>
            <a:gd fmla="val 50000" name="adj1"/>
            <a:gd fmla="val 50000" name="adj2"/>
          </a:avLst>
        </a:prstGeom>
        <a:solidFill>
          <a:srgbClr val="72C91F"/>
        </a:solidFill>
        <a:ln cap="flat" cmpd="sng" w="9525">
          <a:solidFill>
            <a:schemeClr val="lt2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1504950</xdr:colOff>
      <xdr:row>0</xdr:row>
      <xdr:rowOff>180975</xdr:rowOff>
    </xdr:from>
    <xdr:ext cx="2247900" cy="123825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0</xdr:row>
      <xdr:rowOff>38100</xdr:rowOff>
    </xdr:from>
    <xdr:ext cx="771525" cy="371475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419100</xdr:colOff>
      <xdr:row>0</xdr:row>
      <xdr:rowOff>266700</xdr:rowOff>
    </xdr:from>
    <xdr:ext cx="1352550" cy="657225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171450</xdr:colOff>
      <xdr:row>0</xdr:row>
      <xdr:rowOff>66675</xdr:rowOff>
    </xdr:from>
    <xdr:ext cx="762000" cy="361950"/>
    <xdr:pic>
      <xdr:nvPicPr>
        <xdr:cNvPr id="0" name="image4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790575</xdr:colOff>
      <xdr:row>0</xdr:row>
      <xdr:rowOff>133350</xdr:rowOff>
    </xdr:from>
    <xdr:ext cx="962025" cy="485775"/>
    <xdr:pic>
      <xdr:nvPicPr>
        <xdr:cNvPr id="0" name="image5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1266825</xdr:colOff>
      <xdr:row>0</xdr:row>
      <xdr:rowOff>104775</xdr:rowOff>
    </xdr:from>
    <xdr:ext cx="1123950" cy="542925"/>
    <xdr:pic>
      <xdr:nvPicPr>
        <xdr:cNvPr id="0" name="image6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2066925</xdr:colOff>
      <xdr:row>25</xdr:row>
      <xdr:rowOff>104775</xdr:rowOff>
    </xdr:from>
    <xdr:ext cx="2371725" cy="885825"/>
    <xdr:pic>
      <xdr:nvPicPr>
        <xdr:cNvPr id="0" name="image7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E10" displayName="Table_1" name="Table_1" id="1">
  <tableColumns count="5">
    <tableColumn name="Status" id="1"/>
    <tableColumn name="Liste déroulante" id="2"/>
    <tableColumn name="TVA" id="3"/>
    <tableColumn name="Unité de calcul du CA" id="4"/>
    <tableColumn name="Charges" id="5"/>
  </tableColumns>
  <tableStyleInfo name="Base de données IPA-style" showColumnStripes="0" showFirstColumn="1" showLastColumn="1" showRowStripes="1"/>
</table>
</file>

<file path=xl/tables/table2.xml><?xml version="1.0" encoding="utf-8"?>
<table xmlns="http://schemas.openxmlformats.org/spreadsheetml/2006/main" ref="A28:E32" displayName="Table_2" name="Table_2" id="2">
  <tableColumns count="5">
    <tableColumn name="Type de Micro" id="1"/>
    <tableColumn name="Taux de base" id="2"/>
    <tableColumn name="Formation Pro" id="3"/>
    <tableColumn name="Impôt sur le revenu" id="4"/>
    <tableColumn name="TOTAL" id="5"/>
  </tableColumns>
  <tableStyleInfo name="Base de données IPA-style 2" showColumnStripes="0" showFirstColumn="1" showLastColumn="1" showRowStripes="1"/>
</table>
</file>

<file path=xl/tables/table3.xml><?xml version="1.0" encoding="utf-8"?>
<table xmlns="http://schemas.openxmlformats.org/spreadsheetml/2006/main" ref="A35:E39" displayName="Table_3" name="Table_3" id="3">
  <tableColumns count="5">
    <tableColumn name="Type de Micro" id="1"/>
    <tableColumn name="Taux de base" id="2"/>
    <tableColumn name="Formation Pro" id="3"/>
    <tableColumn name="Impôt sur le revenu" id="4"/>
    <tableColumn name="TOTAL" id="5"/>
  </tableColumns>
  <tableStyleInfo name="Base de données IPA-style 3" showColumnStripes="0" showFirstColumn="1" showLastColumn="1" showRowStripes="1"/>
</table>
</file>

<file path=xl/tables/table4.xml><?xml version="1.0" encoding="utf-8"?>
<table xmlns="http://schemas.openxmlformats.org/spreadsheetml/2006/main" ref="A42:E46" displayName="Table_4" name="Table_4" id="4">
  <tableColumns count="5">
    <tableColumn name="Type de Micro" id="1"/>
    <tableColumn name="Taux de base" id="2"/>
    <tableColumn name="Formation Pro" id="3"/>
    <tableColumn name="Impôt sur le revenu" id="4"/>
    <tableColumn name="TOTAL" id="5"/>
  </tableColumns>
  <tableStyleInfo name="Base de données IPA-style 4" showColumnStripes="0" showFirstColumn="1" showLastColumn="1" showRowStripes="1"/>
</table>
</file>

<file path=xl/tables/table5.xml><?xml version="1.0" encoding="utf-8"?>
<table xmlns="http://schemas.openxmlformats.org/spreadsheetml/2006/main" ref="A49:E53" displayName="Table_5" name="Table_5" id="5">
  <tableColumns count="5">
    <tableColumn name="Type de Micro" id="1"/>
    <tableColumn name="Taux de base" id="2"/>
    <tableColumn name="Formation Pro" id="3"/>
    <tableColumn name="Impôt sur le revenu" id="4"/>
    <tableColumn name="TOTAL" id="5"/>
  </tableColumns>
  <tableStyleInfo name="Base de données IPA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44061"/>
    <pageSetUpPr fitToPage="1"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37.0"/>
    <col customWidth="1" min="3" max="3" width="36.75"/>
    <col customWidth="1" min="4" max="4" width="37.75"/>
    <col customWidth="1" min="5" max="5" width="4.88"/>
    <col customWidth="1" min="6" max="6" width="4.75"/>
    <col customWidth="1" min="7" max="7" width="5.5"/>
    <col customWidth="1" min="8" max="8" width="18.75"/>
    <col customWidth="1" min="9" max="26" width="11.5"/>
  </cols>
  <sheetData>
    <row r="1" ht="128.25" customHeight="1">
      <c r="A1" s="1">
        <v>99000.0</v>
      </c>
      <c r="B1" s="2"/>
      <c r="C1" s="3"/>
      <c r="D1" s="3"/>
      <c r="E1" s="4"/>
      <c r="F1" s="4"/>
      <c r="G1" s="4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93.75" customHeight="1">
      <c r="A2" s="4"/>
      <c r="B2" s="5" t="s">
        <v>0</v>
      </c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4"/>
      <c r="B3" s="8"/>
      <c r="C3" s="9"/>
      <c r="D3" s="9"/>
      <c r="E3" s="9"/>
      <c r="F3" s="9"/>
      <c r="G3" s="9"/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9.75" customHeight="1">
      <c r="A4" s="11"/>
      <c r="B4" s="12" t="s">
        <v>1</v>
      </c>
      <c r="H4" s="13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9.5" customHeight="1">
      <c r="A5" s="4"/>
      <c r="B5" s="8"/>
      <c r="C5" s="9"/>
      <c r="D5" s="9"/>
      <c r="E5" s="9"/>
      <c r="F5" s="9"/>
      <c r="G5" s="9"/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4.75" customHeight="1">
      <c r="A6" s="4"/>
      <c r="B6" s="14" t="s">
        <v>2</v>
      </c>
      <c r="C6" s="15" t="s">
        <v>3</v>
      </c>
      <c r="D6" s="6"/>
      <c r="E6" s="6"/>
      <c r="F6" s="6"/>
      <c r="G6" s="6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4.75" customHeight="1">
      <c r="A7" s="4"/>
      <c r="B7" s="14" t="s">
        <v>4</v>
      </c>
      <c r="C7" s="16" t="s">
        <v>5</v>
      </c>
      <c r="D7" s="9"/>
      <c r="E7" s="9"/>
      <c r="F7" s="9"/>
      <c r="G7" s="9"/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4.75" customHeight="1">
      <c r="A8" s="4"/>
      <c r="B8" s="14" t="s">
        <v>6</v>
      </c>
      <c r="C8" s="16" t="s">
        <v>7</v>
      </c>
      <c r="D8" s="9"/>
      <c r="E8" s="9"/>
      <c r="F8" s="9"/>
      <c r="G8" s="9"/>
      <c r="H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4.75" customHeight="1">
      <c r="A9" s="4"/>
      <c r="B9" s="14" t="s">
        <v>8</v>
      </c>
      <c r="C9" s="17">
        <v>46023.0</v>
      </c>
      <c r="D9" s="9"/>
      <c r="E9" s="9"/>
      <c r="F9" s="9"/>
      <c r="G9" s="9"/>
      <c r="H9" s="1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4.75" customHeight="1">
      <c r="A10" s="4"/>
      <c r="B10" s="14" t="s">
        <v>9</v>
      </c>
      <c r="C10" s="18" t="s">
        <v>10</v>
      </c>
      <c r="D10" s="19"/>
      <c r="E10" s="19"/>
      <c r="F10" s="19"/>
      <c r="G10" s="19"/>
      <c r="H10" s="2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4.75" customHeight="1">
      <c r="A11" s="4"/>
      <c r="B11" s="21"/>
      <c r="C11" s="22"/>
      <c r="D11" s="22"/>
      <c r="E11" s="22"/>
      <c r="F11" s="22"/>
      <c r="G11" s="22"/>
      <c r="H11" s="2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4"/>
      <c r="B12" s="24" t="s">
        <v>11</v>
      </c>
      <c r="H12" s="1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4"/>
      <c r="B13" s="25"/>
      <c r="C13" s="25" t="s">
        <v>12</v>
      </c>
      <c r="D13" s="25" t="s">
        <v>13</v>
      </c>
      <c r="E13" s="26" t="s">
        <v>14</v>
      </c>
      <c r="F13" s="27"/>
      <c r="G13" s="27"/>
      <c r="H13" s="28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7.5" customHeight="1">
      <c r="A14" s="4"/>
      <c r="B14" s="25" t="s">
        <v>15</v>
      </c>
      <c r="C14" s="29">
        <f>'Compte de résultat'!F14</f>
        <v>17500</v>
      </c>
      <c r="D14" s="29">
        <f>'Compte de résultat'!H14</f>
        <v>73400</v>
      </c>
      <c r="E14" s="30">
        <f>'Compte de résultat'!J14</f>
        <v>143600</v>
      </c>
      <c r="F14" s="27"/>
      <c r="G14" s="27"/>
      <c r="H14" s="28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7.5" customHeight="1">
      <c r="A15" s="4"/>
      <c r="B15" s="25" t="s">
        <v>16</v>
      </c>
      <c r="C15" s="29">
        <f>'Compte de résultat'!F84</f>
        <v>-5035.333333</v>
      </c>
      <c r="D15" s="29">
        <f>'Compte de résultat'!H84</f>
        <v>4068.761867</v>
      </c>
      <c r="E15" s="30">
        <f>'Compte de résultat'!J84</f>
        <v>7061.997937</v>
      </c>
      <c r="F15" s="27"/>
      <c r="G15" s="27"/>
      <c r="H15" s="28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7.5" customHeight="1">
      <c r="A16" s="4"/>
      <c r="B16" s="25" t="s">
        <v>17</v>
      </c>
      <c r="C16" s="29">
        <f>'Compte de résultat'!F85</f>
        <v>3688</v>
      </c>
      <c r="D16" s="29">
        <f>'Compte de résultat'!H85</f>
        <v>4552.0952</v>
      </c>
      <c r="E16" s="30">
        <f>'Compte de résultat'!J85</f>
        <v>7545.33127</v>
      </c>
      <c r="F16" s="27"/>
      <c r="G16" s="27"/>
      <c r="H16" s="28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7.5" customHeight="1">
      <c r="A17" s="4"/>
      <c r="B17" s="25" t="s">
        <v>18</v>
      </c>
      <c r="C17" s="31">
        <f>'Seuil de rentabilité'!C21</f>
        <v>15703.68509</v>
      </c>
      <c r="D17" s="31">
        <f>'Seuil de rentabilité'!D21</f>
        <v>70488.04182</v>
      </c>
      <c r="E17" s="32">
        <f>'Seuil de rentabilité'!E21</f>
        <v>137113.2809</v>
      </c>
      <c r="F17" s="27"/>
      <c r="G17" s="27"/>
      <c r="H17" s="2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7.5" customHeight="1">
      <c r="A18" s="4"/>
      <c r="B18" s="25" t="s">
        <v>19</v>
      </c>
      <c r="C18" s="31" t="str">
        <f>IF(ISBLANK('Plan financement'!C64),"",'Plan financement'!C64/'Plan financement'!C59+'Plan financement'!C60)</f>
        <v/>
      </c>
      <c r="D18" s="33" t="s">
        <v>20</v>
      </c>
      <c r="E18" s="34" t="s">
        <v>20</v>
      </c>
      <c r="F18" s="27"/>
      <c r="G18" s="27"/>
      <c r="H18" s="2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4.75" customHeight="1">
      <c r="A19" s="4"/>
      <c r="B19" s="35"/>
      <c r="C19" s="6"/>
      <c r="D19" s="6"/>
      <c r="E19" s="6"/>
      <c r="F19" s="6"/>
      <c r="G19" s="6"/>
      <c r="H19" s="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4"/>
      <c r="B20" s="36" t="s">
        <v>21</v>
      </c>
      <c r="C20" s="37"/>
      <c r="D20" s="37"/>
      <c r="E20" s="37"/>
      <c r="F20" s="37"/>
      <c r="G20" s="37"/>
      <c r="H20" s="38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4"/>
      <c r="B21" s="39" t="s">
        <v>22</v>
      </c>
      <c r="C21" s="40"/>
      <c r="D21" s="41" t="s">
        <v>23</v>
      </c>
      <c r="E21" s="27"/>
      <c r="F21" s="27"/>
      <c r="G21" s="27"/>
      <c r="H21" s="28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8.5" customHeight="1">
      <c r="A22" s="4"/>
      <c r="B22" s="42" t="s">
        <v>24</v>
      </c>
      <c r="C22" s="43">
        <f>SUM('Plan financement'!C4:E18)</f>
        <v>9690</v>
      </c>
      <c r="D22" s="44" t="s">
        <v>25</v>
      </c>
      <c r="E22" s="9"/>
      <c r="F22" s="9"/>
      <c r="G22" s="9"/>
      <c r="H22" s="1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8.5" customHeight="1">
      <c r="A23" s="4"/>
      <c r="B23" s="42"/>
      <c r="C23" s="43"/>
      <c r="D23" s="45" t="str">
        <f>'Plan financement'!B54</f>
        <v>Capital (en numéraire)</v>
      </c>
      <c r="E23" s="46">
        <f>'Plan financement'!C54</f>
        <v>3000</v>
      </c>
      <c r="F23" s="27"/>
      <c r="G23" s="27"/>
      <c r="H23" s="28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8.5" customHeight="1">
      <c r="A24" s="4"/>
      <c r="B24" s="42" t="s">
        <v>26</v>
      </c>
      <c r="C24" s="43">
        <f>SUM('Plan financement'!C20:E31)</f>
        <v>4000</v>
      </c>
      <c r="D24" s="47" t="str">
        <f>'Plan financement'!B55</f>
        <v>Capital (en nature : ordinateurs)</v>
      </c>
      <c r="E24" s="46">
        <f>'Plan financement'!C55</f>
        <v>4000</v>
      </c>
      <c r="F24" s="27"/>
      <c r="G24" s="27"/>
      <c r="H24" s="2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8.5" customHeight="1">
      <c r="A25" s="4"/>
      <c r="B25" s="42"/>
      <c r="C25" s="43"/>
      <c r="D25" s="47" t="s">
        <v>27</v>
      </c>
      <c r="E25" s="46">
        <f>SUM('Plan financement'!C56:C58)</f>
        <v>6000</v>
      </c>
      <c r="F25" s="27"/>
      <c r="G25" s="27"/>
      <c r="H25" s="2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8.5" customHeight="1">
      <c r="A26" s="4"/>
      <c r="B26" s="48" t="s">
        <v>28</v>
      </c>
      <c r="C26" s="43">
        <f>'Plan financement'!C33</f>
        <v>0</v>
      </c>
      <c r="D26" s="49" t="s">
        <v>29</v>
      </c>
      <c r="E26" s="50" t="s">
        <v>30</v>
      </c>
      <c r="F26" s="50" t="s">
        <v>31</v>
      </c>
      <c r="G26" s="51" t="s">
        <v>32</v>
      </c>
      <c r="H26" s="5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8.5" customHeight="1">
      <c r="A27" s="4"/>
      <c r="B27" s="48"/>
      <c r="C27" s="43"/>
      <c r="D27" s="45" t="str">
        <f>'Plan financement'!B59</f>
        <v>Prêt d'honneur IPA</v>
      </c>
      <c r="E27" s="53">
        <f>'Plan financement'!J59</f>
        <v>36</v>
      </c>
      <c r="F27" s="54"/>
      <c r="G27" s="55"/>
      <c r="H27" s="56">
        <f>'Plan financement'!C59+'Plan financement'!E59</f>
        <v>8000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8.5" customHeight="1">
      <c r="A28" s="4"/>
      <c r="B28" s="42" t="s">
        <v>33</v>
      </c>
      <c r="C28" s="43" t="str">
        <f>'Plan financement'!C35</f>
        <v/>
      </c>
      <c r="D28" s="45" t="str">
        <f>'Plan financement'!B60</f>
        <v>Prêt d'Honneur BPI (Créa/Reprise/Croissance)</v>
      </c>
      <c r="E28" s="53">
        <f>'Plan financement'!J60</f>
        <v>36</v>
      </c>
      <c r="F28" s="54"/>
      <c r="G28" s="55"/>
      <c r="H28" s="56">
        <f>'Plan financement'!C60+'Plan financement'!E60</f>
        <v>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8.5" customHeight="1">
      <c r="A29" s="4"/>
      <c r="B29" s="42"/>
      <c r="C29" s="43"/>
      <c r="D29" s="45" t="str">
        <f>'Plan financement'!B61</f>
        <v>Prêt d'Honneur Solidaire BPI</v>
      </c>
      <c r="E29" s="53">
        <f>'Plan financement'!J61</f>
        <v>36</v>
      </c>
      <c r="F29" s="54"/>
      <c r="G29" s="57" t="str">
        <f>'Plan financement'!L61</f>
        <v/>
      </c>
      <c r="H29" s="56">
        <f>'Plan financement'!C61+'Plan financement'!E61</f>
        <v>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8.5" customHeight="1">
      <c r="A30" s="4"/>
      <c r="B30" s="42"/>
      <c r="C30" s="43"/>
      <c r="D30" s="45" t="str">
        <f>'Plan financement'!B62</f>
        <v>Crédit Vendeur</v>
      </c>
      <c r="E30" s="53">
        <f>'Plan financement'!J62</f>
        <v>24</v>
      </c>
      <c r="F30" s="58">
        <f>'Plan financement'!K62</f>
        <v>0</v>
      </c>
      <c r="G30" s="53" t="str">
        <f>'Plan financement'!L62</f>
        <v/>
      </c>
      <c r="H30" s="56" t="str">
        <f>'Plan financement'!C62</f>
        <v/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8.5" customHeight="1">
      <c r="A31" s="4"/>
      <c r="B31" s="42" t="s">
        <v>34</v>
      </c>
      <c r="C31" s="43" t="str">
        <f>'Plan financement'!C37</f>
        <v/>
      </c>
      <c r="D31" s="49" t="s">
        <v>35</v>
      </c>
      <c r="E31" s="59"/>
      <c r="F31" s="58"/>
      <c r="G31" s="59"/>
      <c r="H31" s="5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8.5" customHeight="1">
      <c r="A32" s="4"/>
      <c r="B32" s="42"/>
      <c r="C32" s="43"/>
      <c r="D32" s="45" t="s">
        <v>36</v>
      </c>
      <c r="E32" s="53">
        <f>'Plan financement'!J64</f>
        <v>60</v>
      </c>
      <c r="F32" s="58">
        <f>'Plan financement'!K64</f>
        <v>0.05</v>
      </c>
      <c r="G32" s="53" t="str">
        <f>'Plan financement'!L64</f>
        <v/>
      </c>
      <c r="H32" s="56">
        <f>'Plan financement'!C64+'Plan financement'!E64</f>
        <v>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8.5" customHeight="1">
      <c r="A33" s="4"/>
      <c r="B33" s="42" t="s">
        <v>37</v>
      </c>
      <c r="C33" s="43">
        <f>'Plan financement'!C39+'Plan financement'!C40</f>
        <v>2738</v>
      </c>
      <c r="D33" s="47" t="str">
        <f>'Plan financement'!B65</f>
        <v>Prêt relais de TVA</v>
      </c>
      <c r="E33" s="53" t="str">
        <f>'Plan financement'!J65</f>
        <v/>
      </c>
      <c r="F33" s="58" t="str">
        <f>'Plan financement'!K65</f>
        <v/>
      </c>
      <c r="G33" s="53" t="str">
        <f>'Plan financement'!L65</f>
        <v/>
      </c>
      <c r="H33" s="56" t="str">
        <f>'Plan financement'!C65</f>
        <v/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8.5" customHeight="1">
      <c r="A34" s="4"/>
      <c r="B34" s="42"/>
      <c r="C34" s="43"/>
      <c r="D34" s="47" t="s">
        <v>38</v>
      </c>
      <c r="E34" s="53">
        <f>'Plan financement'!J66</f>
        <v>36</v>
      </c>
      <c r="F34" s="58">
        <f>'Plan financement'!K66</f>
        <v>0.059</v>
      </c>
      <c r="G34" s="53" t="str">
        <f>'Plan financement'!L66</f>
        <v/>
      </c>
      <c r="H34" s="56">
        <f>'Plan financement'!C66+'Plan financement'!E66</f>
        <v>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8.5" customHeight="1">
      <c r="A35" s="4"/>
      <c r="B35" s="60"/>
      <c r="C35" s="61"/>
      <c r="D35" s="47" t="s">
        <v>39</v>
      </c>
      <c r="E35" s="53">
        <f>'Plan financement'!J67</f>
        <v>36</v>
      </c>
      <c r="F35" s="58">
        <f>'Plan financement'!K67</f>
        <v>0.02</v>
      </c>
      <c r="G35" s="53" t="str">
        <f>'Plan financement'!L67</f>
        <v/>
      </c>
      <c r="H35" s="56">
        <f>'Plan financement'!C67+'Plan financement'!E67</f>
        <v>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8.5" customHeight="1">
      <c r="A36" s="4"/>
      <c r="B36" s="48" t="s">
        <v>40</v>
      </c>
      <c r="C36" s="43">
        <f>'Plan financement'!C73</f>
        <v>4572</v>
      </c>
      <c r="D36" s="49" t="s">
        <v>41</v>
      </c>
      <c r="E36" s="62"/>
      <c r="F36" s="63"/>
      <c r="G36" s="63"/>
      <c r="H36" s="6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8.5" customHeight="1">
      <c r="A37" s="4"/>
      <c r="B37" s="48"/>
      <c r="C37" s="43"/>
      <c r="D37" s="47" t="str">
        <f>'Plan financement'!B68</f>
        <v>Subventions (précisez)</v>
      </c>
      <c r="E37" s="46">
        <f>'Plan financement'!C68+'Plan financement'!E68</f>
        <v>0</v>
      </c>
      <c r="F37" s="27"/>
      <c r="G37" s="27"/>
      <c r="H37" s="28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8.5" customHeight="1">
      <c r="A38" s="4"/>
      <c r="B38" s="65" t="s">
        <v>42</v>
      </c>
      <c r="C38" s="66">
        <f>SUM(C22:C37)</f>
        <v>21000</v>
      </c>
      <c r="D38" s="65" t="s">
        <v>43</v>
      </c>
      <c r="E38" s="67">
        <f>E23+E24+E25+H27+H28+H29+H30+H32+H33+H34+H35+E37</f>
        <v>21000</v>
      </c>
      <c r="F38" s="27"/>
      <c r="G38" s="27"/>
      <c r="H38" s="28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9.5" customHeight="1">
      <c r="A39" s="4"/>
      <c r="B39" s="68"/>
      <c r="C39" s="69"/>
      <c r="D39" s="69"/>
      <c r="E39" s="4"/>
      <c r="F39" s="4"/>
      <c r="G39" s="4"/>
      <c r="H39" s="69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9.5" customHeight="1">
      <c r="A40" s="4"/>
      <c r="B40" s="68"/>
      <c r="C40" s="69"/>
      <c r="D40" s="69"/>
      <c r="E40" s="4"/>
      <c r="F40" s="4"/>
      <c r="G40" s="4"/>
      <c r="H40" s="69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68"/>
      <c r="C41" s="69"/>
      <c r="D41" s="69"/>
      <c r="E41" s="4"/>
      <c r="F41" s="4"/>
      <c r="G41" s="4"/>
      <c r="H41" s="69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68"/>
      <c r="C42" s="69"/>
      <c r="D42" s="69"/>
      <c r="E42" s="4"/>
      <c r="F42" s="4"/>
      <c r="G42" s="4"/>
      <c r="H42" s="69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68"/>
      <c r="C43" s="69"/>
      <c r="D43" s="69"/>
      <c r="E43" s="4"/>
      <c r="F43" s="4"/>
      <c r="G43" s="4"/>
      <c r="H43" s="69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68"/>
      <c r="C44" s="69"/>
      <c r="D44" s="69"/>
      <c r="E44" s="4"/>
      <c r="F44" s="4"/>
      <c r="G44" s="4"/>
      <c r="H44" s="69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68"/>
      <c r="C45" s="69"/>
      <c r="D45" s="69"/>
      <c r="E45" s="4"/>
      <c r="F45" s="4"/>
      <c r="G45" s="4"/>
      <c r="H45" s="69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68"/>
      <c r="C46" s="69"/>
      <c r="D46" s="69"/>
      <c r="E46" s="4"/>
      <c r="F46" s="4"/>
      <c r="G46" s="4"/>
      <c r="H46" s="69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68"/>
      <c r="C47" s="69"/>
      <c r="D47" s="69"/>
      <c r="E47" s="4"/>
      <c r="F47" s="4"/>
      <c r="G47" s="4"/>
      <c r="H47" s="69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68"/>
      <c r="C48" s="69"/>
      <c r="D48" s="69"/>
      <c r="E48" s="4"/>
      <c r="F48" s="4"/>
      <c r="G48" s="4"/>
      <c r="H48" s="69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68"/>
      <c r="C49" s="69"/>
      <c r="D49" s="69"/>
      <c r="E49" s="4"/>
      <c r="F49" s="4"/>
      <c r="G49" s="4"/>
      <c r="H49" s="69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68"/>
      <c r="C50" s="69"/>
      <c r="D50" s="69"/>
      <c r="E50" s="4"/>
      <c r="F50" s="4"/>
      <c r="G50" s="4"/>
      <c r="H50" s="6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68"/>
      <c r="C51" s="69"/>
      <c r="D51" s="69"/>
      <c r="E51" s="4"/>
      <c r="F51" s="4"/>
      <c r="G51" s="4"/>
      <c r="H51" s="6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68"/>
      <c r="C52" s="69"/>
      <c r="D52" s="69"/>
      <c r="E52" s="4"/>
      <c r="F52" s="4"/>
      <c r="G52" s="4"/>
      <c r="H52" s="69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68"/>
      <c r="C53" s="69"/>
      <c r="D53" s="69"/>
      <c r="E53" s="4"/>
      <c r="F53" s="4"/>
      <c r="G53" s="4"/>
      <c r="H53" s="6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68"/>
      <c r="C54" s="69"/>
      <c r="D54" s="69"/>
      <c r="E54" s="4"/>
      <c r="F54" s="4"/>
      <c r="G54" s="4"/>
      <c r="H54" s="69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68"/>
      <c r="C55" s="69"/>
      <c r="D55" s="69"/>
      <c r="E55" s="4"/>
      <c r="F55" s="4"/>
      <c r="G55" s="4"/>
      <c r="H55" s="69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68"/>
      <c r="C56" s="69"/>
      <c r="D56" s="69"/>
      <c r="E56" s="4"/>
      <c r="F56" s="4"/>
      <c r="G56" s="4"/>
      <c r="H56" s="69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68"/>
      <c r="C57" s="69"/>
      <c r="D57" s="69"/>
      <c r="E57" s="4"/>
      <c r="F57" s="4"/>
      <c r="G57" s="4"/>
      <c r="H57" s="6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68"/>
      <c r="C58" s="69"/>
      <c r="D58" s="69"/>
      <c r="E58" s="4"/>
      <c r="F58" s="4"/>
      <c r="G58" s="4"/>
      <c r="H58" s="69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68"/>
      <c r="C59" s="69"/>
      <c r="D59" s="69"/>
      <c r="E59" s="4"/>
      <c r="F59" s="4"/>
      <c r="G59" s="4"/>
      <c r="H59" s="69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68"/>
      <c r="C60" s="69"/>
      <c r="D60" s="69"/>
      <c r="E60" s="4"/>
      <c r="F60" s="4"/>
      <c r="G60" s="4"/>
      <c r="H60" s="6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68"/>
      <c r="C61" s="69"/>
      <c r="D61" s="69"/>
      <c r="E61" s="4"/>
      <c r="F61" s="4"/>
      <c r="G61" s="4"/>
      <c r="H61" s="69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68"/>
      <c r="C62" s="69"/>
      <c r="D62" s="69"/>
      <c r="E62" s="4"/>
      <c r="F62" s="4"/>
      <c r="G62" s="4"/>
      <c r="H62" s="69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68"/>
      <c r="C63" s="69"/>
      <c r="D63" s="69"/>
      <c r="E63" s="4"/>
      <c r="F63" s="4"/>
      <c r="G63" s="4"/>
      <c r="H63" s="6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68"/>
      <c r="C64" s="69"/>
      <c r="D64" s="69"/>
      <c r="E64" s="4"/>
      <c r="F64" s="4"/>
      <c r="G64" s="4"/>
      <c r="H64" s="6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68"/>
      <c r="C65" s="69"/>
      <c r="D65" s="69"/>
      <c r="E65" s="4"/>
      <c r="F65" s="4"/>
      <c r="G65" s="4"/>
      <c r="H65" s="6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68"/>
      <c r="C66" s="69"/>
      <c r="D66" s="69"/>
      <c r="E66" s="4"/>
      <c r="F66" s="4"/>
      <c r="G66" s="4"/>
      <c r="H66" s="6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68"/>
      <c r="C67" s="69"/>
      <c r="D67" s="69"/>
      <c r="E67" s="4"/>
      <c r="F67" s="4"/>
      <c r="G67" s="4"/>
      <c r="H67" s="6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68"/>
      <c r="C68" s="69"/>
      <c r="D68" s="69"/>
      <c r="E68" s="4"/>
      <c r="F68" s="4"/>
      <c r="G68" s="4"/>
      <c r="H68" s="6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68"/>
      <c r="C69" s="69"/>
      <c r="D69" s="69"/>
      <c r="E69" s="4"/>
      <c r="F69" s="4"/>
      <c r="G69" s="4"/>
      <c r="H69" s="6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68"/>
      <c r="C70" s="69"/>
      <c r="D70" s="69"/>
      <c r="E70" s="4"/>
      <c r="F70" s="4"/>
      <c r="G70" s="4"/>
      <c r="H70" s="69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68"/>
      <c r="C71" s="69"/>
      <c r="D71" s="69"/>
      <c r="E71" s="4"/>
      <c r="F71" s="4"/>
      <c r="G71" s="4"/>
      <c r="H71" s="69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68"/>
      <c r="C72" s="69"/>
      <c r="D72" s="69"/>
      <c r="E72" s="4"/>
      <c r="F72" s="4"/>
      <c r="G72" s="4"/>
      <c r="H72" s="6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68"/>
      <c r="C73" s="69"/>
      <c r="D73" s="69"/>
      <c r="E73" s="4"/>
      <c r="F73" s="4"/>
      <c r="G73" s="4"/>
      <c r="H73" s="69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68"/>
      <c r="C74" s="69"/>
      <c r="D74" s="69"/>
      <c r="E74" s="4"/>
      <c r="F74" s="4"/>
      <c r="G74" s="4"/>
      <c r="H74" s="6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68"/>
      <c r="C75" s="69"/>
      <c r="D75" s="69"/>
      <c r="E75" s="4"/>
      <c r="F75" s="4"/>
      <c r="G75" s="4"/>
      <c r="H75" s="6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68"/>
      <c r="C76" s="69"/>
      <c r="D76" s="69"/>
      <c r="E76" s="4"/>
      <c r="F76" s="4"/>
      <c r="G76" s="4"/>
      <c r="H76" s="69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68"/>
      <c r="C77" s="69"/>
      <c r="D77" s="69"/>
      <c r="E77" s="4"/>
      <c r="F77" s="4"/>
      <c r="G77" s="4"/>
      <c r="H77" s="69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68"/>
      <c r="C78" s="69"/>
      <c r="D78" s="69"/>
      <c r="E78" s="4"/>
      <c r="F78" s="4"/>
      <c r="G78" s="4"/>
      <c r="H78" s="6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68"/>
      <c r="C79" s="69"/>
      <c r="D79" s="69"/>
      <c r="E79" s="4"/>
      <c r="F79" s="4"/>
      <c r="G79" s="4"/>
      <c r="H79" s="6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68"/>
      <c r="C80" s="69"/>
      <c r="D80" s="69"/>
      <c r="E80" s="4"/>
      <c r="F80" s="4"/>
      <c r="G80" s="4"/>
      <c r="H80" s="6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68"/>
      <c r="C81" s="69"/>
      <c r="D81" s="69"/>
      <c r="E81" s="4"/>
      <c r="F81" s="4"/>
      <c r="G81" s="4"/>
      <c r="H81" s="6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68"/>
      <c r="C82" s="69"/>
      <c r="D82" s="69"/>
      <c r="E82" s="4"/>
      <c r="F82" s="4"/>
      <c r="G82" s="4"/>
      <c r="H82" s="6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68"/>
      <c r="C83" s="69"/>
      <c r="D83" s="69"/>
      <c r="E83" s="4"/>
      <c r="F83" s="4"/>
      <c r="G83" s="4"/>
      <c r="H83" s="6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68"/>
      <c r="C84" s="69"/>
      <c r="D84" s="69"/>
      <c r="E84" s="4"/>
      <c r="F84" s="4"/>
      <c r="G84" s="4"/>
      <c r="H84" s="6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68"/>
      <c r="C85" s="69"/>
      <c r="D85" s="69"/>
      <c r="E85" s="4"/>
      <c r="F85" s="4"/>
      <c r="G85" s="4"/>
      <c r="H85" s="6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68"/>
      <c r="C86" s="69"/>
      <c r="D86" s="69"/>
      <c r="E86" s="4"/>
      <c r="F86" s="4"/>
      <c r="G86" s="4"/>
      <c r="H86" s="6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68"/>
      <c r="C87" s="69"/>
      <c r="D87" s="69"/>
      <c r="E87" s="4"/>
      <c r="F87" s="4"/>
      <c r="G87" s="4"/>
      <c r="H87" s="6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68"/>
      <c r="C88" s="69"/>
      <c r="D88" s="69"/>
      <c r="E88" s="4"/>
      <c r="F88" s="4"/>
      <c r="G88" s="4"/>
      <c r="H88" s="6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68"/>
      <c r="C89" s="69"/>
      <c r="D89" s="69"/>
      <c r="E89" s="4"/>
      <c r="F89" s="4"/>
      <c r="G89" s="4"/>
      <c r="H89" s="6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68"/>
      <c r="C90" s="69"/>
      <c r="D90" s="69"/>
      <c r="E90" s="4"/>
      <c r="F90" s="4"/>
      <c r="G90" s="4"/>
      <c r="H90" s="6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68"/>
      <c r="C91" s="69"/>
      <c r="D91" s="69"/>
      <c r="E91" s="4"/>
      <c r="F91" s="4"/>
      <c r="G91" s="4"/>
      <c r="H91" s="6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68"/>
      <c r="C92" s="69"/>
      <c r="D92" s="69"/>
      <c r="E92" s="4"/>
      <c r="F92" s="4"/>
      <c r="G92" s="4"/>
      <c r="H92" s="6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68"/>
      <c r="C93" s="69"/>
      <c r="D93" s="69"/>
      <c r="E93" s="4"/>
      <c r="F93" s="4"/>
      <c r="G93" s="4"/>
      <c r="H93" s="6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68"/>
      <c r="C94" s="69"/>
      <c r="D94" s="69"/>
      <c r="E94" s="4"/>
      <c r="F94" s="4"/>
      <c r="G94" s="4"/>
      <c r="H94" s="6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68"/>
      <c r="C95" s="69"/>
      <c r="D95" s="69"/>
      <c r="E95" s="4"/>
      <c r="F95" s="4"/>
      <c r="G95" s="4"/>
      <c r="H95" s="69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68"/>
      <c r="C96" s="69"/>
      <c r="D96" s="69"/>
      <c r="E96" s="4"/>
      <c r="F96" s="4"/>
      <c r="G96" s="4"/>
      <c r="H96" s="69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68"/>
      <c r="C97" s="69"/>
      <c r="D97" s="69"/>
      <c r="E97" s="4"/>
      <c r="F97" s="4"/>
      <c r="G97" s="4"/>
      <c r="H97" s="69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68"/>
      <c r="C98" s="69"/>
      <c r="D98" s="69"/>
      <c r="E98" s="4"/>
      <c r="F98" s="4"/>
      <c r="G98" s="4"/>
      <c r="H98" s="69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68"/>
      <c r="C99" s="69"/>
      <c r="D99" s="69"/>
      <c r="E99" s="4"/>
      <c r="F99" s="4"/>
      <c r="G99" s="4"/>
      <c r="H99" s="69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68"/>
      <c r="C100" s="69"/>
      <c r="D100" s="69"/>
      <c r="E100" s="4"/>
      <c r="F100" s="4"/>
      <c r="G100" s="4"/>
      <c r="H100" s="69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68"/>
      <c r="C101" s="69"/>
      <c r="D101" s="69"/>
      <c r="E101" s="4"/>
      <c r="F101" s="4"/>
      <c r="G101" s="4"/>
      <c r="H101" s="69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68"/>
      <c r="C102" s="69"/>
      <c r="D102" s="69"/>
      <c r="E102" s="4"/>
      <c r="F102" s="4"/>
      <c r="G102" s="4"/>
      <c r="H102" s="69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68"/>
      <c r="C103" s="69"/>
      <c r="D103" s="69"/>
      <c r="E103" s="4"/>
      <c r="F103" s="4"/>
      <c r="G103" s="4"/>
      <c r="H103" s="69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68"/>
      <c r="C104" s="69"/>
      <c r="D104" s="69"/>
      <c r="E104" s="4"/>
      <c r="F104" s="4"/>
      <c r="G104" s="4"/>
      <c r="H104" s="69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68"/>
      <c r="C105" s="69"/>
      <c r="D105" s="69"/>
      <c r="E105" s="4"/>
      <c r="F105" s="4"/>
      <c r="G105" s="4"/>
      <c r="H105" s="69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68"/>
      <c r="C106" s="69"/>
      <c r="D106" s="69"/>
      <c r="E106" s="4"/>
      <c r="F106" s="4"/>
      <c r="G106" s="4"/>
      <c r="H106" s="69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68"/>
      <c r="C107" s="69"/>
      <c r="D107" s="69"/>
      <c r="E107" s="4"/>
      <c r="F107" s="4"/>
      <c r="G107" s="4"/>
      <c r="H107" s="69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68"/>
      <c r="C108" s="69"/>
      <c r="D108" s="69"/>
      <c r="E108" s="4"/>
      <c r="F108" s="4"/>
      <c r="G108" s="4"/>
      <c r="H108" s="69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68"/>
      <c r="C109" s="69"/>
      <c r="D109" s="69"/>
      <c r="E109" s="4"/>
      <c r="F109" s="4"/>
      <c r="G109" s="4"/>
      <c r="H109" s="69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68"/>
      <c r="C110" s="69"/>
      <c r="D110" s="69"/>
      <c r="E110" s="4"/>
      <c r="F110" s="4"/>
      <c r="G110" s="4"/>
      <c r="H110" s="69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68"/>
      <c r="C111" s="69"/>
      <c r="D111" s="69"/>
      <c r="E111" s="4"/>
      <c r="F111" s="4"/>
      <c r="G111" s="4"/>
      <c r="H111" s="69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68"/>
      <c r="C112" s="69"/>
      <c r="D112" s="69"/>
      <c r="E112" s="4"/>
      <c r="F112" s="4"/>
      <c r="G112" s="4"/>
      <c r="H112" s="69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68"/>
      <c r="C113" s="69"/>
      <c r="D113" s="69"/>
      <c r="E113" s="4"/>
      <c r="F113" s="4"/>
      <c r="G113" s="4"/>
      <c r="H113" s="69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68"/>
      <c r="C114" s="69"/>
      <c r="D114" s="69"/>
      <c r="E114" s="4"/>
      <c r="F114" s="4"/>
      <c r="G114" s="4"/>
      <c r="H114" s="69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68"/>
      <c r="C115" s="69"/>
      <c r="D115" s="69"/>
      <c r="E115" s="4"/>
      <c r="F115" s="4"/>
      <c r="G115" s="4"/>
      <c r="H115" s="69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68"/>
      <c r="C116" s="69"/>
      <c r="D116" s="69"/>
      <c r="E116" s="4"/>
      <c r="F116" s="4"/>
      <c r="G116" s="4"/>
      <c r="H116" s="69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68"/>
      <c r="C117" s="69"/>
      <c r="D117" s="69"/>
      <c r="E117" s="4"/>
      <c r="F117" s="4"/>
      <c r="G117" s="4"/>
      <c r="H117" s="69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68"/>
      <c r="C118" s="69"/>
      <c r="D118" s="69"/>
      <c r="E118" s="4"/>
      <c r="F118" s="4"/>
      <c r="G118" s="4"/>
      <c r="H118" s="69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68"/>
      <c r="C119" s="69"/>
      <c r="D119" s="69"/>
      <c r="E119" s="4"/>
      <c r="F119" s="4"/>
      <c r="G119" s="4"/>
      <c r="H119" s="69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68"/>
      <c r="C120" s="69"/>
      <c r="D120" s="69"/>
      <c r="E120" s="4"/>
      <c r="F120" s="4"/>
      <c r="G120" s="4"/>
      <c r="H120" s="69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68"/>
      <c r="C121" s="69"/>
      <c r="D121" s="69"/>
      <c r="E121" s="4"/>
      <c r="F121" s="4"/>
      <c r="G121" s="4"/>
      <c r="H121" s="69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68"/>
      <c r="C122" s="69"/>
      <c r="D122" s="69"/>
      <c r="E122" s="4"/>
      <c r="F122" s="4"/>
      <c r="G122" s="4"/>
      <c r="H122" s="69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68"/>
      <c r="C123" s="69"/>
      <c r="D123" s="69"/>
      <c r="E123" s="4"/>
      <c r="F123" s="4"/>
      <c r="G123" s="4"/>
      <c r="H123" s="69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68"/>
      <c r="C124" s="69"/>
      <c r="D124" s="69"/>
      <c r="E124" s="4"/>
      <c r="F124" s="4"/>
      <c r="G124" s="4"/>
      <c r="H124" s="69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68"/>
      <c r="C125" s="69"/>
      <c r="D125" s="69"/>
      <c r="E125" s="4"/>
      <c r="F125" s="4"/>
      <c r="G125" s="4"/>
      <c r="H125" s="69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68"/>
      <c r="C126" s="69"/>
      <c r="D126" s="69"/>
      <c r="E126" s="4"/>
      <c r="F126" s="4"/>
      <c r="G126" s="4"/>
      <c r="H126" s="69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68"/>
      <c r="C127" s="69"/>
      <c r="D127" s="69"/>
      <c r="E127" s="4"/>
      <c r="F127" s="4"/>
      <c r="G127" s="4"/>
      <c r="H127" s="69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68"/>
      <c r="C128" s="69"/>
      <c r="D128" s="69"/>
      <c r="E128" s="4"/>
      <c r="F128" s="4"/>
      <c r="G128" s="4"/>
      <c r="H128" s="69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68"/>
      <c r="C129" s="69"/>
      <c r="D129" s="69"/>
      <c r="E129" s="4"/>
      <c r="F129" s="4"/>
      <c r="G129" s="4"/>
      <c r="H129" s="69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68"/>
      <c r="C130" s="69"/>
      <c r="D130" s="69"/>
      <c r="E130" s="4"/>
      <c r="F130" s="4"/>
      <c r="G130" s="4"/>
      <c r="H130" s="69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68"/>
      <c r="C131" s="69"/>
      <c r="D131" s="69"/>
      <c r="E131" s="4"/>
      <c r="F131" s="4"/>
      <c r="G131" s="4"/>
      <c r="H131" s="69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68"/>
      <c r="C132" s="69"/>
      <c r="D132" s="69"/>
      <c r="E132" s="4"/>
      <c r="F132" s="4"/>
      <c r="G132" s="4"/>
      <c r="H132" s="69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68"/>
      <c r="C133" s="69"/>
      <c r="D133" s="69"/>
      <c r="E133" s="4"/>
      <c r="F133" s="4"/>
      <c r="G133" s="4"/>
      <c r="H133" s="69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68"/>
      <c r="C134" s="69"/>
      <c r="D134" s="69"/>
      <c r="E134" s="4"/>
      <c r="F134" s="4"/>
      <c r="G134" s="4"/>
      <c r="H134" s="69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68"/>
      <c r="C135" s="69"/>
      <c r="D135" s="69"/>
      <c r="E135" s="4"/>
      <c r="F135" s="4"/>
      <c r="G135" s="4"/>
      <c r="H135" s="69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68"/>
      <c r="C136" s="69"/>
      <c r="D136" s="69"/>
      <c r="E136" s="4"/>
      <c r="F136" s="4"/>
      <c r="G136" s="4"/>
      <c r="H136" s="69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68"/>
      <c r="C137" s="69"/>
      <c r="D137" s="69"/>
      <c r="E137" s="4"/>
      <c r="F137" s="4"/>
      <c r="G137" s="4"/>
      <c r="H137" s="69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68"/>
      <c r="C138" s="69"/>
      <c r="D138" s="69"/>
      <c r="E138" s="4"/>
      <c r="F138" s="4"/>
      <c r="G138" s="4"/>
      <c r="H138" s="69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68"/>
      <c r="C139" s="69"/>
      <c r="D139" s="69"/>
      <c r="E139" s="4"/>
      <c r="F139" s="4"/>
      <c r="G139" s="4"/>
      <c r="H139" s="69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68"/>
      <c r="C140" s="69"/>
      <c r="D140" s="69"/>
      <c r="E140" s="4"/>
      <c r="F140" s="4"/>
      <c r="G140" s="4"/>
      <c r="H140" s="69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68"/>
      <c r="C141" s="69"/>
      <c r="D141" s="69"/>
      <c r="E141" s="4"/>
      <c r="F141" s="4"/>
      <c r="G141" s="4"/>
      <c r="H141" s="69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68"/>
      <c r="C142" s="69"/>
      <c r="D142" s="69"/>
      <c r="E142" s="4"/>
      <c r="F142" s="4"/>
      <c r="G142" s="4"/>
      <c r="H142" s="69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68"/>
      <c r="C143" s="69"/>
      <c r="D143" s="69"/>
      <c r="E143" s="4"/>
      <c r="F143" s="4"/>
      <c r="G143" s="4"/>
      <c r="H143" s="69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68"/>
      <c r="C144" s="69"/>
      <c r="D144" s="69"/>
      <c r="E144" s="4"/>
      <c r="F144" s="4"/>
      <c r="G144" s="4"/>
      <c r="H144" s="69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68"/>
      <c r="C145" s="69"/>
      <c r="D145" s="69"/>
      <c r="E145" s="4"/>
      <c r="F145" s="4"/>
      <c r="G145" s="4"/>
      <c r="H145" s="69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68"/>
      <c r="C146" s="69"/>
      <c r="D146" s="69"/>
      <c r="E146" s="4"/>
      <c r="F146" s="4"/>
      <c r="G146" s="4"/>
      <c r="H146" s="69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68"/>
      <c r="C147" s="69"/>
      <c r="D147" s="69"/>
      <c r="E147" s="4"/>
      <c r="F147" s="4"/>
      <c r="G147" s="4"/>
      <c r="H147" s="69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68"/>
      <c r="C148" s="69"/>
      <c r="D148" s="69"/>
      <c r="E148" s="4"/>
      <c r="F148" s="4"/>
      <c r="G148" s="4"/>
      <c r="H148" s="69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68"/>
      <c r="C149" s="69"/>
      <c r="D149" s="69"/>
      <c r="E149" s="4"/>
      <c r="F149" s="4"/>
      <c r="G149" s="4"/>
      <c r="H149" s="69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68"/>
      <c r="C150" s="69"/>
      <c r="D150" s="69"/>
      <c r="E150" s="4"/>
      <c r="F150" s="4"/>
      <c r="G150" s="4"/>
      <c r="H150" s="69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68"/>
      <c r="C151" s="69"/>
      <c r="D151" s="69"/>
      <c r="E151" s="4"/>
      <c r="F151" s="4"/>
      <c r="G151" s="4"/>
      <c r="H151" s="69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68"/>
      <c r="C152" s="69"/>
      <c r="D152" s="69"/>
      <c r="E152" s="4"/>
      <c r="F152" s="4"/>
      <c r="G152" s="4"/>
      <c r="H152" s="69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68"/>
      <c r="C153" s="69"/>
      <c r="D153" s="69"/>
      <c r="E153" s="4"/>
      <c r="F153" s="4"/>
      <c r="G153" s="4"/>
      <c r="H153" s="69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68"/>
      <c r="C154" s="69"/>
      <c r="D154" s="69"/>
      <c r="E154" s="4"/>
      <c r="F154" s="4"/>
      <c r="G154" s="4"/>
      <c r="H154" s="69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68"/>
      <c r="C155" s="69"/>
      <c r="D155" s="69"/>
      <c r="E155" s="4"/>
      <c r="F155" s="4"/>
      <c r="G155" s="4"/>
      <c r="H155" s="69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68"/>
      <c r="C156" s="69"/>
      <c r="D156" s="69"/>
      <c r="E156" s="4"/>
      <c r="F156" s="4"/>
      <c r="G156" s="4"/>
      <c r="H156" s="69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68"/>
      <c r="C157" s="69"/>
      <c r="D157" s="69"/>
      <c r="E157" s="4"/>
      <c r="F157" s="4"/>
      <c r="G157" s="4"/>
      <c r="H157" s="69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68"/>
      <c r="C158" s="69"/>
      <c r="D158" s="69"/>
      <c r="E158" s="4"/>
      <c r="F158" s="4"/>
      <c r="G158" s="4"/>
      <c r="H158" s="69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68"/>
      <c r="C159" s="69"/>
      <c r="D159" s="69"/>
      <c r="E159" s="4"/>
      <c r="F159" s="4"/>
      <c r="G159" s="4"/>
      <c r="H159" s="69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68"/>
      <c r="C160" s="69"/>
      <c r="D160" s="69"/>
      <c r="E160" s="4"/>
      <c r="F160" s="4"/>
      <c r="G160" s="4"/>
      <c r="H160" s="69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68"/>
      <c r="C161" s="69"/>
      <c r="D161" s="69"/>
      <c r="E161" s="4"/>
      <c r="F161" s="4"/>
      <c r="G161" s="4"/>
      <c r="H161" s="6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68"/>
      <c r="C162" s="69"/>
      <c r="D162" s="69"/>
      <c r="E162" s="4"/>
      <c r="F162" s="4"/>
      <c r="G162" s="4"/>
      <c r="H162" s="69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68"/>
      <c r="C163" s="69"/>
      <c r="D163" s="69"/>
      <c r="E163" s="4"/>
      <c r="F163" s="4"/>
      <c r="G163" s="4"/>
      <c r="H163" s="69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68"/>
      <c r="C164" s="69"/>
      <c r="D164" s="69"/>
      <c r="E164" s="4"/>
      <c r="F164" s="4"/>
      <c r="G164" s="4"/>
      <c r="H164" s="69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68"/>
      <c r="C165" s="69"/>
      <c r="D165" s="69"/>
      <c r="E165" s="4"/>
      <c r="F165" s="4"/>
      <c r="G165" s="4"/>
      <c r="H165" s="69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68"/>
      <c r="C166" s="69"/>
      <c r="D166" s="69"/>
      <c r="E166" s="4"/>
      <c r="F166" s="4"/>
      <c r="G166" s="4"/>
      <c r="H166" s="69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68"/>
      <c r="C167" s="69"/>
      <c r="D167" s="69"/>
      <c r="E167" s="4"/>
      <c r="F167" s="4"/>
      <c r="G167" s="4"/>
      <c r="H167" s="69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68"/>
      <c r="C168" s="69"/>
      <c r="D168" s="69"/>
      <c r="E168" s="4"/>
      <c r="F168" s="4"/>
      <c r="G168" s="4"/>
      <c r="H168" s="69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68"/>
      <c r="C169" s="69"/>
      <c r="D169" s="69"/>
      <c r="E169" s="4"/>
      <c r="F169" s="4"/>
      <c r="G169" s="4"/>
      <c r="H169" s="69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68"/>
      <c r="C170" s="69"/>
      <c r="D170" s="69"/>
      <c r="E170" s="4"/>
      <c r="F170" s="4"/>
      <c r="G170" s="4"/>
      <c r="H170" s="69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68"/>
      <c r="C171" s="69"/>
      <c r="D171" s="69"/>
      <c r="E171" s="4"/>
      <c r="F171" s="4"/>
      <c r="G171" s="4"/>
      <c r="H171" s="69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68"/>
      <c r="C172" s="69"/>
      <c r="D172" s="69"/>
      <c r="E172" s="4"/>
      <c r="F172" s="4"/>
      <c r="G172" s="4"/>
      <c r="H172" s="69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68"/>
      <c r="C173" s="69"/>
      <c r="D173" s="69"/>
      <c r="E173" s="4"/>
      <c r="F173" s="4"/>
      <c r="G173" s="4"/>
      <c r="H173" s="69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68"/>
      <c r="C174" s="69"/>
      <c r="D174" s="69"/>
      <c r="E174" s="4"/>
      <c r="F174" s="4"/>
      <c r="G174" s="4"/>
      <c r="H174" s="69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68"/>
      <c r="C175" s="69"/>
      <c r="D175" s="69"/>
      <c r="E175" s="4"/>
      <c r="F175" s="4"/>
      <c r="G175" s="4"/>
      <c r="H175" s="69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68"/>
      <c r="C176" s="69"/>
      <c r="D176" s="69"/>
      <c r="E176" s="4"/>
      <c r="F176" s="4"/>
      <c r="G176" s="4"/>
      <c r="H176" s="69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68"/>
      <c r="C177" s="69"/>
      <c r="D177" s="69"/>
      <c r="E177" s="4"/>
      <c r="F177" s="4"/>
      <c r="G177" s="4"/>
      <c r="H177" s="69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68"/>
      <c r="C178" s="69"/>
      <c r="D178" s="69"/>
      <c r="E178" s="4"/>
      <c r="F178" s="4"/>
      <c r="G178" s="4"/>
      <c r="H178" s="69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68"/>
      <c r="C179" s="69"/>
      <c r="D179" s="69"/>
      <c r="E179" s="4"/>
      <c r="F179" s="4"/>
      <c r="G179" s="4"/>
      <c r="H179" s="69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68"/>
      <c r="C180" s="69"/>
      <c r="D180" s="69"/>
      <c r="E180" s="4"/>
      <c r="F180" s="4"/>
      <c r="G180" s="4"/>
      <c r="H180" s="6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68"/>
      <c r="C181" s="69"/>
      <c r="D181" s="69"/>
      <c r="E181" s="4"/>
      <c r="F181" s="4"/>
      <c r="G181" s="4"/>
      <c r="H181" s="69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68"/>
      <c r="C182" s="69"/>
      <c r="D182" s="69"/>
      <c r="E182" s="4"/>
      <c r="F182" s="4"/>
      <c r="G182" s="4"/>
      <c r="H182" s="69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68"/>
      <c r="C183" s="69"/>
      <c r="D183" s="69"/>
      <c r="E183" s="4"/>
      <c r="F183" s="4"/>
      <c r="G183" s="4"/>
      <c r="H183" s="69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68"/>
      <c r="C184" s="69"/>
      <c r="D184" s="69"/>
      <c r="E184" s="4"/>
      <c r="F184" s="4"/>
      <c r="G184" s="4"/>
      <c r="H184" s="69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68"/>
      <c r="C185" s="69"/>
      <c r="D185" s="69"/>
      <c r="E185" s="4"/>
      <c r="F185" s="4"/>
      <c r="G185" s="4"/>
      <c r="H185" s="69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68"/>
      <c r="C186" s="69"/>
      <c r="D186" s="69"/>
      <c r="E186" s="4"/>
      <c r="F186" s="4"/>
      <c r="G186" s="4"/>
      <c r="H186" s="6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68"/>
      <c r="C187" s="69"/>
      <c r="D187" s="69"/>
      <c r="E187" s="4"/>
      <c r="F187" s="4"/>
      <c r="G187" s="4"/>
      <c r="H187" s="69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68"/>
      <c r="C188" s="69"/>
      <c r="D188" s="69"/>
      <c r="E188" s="4"/>
      <c r="F188" s="4"/>
      <c r="G188" s="4"/>
      <c r="H188" s="69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68"/>
      <c r="C189" s="69"/>
      <c r="D189" s="69"/>
      <c r="E189" s="4"/>
      <c r="F189" s="4"/>
      <c r="G189" s="4"/>
      <c r="H189" s="69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68"/>
      <c r="C190" s="69"/>
      <c r="D190" s="69"/>
      <c r="E190" s="4"/>
      <c r="F190" s="4"/>
      <c r="G190" s="4"/>
      <c r="H190" s="69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68"/>
      <c r="C191" s="69"/>
      <c r="D191" s="69"/>
      <c r="E191" s="4"/>
      <c r="F191" s="4"/>
      <c r="G191" s="4"/>
      <c r="H191" s="6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68"/>
      <c r="C192" s="69"/>
      <c r="D192" s="69"/>
      <c r="E192" s="4"/>
      <c r="F192" s="4"/>
      <c r="G192" s="4"/>
      <c r="H192" s="6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68"/>
      <c r="C193" s="69"/>
      <c r="D193" s="69"/>
      <c r="E193" s="4"/>
      <c r="F193" s="4"/>
      <c r="G193" s="4"/>
      <c r="H193" s="69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68"/>
      <c r="C194" s="69"/>
      <c r="D194" s="69"/>
      <c r="E194" s="4"/>
      <c r="F194" s="4"/>
      <c r="G194" s="4"/>
      <c r="H194" s="69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68"/>
      <c r="C195" s="69"/>
      <c r="D195" s="69"/>
      <c r="E195" s="4"/>
      <c r="F195" s="4"/>
      <c r="G195" s="4"/>
      <c r="H195" s="69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68"/>
      <c r="C196" s="69"/>
      <c r="D196" s="69"/>
      <c r="E196" s="4"/>
      <c r="F196" s="4"/>
      <c r="G196" s="4"/>
      <c r="H196" s="69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68"/>
      <c r="C197" s="69"/>
      <c r="D197" s="69"/>
      <c r="E197" s="4"/>
      <c r="F197" s="4"/>
      <c r="G197" s="4"/>
      <c r="H197" s="6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68"/>
      <c r="C198" s="69"/>
      <c r="D198" s="69"/>
      <c r="E198" s="4"/>
      <c r="F198" s="4"/>
      <c r="G198" s="4"/>
      <c r="H198" s="69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68"/>
      <c r="C199" s="69"/>
      <c r="D199" s="69"/>
      <c r="E199" s="4"/>
      <c r="F199" s="4"/>
      <c r="G199" s="4"/>
      <c r="H199" s="69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68"/>
      <c r="C200" s="69"/>
      <c r="D200" s="69"/>
      <c r="E200" s="4"/>
      <c r="F200" s="4"/>
      <c r="G200" s="4"/>
      <c r="H200" s="69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68"/>
      <c r="C201" s="69"/>
      <c r="D201" s="69"/>
      <c r="E201" s="4"/>
      <c r="F201" s="4"/>
      <c r="G201" s="4"/>
      <c r="H201" s="69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68"/>
      <c r="C202" s="69"/>
      <c r="D202" s="69"/>
      <c r="E202" s="4"/>
      <c r="F202" s="4"/>
      <c r="G202" s="4"/>
      <c r="H202" s="69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68"/>
      <c r="C203" s="69"/>
      <c r="D203" s="69"/>
      <c r="E203" s="4"/>
      <c r="F203" s="4"/>
      <c r="G203" s="4"/>
      <c r="H203" s="69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68"/>
      <c r="C204" s="69"/>
      <c r="D204" s="69"/>
      <c r="E204" s="4"/>
      <c r="F204" s="4"/>
      <c r="G204" s="4"/>
      <c r="H204" s="69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68"/>
      <c r="C205" s="69"/>
      <c r="D205" s="69"/>
      <c r="E205" s="4"/>
      <c r="F205" s="4"/>
      <c r="G205" s="4"/>
      <c r="H205" s="69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68"/>
      <c r="C206" s="69"/>
      <c r="D206" s="69"/>
      <c r="E206" s="4"/>
      <c r="F206" s="4"/>
      <c r="G206" s="4"/>
      <c r="H206" s="69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68"/>
      <c r="C207" s="69"/>
      <c r="D207" s="69"/>
      <c r="E207" s="4"/>
      <c r="F207" s="4"/>
      <c r="G207" s="4"/>
      <c r="H207" s="69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68"/>
      <c r="C208" s="69"/>
      <c r="D208" s="69"/>
      <c r="E208" s="4"/>
      <c r="F208" s="4"/>
      <c r="G208" s="4"/>
      <c r="H208" s="69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68"/>
      <c r="C209" s="69"/>
      <c r="D209" s="69"/>
      <c r="E209" s="4"/>
      <c r="F209" s="4"/>
      <c r="G209" s="4"/>
      <c r="H209" s="6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68"/>
      <c r="C210" s="69"/>
      <c r="D210" s="69"/>
      <c r="E210" s="4"/>
      <c r="F210" s="4"/>
      <c r="G210" s="4"/>
      <c r="H210" s="69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68"/>
      <c r="C211" s="69"/>
      <c r="D211" s="69"/>
      <c r="E211" s="4"/>
      <c r="F211" s="4"/>
      <c r="G211" s="4"/>
      <c r="H211" s="69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68"/>
      <c r="C212" s="69"/>
      <c r="D212" s="69"/>
      <c r="E212" s="4"/>
      <c r="F212" s="4"/>
      <c r="G212" s="4"/>
      <c r="H212" s="69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68"/>
      <c r="C213" s="69"/>
      <c r="D213" s="69"/>
      <c r="E213" s="4"/>
      <c r="F213" s="4"/>
      <c r="G213" s="4"/>
      <c r="H213" s="69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68"/>
      <c r="C214" s="69"/>
      <c r="D214" s="69"/>
      <c r="E214" s="4"/>
      <c r="F214" s="4"/>
      <c r="G214" s="4"/>
      <c r="H214" s="69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68"/>
      <c r="C215" s="69"/>
      <c r="D215" s="69"/>
      <c r="E215" s="4"/>
      <c r="F215" s="4"/>
      <c r="G215" s="4"/>
      <c r="H215" s="69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68"/>
      <c r="C216" s="69"/>
      <c r="D216" s="69"/>
      <c r="E216" s="4"/>
      <c r="F216" s="4"/>
      <c r="G216" s="4"/>
      <c r="H216" s="69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68"/>
      <c r="C217" s="69"/>
      <c r="D217" s="69"/>
      <c r="E217" s="4"/>
      <c r="F217" s="4"/>
      <c r="G217" s="4"/>
      <c r="H217" s="69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68"/>
      <c r="C218" s="69"/>
      <c r="D218" s="69"/>
      <c r="E218" s="4"/>
      <c r="F218" s="4"/>
      <c r="G218" s="4"/>
      <c r="H218" s="69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68"/>
      <c r="C219" s="69"/>
      <c r="D219" s="69"/>
      <c r="E219" s="4"/>
      <c r="F219" s="4"/>
      <c r="G219" s="4"/>
      <c r="H219" s="6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68"/>
      <c r="C220" s="69"/>
      <c r="D220" s="69"/>
      <c r="E220" s="4"/>
      <c r="F220" s="4"/>
      <c r="G220" s="4"/>
      <c r="H220" s="69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68"/>
      <c r="C221" s="69"/>
      <c r="D221" s="69"/>
      <c r="E221" s="4"/>
      <c r="F221" s="4"/>
      <c r="G221" s="4"/>
      <c r="H221" s="69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68"/>
      <c r="C222" s="69"/>
      <c r="D222" s="69"/>
      <c r="E222" s="4"/>
      <c r="F222" s="4"/>
      <c r="G222" s="4"/>
      <c r="H222" s="69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68"/>
      <c r="C223" s="69"/>
      <c r="D223" s="69"/>
      <c r="E223" s="4"/>
      <c r="F223" s="4"/>
      <c r="G223" s="4"/>
      <c r="H223" s="69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68"/>
      <c r="C224" s="69"/>
      <c r="D224" s="69"/>
      <c r="E224" s="4"/>
      <c r="F224" s="4"/>
      <c r="G224" s="4"/>
      <c r="H224" s="69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68"/>
      <c r="C225" s="69"/>
      <c r="D225" s="69"/>
      <c r="E225" s="4"/>
      <c r="F225" s="4"/>
      <c r="G225" s="4"/>
      <c r="H225" s="69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68"/>
      <c r="C226" s="69"/>
      <c r="D226" s="69"/>
      <c r="E226" s="4"/>
      <c r="F226" s="4"/>
      <c r="G226" s="4"/>
      <c r="H226" s="69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68"/>
      <c r="C227" s="69"/>
      <c r="D227" s="69"/>
      <c r="E227" s="4"/>
      <c r="F227" s="4"/>
      <c r="G227" s="4"/>
      <c r="H227" s="69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68"/>
      <c r="C228" s="69"/>
      <c r="D228" s="69"/>
      <c r="E228" s="4"/>
      <c r="F228" s="4"/>
      <c r="G228" s="4"/>
      <c r="H228" s="69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68"/>
      <c r="C229" s="69"/>
      <c r="D229" s="69"/>
      <c r="E229" s="4"/>
      <c r="F229" s="4"/>
      <c r="G229" s="4"/>
      <c r="H229" s="69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68"/>
      <c r="C230" s="69"/>
      <c r="D230" s="69"/>
      <c r="E230" s="4"/>
      <c r="F230" s="4"/>
      <c r="G230" s="4"/>
      <c r="H230" s="69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68"/>
      <c r="C231" s="69"/>
      <c r="D231" s="69"/>
      <c r="E231" s="4"/>
      <c r="F231" s="4"/>
      <c r="G231" s="4"/>
      <c r="H231" s="69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68"/>
      <c r="C232" s="69"/>
      <c r="D232" s="69"/>
      <c r="E232" s="4"/>
      <c r="F232" s="4"/>
      <c r="G232" s="4"/>
      <c r="H232" s="69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68"/>
      <c r="C233" s="69"/>
      <c r="D233" s="69"/>
      <c r="E233" s="4"/>
      <c r="F233" s="4"/>
      <c r="G233" s="4"/>
      <c r="H233" s="69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68"/>
      <c r="C234" s="69"/>
      <c r="D234" s="69"/>
      <c r="E234" s="4"/>
      <c r="F234" s="4"/>
      <c r="G234" s="4"/>
      <c r="H234" s="69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68"/>
      <c r="C235" s="69"/>
      <c r="D235" s="69"/>
      <c r="E235" s="4"/>
      <c r="F235" s="4"/>
      <c r="G235" s="4"/>
      <c r="H235" s="69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68"/>
      <c r="C236" s="69"/>
      <c r="D236" s="69"/>
      <c r="E236" s="4"/>
      <c r="F236" s="4"/>
      <c r="G236" s="4"/>
      <c r="H236" s="69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68"/>
      <c r="C237" s="69"/>
      <c r="D237" s="69"/>
      <c r="E237" s="4"/>
      <c r="F237" s="4"/>
      <c r="G237" s="4"/>
      <c r="H237" s="69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68"/>
      <c r="C238" s="69"/>
      <c r="D238" s="69"/>
      <c r="E238" s="4"/>
      <c r="F238" s="4"/>
      <c r="G238" s="4"/>
      <c r="H238" s="69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68"/>
      <c r="C239" s="69"/>
      <c r="D239" s="69"/>
      <c r="E239" s="4"/>
      <c r="F239" s="4"/>
      <c r="G239" s="4"/>
      <c r="H239" s="69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68"/>
      <c r="C240" s="69"/>
      <c r="D240" s="69"/>
      <c r="E240" s="4"/>
      <c r="F240" s="4"/>
      <c r="G240" s="4"/>
      <c r="H240" s="69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68"/>
      <c r="C241" s="69"/>
      <c r="D241" s="69"/>
      <c r="E241" s="4"/>
      <c r="F241" s="4"/>
      <c r="G241" s="4"/>
      <c r="H241" s="69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68"/>
      <c r="C242" s="69"/>
      <c r="D242" s="69"/>
      <c r="E242" s="4"/>
      <c r="F242" s="4"/>
      <c r="G242" s="4"/>
      <c r="H242" s="69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68"/>
      <c r="C243" s="69"/>
      <c r="D243" s="69"/>
      <c r="E243" s="4"/>
      <c r="F243" s="4"/>
      <c r="G243" s="4"/>
      <c r="H243" s="69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68"/>
      <c r="C244" s="69"/>
      <c r="D244" s="69"/>
      <c r="E244" s="4"/>
      <c r="F244" s="4"/>
      <c r="G244" s="4"/>
      <c r="H244" s="69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68"/>
      <c r="C245" s="69"/>
      <c r="D245" s="69"/>
      <c r="E245" s="4"/>
      <c r="F245" s="4"/>
      <c r="G245" s="4"/>
      <c r="H245" s="69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68"/>
      <c r="C246" s="69"/>
      <c r="D246" s="69"/>
      <c r="E246" s="4"/>
      <c r="F246" s="4"/>
      <c r="G246" s="4"/>
      <c r="H246" s="69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68"/>
      <c r="C247" s="69"/>
      <c r="D247" s="69"/>
      <c r="E247" s="4"/>
      <c r="F247" s="4"/>
      <c r="G247" s="4"/>
      <c r="H247" s="69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68"/>
      <c r="C248" s="69"/>
      <c r="D248" s="69"/>
      <c r="E248" s="4"/>
      <c r="F248" s="4"/>
      <c r="G248" s="4"/>
      <c r="H248" s="69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68"/>
      <c r="C249" s="69"/>
      <c r="D249" s="69"/>
      <c r="E249" s="4"/>
      <c r="F249" s="4"/>
      <c r="G249" s="4"/>
      <c r="H249" s="69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68"/>
      <c r="C250" s="69"/>
      <c r="D250" s="69"/>
      <c r="E250" s="4"/>
      <c r="F250" s="4"/>
      <c r="G250" s="4"/>
      <c r="H250" s="69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68"/>
      <c r="C251" s="69"/>
      <c r="D251" s="69"/>
      <c r="E251" s="4"/>
      <c r="F251" s="4"/>
      <c r="G251" s="4"/>
      <c r="H251" s="69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68"/>
      <c r="C252" s="69"/>
      <c r="D252" s="69"/>
      <c r="E252" s="4"/>
      <c r="F252" s="4"/>
      <c r="G252" s="4"/>
      <c r="H252" s="69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68"/>
      <c r="C253" s="69"/>
      <c r="D253" s="69"/>
      <c r="E253" s="4"/>
      <c r="F253" s="4"/>
      <c r="G253" s="4"/>
      <c r="H253" s="69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68"/>
      <c r="C254" s="69"/>
      <c r="D254" s="69"/>
      <c r="E254" s="4"/>
      <c r="F254" s="4"/>
      <c r="G254" s="4"/>
      <c r="H254" s="69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68"/>
      <c r="C255" s="69"/>
      <c r="D255" s="69"/>
      <c r="E255" s="4"/>
      <c r="F255" s="4"/>
      <c r="G255" s="4"/>
      <c r="H255" s="69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68"/>
      <c r="C256" s="69"/>
      <c r="D256" s="69"/>
      <c r="E256" s="4"/>
      <c r="F256" s="4"/>
      <c r="G256" s="4"/>
      <c r="H256" s="69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68"/>
      <c r="C257" s="69"/>
      <c r="D257" s="69"/>
      <c r="E257" s="4"/>
      <c r="F257" s="4"/>
      <c r="G257" s="4"/>
      <c r="H257" s="69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68"/>
      <c r="C258" s="69"/>
      <c r="D258" s="69"/>
      <c r="E258" s="4"/>
      <c r="F258" s="4"/>
      <c r="G258" s="4"/>
      <c r="H258" s="69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68"/>
      <c r="C259" s="69"/>
      <c r="D259" s="69"/>
      <c r="E259" s="4"/>
      <c r="F259" s="4"/>
      <c r="G259" s="4"/>
      <c r="H259" s="69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68"/>
      <c r="C260" s="69"/>
      <c r="D260" s="69"/>
      <c r="E260" s="4"/>
      <c r="F260" s="4"/>
      <c r="G260" s="4"/>
      <c r="H260" s="69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68"/>
      <c r="C261" s="69"/>
      <c r="D261" s="69"/>
      <c r="E261" s="4"/>
      <c r="F261" s="4"/>
      <c r="G261" s="4"/>
      <c r="H261" s="69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68"/>
      <c r="C262" s="69"/>
      <c r="D262" s="69"/>
      <c r="E262" s="4"/>
      <c r="F262" s="4"/>
      <c r="G262" s="4"/>
      <c r="H262" s="69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68"/>
      <c r="C263" s="69"/>
      <c r="D263" s="69"/>
      <c r="E263" s="4"/>
      <c r="F263" s="4"/>
      <c r="G263" s="4"/>
      <c r="H263" s="69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68"/>
      <c r="C264" s="69"/>
      <c r="D264" s="69"/>
      <c r="E264" s="4"/>
      <c r="F264" s="4"/>
      <c r="G264" s="4"/>
      <c r="H264" s="69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68"/>
      <c r="C265" s="69"/>
      <c r="D265" s="69"/>
      <c r="E265" s="4"/>
      <c r="F265" s="4"/>
      <c r="G265" s="4"/>
      <c r="H265" s="69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68"/>
      <c r="C266" s="69"/>
      <c r="D266" s="69"/>
      <c r="E266" s="4"/>
      <c r="F266" s="4"/>
      <c r="G266" s="4"/>
      <c r="H266" s="69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68"/>
      <c r="C267" s="69"/>
      <c r="D267" s="69"/>
      <c r="E267" s="4"/>
      <c r="F267" s="4"/>
      <c r="G267" s="4"/>
      <c r="H267" s="69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68"/>
      <c r="C268" s="69"/>
      <c r="D268" s="69"/>
      <c r="E268" s="4"/>
      <c r="F268" s="4"/>
      <c r="G268" s="4"/>
      <c r="H268" s="69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68"/>
      <c r="C269" s="69"/>
      <c r="D269" s="69"/>
      <c r="E269" s="4"/>
      <c r="F269" s="4"/>
      <c r="G269" s="4"/>
      <c r="H269" s="69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68"/>
      <c r="C270" s="69"/>
      <c r="D270" s="69"/>
      <c r="E270" s="4"/>
      <c r="F270" s="4"/>
      <c r="G270" s="4"/>
      <c r="H270" s="69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68"/>
      <c r="C271" s="69"/>
      <c r="D271" s="69"/>
      <c r="E271" s="4"/>
      <c r="F271" s="4"/>
      <c r="G271" s="4"/>
      <c r="H271" s="69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68"/>
      <c r="C272" s="69"/>
      <c r="D272" s="69"/>
      <c r="E272" s="4"/>
      <c r="F272" s="4"/>
      <c r="G272" s="4"/>
      <c r="H272" s="69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68"/>
      <c r="C273" s="69"/>
      <c r="D273" s="69"/>
      <c r="E273" s="4"/>
      <c r="F273" s="4"/>
      <c r="G273" s="4"/>
      <c r="H273" s="69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68"/>
      <c r="C274" s="69"/>
      <c r="D274" s="69"/>
      <c r="E274" s="4"/>
      <c r="F274" s="4"/>
      <c r="G274" s="4"/>
      <c r="H274" s="69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68"/>
      <c r="C275" s="69"/>
      <c r="D275" s="69"/>
      <c r="E275" s="4"/>
      <c r="F275" s="4"/>
      <c r="G275" s="4"/>
      <c r="H275" s="69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68"/>
      <c r="C276" s="69"/>
      <c r="D276" s="69"/>
      <c r="E276" s="4"/>
      <c r="F276" s="4"/>
      <c r="G276" s="4"/>
      <c r="H276" s="69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68"/>
      <c r="C277" s="69"/>
      <c r="D277" s="69"/>
      <c r="E277" s="4"/>
      <c r="F277" s="4"/>
      <c r="G277" s="4"/>
      <c r="H277" s="69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68"/>
      <c r="C278" s="69"/>
      <c r="D278" s="69"/>
      <c r="E278" s="4"/>
      <c r="F278" s="4"/>
      <c r="G278" s="4"/>
      <c r="H278" s="69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68"/>
      <c r="C279" s="69"/>
      <c r="D279" s="69"/>
      <c r="E279" s="4"/>
      <c r="F279" s="4"/>
      <c r="G279" s="4"/>
      <c r="H279" s="69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68"/>
      <c r="C280" s="69"/>
      <c r="D280" s="69"/>
      <c r="E280" s="4"/>
      <c r="F280" s="4"/>
      <c r="G280" s="4"/>
      <c r="H280" s="6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68"/>
      <c r="C281" s="69"/>
      <c r="D281" s="69"/>
      <c r="E281" s="4"/>
      <c r="F281" s="4"/>
      <c r="G281" s="4"/>
      <c r="H281" s="69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68"/>
      <c r="C282" s="69"/>
      <c r="D282" s="69"/>
      <c r="E282" s="4"/>
      <c r="F282" s="4"/>
      <c r="G282" s="4"/>
      <c r="H282" s="69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68"/>
      <c r="C283" s="69"/>
      <c r="D283" s="69"/>
      <c r="E283" s="4"/>
      <c r="F283" s="4"/>
      <c r="G283" s="4"/>
      <c r="H283" s="69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68"/>
      <c r="C284" s="69"/>
      <c r="D284" s="69"/>
      <c r="E284" s="4"/>
      <c r="F284" s="4"/>
      <c r="G284" s="4"/>
      <c r="H284" s="69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68"/>
      <c r="C285" s="69"/>
      <c r="D285" s="69"/>
      <c r="E285" s="4"/>
      <c r="F285" s="4"/>
      <c r="G285" s="4"/>
      <c r="H285" s="69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68"/>
      <c r="C286" s="69"/>
      <c r="D286" s="69"/>
      <c r="E286" s="4"/>
      <c r="F286" s="4"/>
      <c r="G286" s="4"/>
      <c r="H286" s="6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68"/>
      <c r="C287" s="69"/>
      <c r="D287" s="69"/>
      <c r="E287" s="4"/>
      <c r="F287" s="4"/>
      <c r="G287" s="4"/>
      <c r="H287" s="69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68"/>
      <c r="C288" s="69"/>
      <c r="D288" s="69"/>
      <c r="E288" s="4"/>
      <c r="F288" s="4"/>
      <c r="G288" s="4"/>
      <c r="H288" s="69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68"/>
      <c r="C289" s="69"/>
      <c r="D289" s="69"/>
      <c r="E289" s="4"/>
      <c r="F289" s="4"/>
      <c r="G289" s="4"/>
      <c r="H289" s="69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68"/>
      <c r="C290" s="69"/>
      <c r="D290" s="69"/>
      <c r="E290" s="4"/>
      <c r="F290" s="4"/>
      <c r="G290" s="4"/>
      <c r="H290" s="69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68"/>
      <c r="C291" s="69"/>
      <c r="D291" s="69"/>
      <c r="E291" s="4"/>
      <c r="F291" s="4"/>
      <c r="G291" s="4"/>
      <c r="H291" s="69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68"/>
      <c r="C292" s="69"/>
      <c r="D292" s="69"/>
      <c r="E292" s="4"/>
      <c r="F292" s="4"/>
      <c r="G292" s="4"/>
      <c r="H292" s="69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68"/>
      <c r="C293" s="69"/>
      <c r="D293" s="69"/>
      <c r="E293" s="4"/>
      <c r="F293" s="4"/>
      <c r="G293" s="4"/>
      <c r="H293" s="69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68"/>
      <c r="C294" s="69"/>
      <c r="D294" s="69"/>
      <c r="E294" s="4"/>
      <c r="F294" s="4"/>
      <c r="G294" s="4"/>
      <c r="H294" s="69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68"/>
      <c r="C295" s="69"/>
      <c r="D295" s="69"/>
      <c r="E295" s="4"/>
      <c r="F295" s="4"/>
      <c r="G295" s="4"/>
      <c r="H295" s="6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68"/>
      <c r="C296" s="69"/>
      <c r="D296" s="69"/>
      <c r="E296" s="4"/>
      <c r="F296" s="4"/>
      <c r="G296" s="4"/>
      <c r="H296" s="69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68"/>
      <c r="C297" s="69"/>
      <c r="D297" s="69"/>
      <c r="E297" s="4"/>
      <c r="F297" s="4"/>
      <c r="G297" s="4"/>
      <c r="H297" s="69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68"/>
      <c r="C298" s="69"/>
      <c r="D298" s="69"/>
      <c r="E298" s="4"/>
      <c r="F298" s="4"/>
      <c r="G298" s="4"/>
      <c r="H298" s="69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68"/>
      <c r="C299" s="69"/>
      <c r="D299" s="69"/>
      <c r="E299" s="4"/>
      <c r="F299" s="4"/>
      <c r="G299" s="4"/>
      <c r="H299" s="69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68"/>
      <c r="C300" s="69"/>
      <c r="D300" s="69"/>
      <c r="E300" s="4"/>
      <c r="F300" s="4"/>
      <c r="G300" s="4"/>
      <c r="H300" s="6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68"/>
      <c r="C301" s="69"/>
      <c r="D301" s="69"/>
      <c r="E301" s="4"/>
      <c r="F301" s="4"/>
      <c r="G301" s="4"/>
      <c r="H301" s="69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68"/>
      <c r="C302" s="69"/>
      <c r="D302" s="69"/>
      <c r="E302" s="4"/>
      <c r="F302" s="4"/>
      <c r="G302" s="4"/>
      <c r="H302" s="69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68"/>
      <c r="C303" s="69"/>
      <c r="D303" s="69"/>
      <c r="E303" s="4"/>
      <c r="F303" s="4"/>
      <c r="G303" s="4"/>
      <c r="H303" s="69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68"/>
      <c r="C304" s="69"/>
      <c r="D304" s="69"/>
      <c r="E304" s="4"/>
      <c r="F304" s="4"/>
      <c r="G304" s="4"/>
      <c r="H304" s="69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68"/>
      <c r="C305" s="69"/>
      <c r="D305" s="69"/>
      <c r="E305" s="4"/>
      <c r="F305" s="4"/>
      <c r="G305" s="4"/>
      <c r="H305" s="6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68"/>
      <c r="C306" s="69"/>
      <c r="D306" s="69"/>
      <c r="E306" s="4"/>
      <c r="F306" s="4"/>
      <c r="G306" s="4"/>
      <c r="H306" s="69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68"/>
      <c r="C307" s="69"/>
      <c r="D307" s="69"/>
      <c r="E307" s="4"/>
      <c r="F307" s="4"/>
      <c r="G307" s="4"/>
      <c r="H307" s="69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68"/>
      <c r="C308" s="69"/>
      <c r="D308" s="69"/>
      <c r="E308" s="4"/>
      <c r="F308" s="4"/>
      <c r="G308" s="4"/>
      <c r="H308" s="69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68"/>
      <c r="C309" s="69"/>
      <c r="D309" s="69"/>
      <c r="E309" s="4"/>
      <c r="F309" s="4"/>
      <c r="G309" s="4"/>
      <c r="H309" s="69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68"/>
      <c r="C310" s="69"/>
      <c r="D310" s="69"/>
      <c r="E310" s="4"/>
      <c r="F310" s="4"/>
      <c r="G310" s="4"/>
      <c r="H310" s="6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68"/>
      <c r="C311" s="69"/>
      <c r="D311" s="69"/>
      <c r="E311" s="4"/>
      <c r="F311" s="4"/>
      <c r="G311" s="4"/>
      <c r="H311" s="69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68"/>
      <c r="C312" s="69"/>
      <c r="D312" s="69"/>
      <c r="E312" s="4"/>
      <c r="F312" s="4"/>
      <c r="G312" s="4"/>
      <c r="H312" s="69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68"/>
      <c r="C313" s="69"/>
      <c r="D313" s="69"/>
      <c r="E313" s="4"/>
      <c r="F313" s="4"/>
      <c r="G313" s="4"/>
      <c r="H313" s="69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68"/>
      <c r="C314" s="69"/>
      <c r="D314" s="69"/>
      <c r="E314" s="4"/>
      <c r="F314" s="4"/>
      <c r="G314" s="4"/>
      <c r="H314" s="69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68"/>
      <c r="C315" s="69"/>
      <c r="D315" s="69"/>
      <c r="E315" s="4"/>
      <c r="F315" s="4"/>
      <c r="G315" s="4"/>
      <c r="H315" s="6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68"/>
      <c r="C316" s="69"/>
      <c r="D316" s="69"/>
      <c r="E316" s="4"/>
      <c r="F316" s="4"/>
      <c r="G316" s="4"/>
      <c r="H316" s="69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68"/>
      <c r="C317" s="69"/>
      <c r="D317" s="69"/>
      <c r="E317" s="4"/>
      <c r="F317" s="4"/>
      <c r="G317" s="4"/>
      <c r="H317" s="69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68"/>
      <c r="C318" s="69"/>
      <c r="D318" s="69"/>
      <c r="E318" s="4"/>
      <c r="F318" s="4"/>
      <c r="G318" s="4"/>
      <c r="H318" s="69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68"/>
      <c r="C319" s="69"/>
      <c r="D319" s="69"/>
      <c r="E319" s="4"/>
      <c r="F319" s="4"/>
      <c r="G319" s="4"/>
      <c r="H319" s="69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68"/>
      <c r="C320" s="69"/>
      <c r="D320" s="69"/>
      <c r="E320" s="4"/>
      <c r="F320" s="4"/>
      <c r="G320" s="4"/>
      <c r="H320" s="6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68"/>
      <c r="C321" s="69"/>
      <c r="D321" s="69"/>
      <c r="E321" s="4"/>
      <c r="F321" s="4"/>
      <c r="G321" s="4"/>
      <c r="H321" s="69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68"/>
      <c r="C322" s="69"/>
      <c r="D322" s="69"/>
      <c r="E322" s="4"/>
      <c r="F322" s="4"/>
      <c r="G322" s="4"/>
      <c r="H322" s="69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68"/>
      <c r="C323" s="69"/>
      <c r="D323" s="69"/>
      <c r="E323" s="4"/>
      <c r="F323" s="4"/>
      <c r="G323" s="4"/>
      <c r="H323" s="69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68"/>
      <c r="C324" s="69"/>
      <c r="D324" s="69"/>
      <c r="E324" s="4"/>
      <c r="F324" s="4"/>
      <c r="G324" s="4"/>
      <c r="H324" s="69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68"/>
      <c r="C325" s="69"/>
      <c r="D325" s="69"/>
      <c r="E325" s="4"/>
      <c r="F325" s="4"/>
      <c r="G325" s="4"/>
      <c r="H325" s="6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68"/>
      <c r="C326" s="69"/>
      <c r="D326" s="69"/>
      <c r="E326" s="4"/>
      <c r="F326" s="4"/>
      <c r="G326" s="4"/>
      <c r="H326" s="69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68"/>
      <c r="C327" s="69"/>
      <c r="D327" s="69"/>
      <c r="E327" s="4"/>
      <c r="F327" s="4"/>
      <c r="G327" s="4"/>
      <c r="H327" s="69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68"/>
      <c r="C328" s="69"/>
      <c r="D328" s="69"/>
      <c r="E328" s="4"/>
      <c r="F328" s="4"/>
      <c r="G328" s="4"/>
      <c r="H328" s="69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68"/>
      <c r="C329" s="69"/>
      <c r="D329" s="69"/>
      <c r="E329" s="4"/>
      <c r="F329" s="4"/>
      <c r="G329" s="4"/>
      <c r="H329" s="69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68"/>
      <c r="C330" s="69"/>
      <c r="D330" s="69"/>
      <c r="E330" s="4"/>
      <c r="F330" s="4"/>
      <c r="G330" s="4"/>
      <c r="H330" s="6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68"/>
      <c r="C331" s="69"/>
      <c r="D331" s="69"/>
      <c r="E331" s="4"/>
      <c r="F331" s="4"/>
      <c r="G331" s="4"/>
      <c r="H331" s="69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68"/>
      <c r="C332" s="69"/>
      <c r="D332" s="69"/>
      <c r="E332" s="4"/>
      <c r="F332" s="4"/>
      <c r="G332" s="4"/>
      <c r="H332" s="69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68"/>
      <c r="C333" s="69"/>
      <c r="D333" s="69"/>
      <c r="E333" s="4"/>
      <c r="F333" s="4"/>
      <c r="G333" s="4"/>
      <c r="H333" s="69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68"/>
      <c r="C334" s="69"/>
      <c r="D334" s="69"/>
      <c r="E334" s="4"/>
      <c r="F334" s="4"/>
      <c r="G334" s="4"/>
      <c r="H334" s="69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68"/>
      <c r="C335" s="69"/>
      <c r="D335" s="69"/>
      <c r="E335" s="4"/>
      <c r="F335" s="4"/>
      <c r="G335" s="4"/>
      <c r="H335" s="6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68"/>
      <c r="C336" s="69"/>
      <c r="D336" s="69"/>
      <c r="E336" s="4"/>
      <c r="F336" s="4"/>
      <c r="G336" s="4"/>
      <c r="H336" s="69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68"/>
      <c r="C337" s="69"/>
      <c r="D337" s="69"/>
      <c r="E337" s="4"/>
      <c r="F337" s="4"/>
      <c r="G337" s="4"/>
      <c r="H337" s="69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68"/>
      <c r="C338" s="69"/>
      <c r="D338" s="69"/>
      <c r="E338" s="4"/>
      <c r="F338" s="4"/>
      <c r="G338" s="4"/>
      <c r="H338" s="69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68"/>
      <c r="C339" s="69"/>
      <c r="D339" s="69"/>
      <c r="E339" s="4"/>
      <c r="F339" s="4"/>
      <c r="G339" s="4"/>
      <c r="H339" s="69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68"/>
      <c r="C340" s="69"/>
      <c r="D340" s="69"/>
      <c r="E340" s="4"/>
      <c r="F340" s="4"/>
      <c r="G340" s="4"/>
      <c r="H340" s="6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68"/>
      <c r="C341" s="69"/>
      <c r="D341" s="69"/>
      <c r="E341" s="4"/>
      <c r="F341" s="4"/>
      <c r="G341" s="4"/>
      <c r="H341" s="69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68"/>
      <c r="C342" s="69"/>
      <c r="D342" s="69"/>
      <c r="E342" s="4"/>
      <c r="F342" s="4"/>
      <c r="G342" s="4"/>
      <c r="H342" s="69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68"/>
      <c r="C343" s="69"/>
      <c r="D343" s="69"/>
      <c r="E343" s="4"/>
      <c r="F343" s="4"/>
      <c r="G343" s="4"/>
      <c r="H343" s="69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68"/>
      <c r="C344" s="69"/>
      <c r="D344" s="69"/>
      <c r="E344" s="4"/>
      <c r="F344" s="4"/>
      <c r="G344" s="4"/>
      <c r="H344" s="69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68"/>
      <c r="C345" s="69"/>
      <c r="D345" s="69"/>
      <c r="E345" s="4"/>
      <c r="F345" s="4"/>
      <c r="G345" s="4"/>
      <c r="H345" s="6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68"/>
      <c r="C346" s="69"/>
      <c r="D346" s="69"/>
      <c r="E346" s="4"/>
      <c r="F346" s="4"/>
      <c r="G346" s="4"/>
      <c r="H346" s="69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68"/>
      <c r="C347" s="69"/>
      <c r="D347" s="69"/>
      <c r="E347" s="4"/>
      <c r="F347" s="4"/>
      <c r="G347" s="4"/>
      <c r="H347" s="69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68"/>
      <c r="C348" s="69"/>
      <c r="D348" s="69"/>
      <c r="E348" s="4"/>
      <c r="F348" s="4"/>
      <c r="G348" s="4"/>
      <c r="H348" s="69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68"/>
      <c r="C349" s="69"/>
      <c r="D349" s="69"/>
      <c r="E349" s="4"/>
      <c r="F349" s="4"/>
      <c r="G349" s="4"/>
      <c r="H349" s="69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68"/>
      <c r="C350" s="69"/>
      <c r="D350" s="69"/>
      <c r="E350" s="4"/>
      <c r="F350" s="4"/>
      <c r="G350" s="4"/>
      <c r="H350" s="6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68"/>
      <c r="C351" s="69"/>
      <c r="D351" s="69"/>
      <c r="E351" s="4"/>
      <c r="F351" s="4"/>
      <c r="G351" s="4"/>
      <c r="H351" s="69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68"/>
      <c r="C352" s="69"/>
      <c r="D352" s="69"/>
      <c r="E352" s="4"/>
      <c r="F352" s="4"/>
      <c r="G352" s="4"/>
      <c r="H352" s="69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68"/>
      <c r="C353" s="69"/>
      <c r="D353" s="69"/>
      <c r="E353" s="4"/>
      <c r="F353" s="4"/>
      <c r="G353" s="4"/>
      <c r="H353" s="69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68"/>
      <c r="C354" s="69"/>
      <c r="D354" s="69"/>
      <c r="E354" s="4"/>
      <c r="F354" s="4"/>
      <c r="G354" s="4"/>
      <c r="H354" s="69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68"/>
      <c r="C355" s="69"/>
      <c r="D355" s="69"/>
      <c r="E355" s="4"/>
      <c r="F355" s="4"/>
      <c r="G355" s="4"/>
      <c r="H355" s="6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68"/>
      <c r="C356" s="69"/>
      <c r="D356" s="69"/>
      <c r="E356" s="4"/>
      <c r="F356" s="4"/>
      <c r="G356" s="4"/>
      <c r="H356" s="69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68"/>
      <c r="C357" s="69"/>
      <c r="D357" s="69"/>
      <c r="E357" s="4"/>
      <c r="F357" s="4"/>
      <c r="G357" s="4"/>
      <c r="H357" s="69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68"/>
      <c r="C358" s="69"/>
      <c r="D358" s="69"/>
      <c r="E358" s="4"/>
      <c r="F358" s="4"/>
      <c r="G358" s="4"/>
      <c r="H358" s="69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68"/>
      <c r="C359" s="69"/>
      <c r="D359" s="69"/>
      <c r="E359" s="4"/>
      <c r="F359" s="4"/>
      <c r="G359" s="4"/>
      <c r="H359" s="69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68"/>
      <c r="C360" s="69"/>
      <c r="D360" s="69"/>
      <c r="E360" s="4"/>
      <c r="F360" s="4"/>
      <c r="G360" s="4"/>
      <c r="H360" s="6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68"/>
      <c r="C361" s="69"/>
      <c r="D361" s="69"/>
      <c r="E361" s="4"/>
      <c r="F361" s="4"/>
      <c r="G361" s="4"/>
      <c r="H361" s="69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68"/>
      <c r="C362" s="69"/>
      <c r="D362" s="69"/>
      <c r="E362" s="4"/>
      <c r="F362" s="4"/>
      <c r="G362" s="4"/>
      <c r="H362" s="69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68"/>
      <c r="C363" s="69"/>
      <c r="D363" s="69"/>
      <c r="E363" s="4"/>
      <c r="F363" s="4"/>
      <c r="G363" s="4"/>
      <c r="H363" s="69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68"/>
      <c r="C364" s="69"/>
      <c r="D364" s="69"/>
      <c r="E364" s="4"/>
      <c r="F364" s="4"/>
      <c r="G364" s="4"/>
      <c r="H364" s="69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68"/>
      <c r="C365" s="69"/>
      <c r="D365" s="69"/>
      <c r="E365" s="4"/>
      <c r="F365" s="4"/>
      <c r="G365" s="4"/>
      <c r="H365" s="6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68"/>
      <c r="C366" s="69"/>
      <c r="D366" s="69"/>
      <c r="E366" s="4"/>
      <c r="F366" s="4"/>
      <c r="G366" s="4"/>
      <c r="H366" s="69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68"/>
      <c r="C367" s="69"/>
      <c r="D367" s="69"/>
      <c r="E367" s="4"/>
      <c r="F367" s="4"/>
      <c r="G367" s="4"/>
      <c r="H367" s="69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68"/>
      <c r="C368" s="69"/>
      <c r="D368" s="69"/>
      <c r="E368" s="4"/>
      <c r="F368" s="4"/>
      <c r="G368" s="4"/>
      <c r="H368" s="69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68"/>
      <c r="C369" s="69"/>
      <c r="D369" s="69"/>
      <c r="E369" s="4"/>
      <c r="F369" s="4"/>
      <c r="G369" s="4"/>
      <c r="H369" s="69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68"/>
      <c r="C370" s="69"/>
      <c r="D370" s="69"/>
      <c r="E370" s="4"/>
      <c r="F370" s="4"/>
      <c r="G370" s="4"/>
      <c r="H370" s="6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68"/>
      <c r="C371" s="69"/>
      <c r="D371" s="69"/>
      <c r="E371" s="4"/>
      <c r="F371" s="4"/>
      <c r="G371" s="4"/>
      <c r="H371" s="69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68"/>
      <c r="C372" s="69"/>
      <c r="D372" s="69"/>
      <c r="E372" s="4"/>
      <c r="F372" s="4"/>
      <c r="G372" s="4"/>
      <c r="H372" s="69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68"/>
      <c r="C373" s="69"/>
      <c r="D373" s="69"/>
      <c r="E373" s="4"/>
      <c r="F373" s="4"/>
      <c r="G373" s="4"/>
      <c r="H373" s="69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68"/>
      <c r="C374" s="69"/>
      <c r="D374" s="69"/>
      <c r="E374" s="4"/>
      <c r="F374" s="4"/>
      <c r="G374" s="4"/>
      <c r="H374" s="69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68"/>
      <c r="C375" s="69"/>
      <c r="D375" s="69"/>
      <c r="E375" s="4"/>
      <c r="F375" s="4"/>
      <c r="G375" s="4"/>
      <c r="H375" s="6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68"/>
      <c r="C376" s="69"/>
      <c r="D376" s="69"/>
      <c r="E376" s="4"/>
      <c r="F376" s="4"/>
      <c r="G376" s="4"/>
      <c r="H376" s="69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68"/>
      <c r="C377" s="69"/>
      <c r="D377" s="69"/>
      <c r="E377" s="4"/>
      <c r="F377" s="4"/>
      <c r="G377" s="4"/>
      <c r="H377" s="69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68"/>
      <c r="C378" s="69"/>
      <c r="D378" s="69"/>
      <c r="E378" s="4"/>
      <c r="F378" s="4"/>
      <c r="G378" s="4"/>
      <c r="H378" s="69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68"/>
      <c r="C379" s="69"/>
      <c r="D379" s="69"/>
      <c r="E379" s="4"/>
      <c r="F379" s="4"/>
      <c r="G379" s="4"/>
      <c r="H379" s="69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68"/>
      <c r="C380" s="69"/>
      <c r="D380" s="69"/>
      <c r="E380" s="4"/>
      <c r="F380" s="4"/>
      <c r="G380" s="4"/>
      <c r="H380" s="6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68"/>
      <c r="C381" s="69"/>
      <c r="D381" s="69"/>
      <c r="E381" s="4"/>
      <c r="F381" s="4"/>
      <c r="G381" s="4"/>
      <c r="H381" s="69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68"/>
      <c r="C382" s="69"/>
      <c r="D382" s="69"/>
      <c r="E382" s="4"/>
      <c r="F382" s="4"/>
      <c r="G382" s="4"/>
      <c r="H382" s="69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68"/>
      <c r="C383" s="69"/>
      <c r="D383" s="69"/>
      <c r="E383" s="4"/>
      <c r="F383" s="4"/>
      <c r="G383" s="4"/>
      <c r="H383" s="69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68"/>
      <c r="C384" s="69"/>
      <c r="D384" s="69"/>
      <c r="E384" s="4"/>
      <c r="F384" s="4"/>
      <c r="G384" s="4"/>
      <c r="H384" s="69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68"/>
      <c r="C385" s="69"/>
      <c r="D385" s="69"/>
      <c r="E385" s="4"/>
      <c r="F385" s="4"/>
      <c r="G385" s="4"/>
      <c r="H385" s="6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68"/>
      <c r="C386" s="69"/>
      <c r="D386" s="69"/>
      <c r="E386" s="4"/>
      <c r="F386" s="4"/>
      <c r="G386" s="4"/>
      <c r="H386" s="69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68"/>
      <c r="C387" s="69"/>
      <c r="D387" s="69"/>
      <c r="E387" s="4"/>
      <c r="F387" s="4"/>
      <c r="G387" s="4"/>
      <c r="H387" s="69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68"/>
      <c r="C388" s="69"/>
      <c r="D388" s="69"/>
      <c r="E388" s="4"/>
      <c r="F388" s="4"/>
      <c r="G388" s="4"/>
      <c r="H388" s="69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68"/>
      <c r="C389" s="69"/>
      <c r="D389" s="69"/>
      <c r="E389" s="4"/>
      <c r="F389" s="4"/>
      <c r="G389" s="4"/>
      <c r="H389" s="69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68"/>
      <c r="C390" s="69"/>
      <c r="D390" s="69"/>
      <c r="E390" s="4"/>
      <c r="F390" s="4"/>
      <c r="G390" s="4"/>
      <c r="H390" s="6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68"/>
      <c r="C391" s="69"/>
      <c r="D391" s="69"/>
      <c r="E391" s="4"/>
      <c r="F391" s="4"/>
      <c r="G391" s="4"/>
      <c r="H391" s="69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68"/>
      <c r="C392" s="69"/>
      <c r="D392" s="69"/>
      <c r="E392" s="4"/>
      <c r="F392" s="4"/>
      <c r="G392" s="4"/>
      <c r="H392" s="69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68"/>
      <c r="C393" s="69"/>
      <c r="D393" s="69"/>
      <c r="E393" s="4"/>
      <c r="F393" s="4"/>
      <c r="G393" s="4"/>
      <c r="H393" s="69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68"/>
      <c r="C394" s="69"/>
      <c r="D394" s="69"/>
      <c r="E394" s="4"/>
      <c r="F394" s="4"/>
      <c r="G394" s="4"/>
      <c r="H394" s="69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68"/>
      <c r="C395" s="69"/>
      <c r="D395" s="69"/>
      <c r="E395" s="4"/>
      <c r="F395" s="4"/>
      <c r="G395" s="4"/>
      <c r="H395" s="6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68"/>
      <c r="C396" s="69"/>
      <c r="D396" s="69"/>
      <c r="E396" s="4"/>
      <c r="F396" s="4"/>
      <c r="G396" s="4"/>
      <c r="H396" s="69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68"/>
      <c r="C397" s="69"/>
      <c r="D397" s="69"/>
      <c r="E397" s="4"/>
      <c r="F397" s="4"/>
      <c r="G397" s="4"/>
      <c r="H397" s="69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68"/>
      <c r="C398" s="69"/>
      <c r="D398" s="69"/>
      <c r="E398" s="4"/>
      <c r="F398" s="4"/>
      <c r="G398" s="4"/>
      <c r="H398" s="69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68"/>
      <c r="C399" s="69"/>
      <c r="D399" s="69"/>
      <c r="E399" s="4"/>
      <c r="F399" s="4"/>
      <c r="G399" s="4"/>
      <c r="H399" s="69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68"/>
      <c r="C400" s="69"/>
      <c r="D400" s="69"/>
      <c r="E400" s="4"/>
      <c r="F400" s="4"/>
      <c r="G400" s="4"/>
      <c r="H400" s="6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68"/>
      <c r="C401" s="69"/>
      <c r="D401" s="69"/>
      <c r="E401" s="4"/>
      <c r="F401" s="4"/>
      <c r="G401" s="4"/>
      <c r="H401" s="69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68"/>
      <c r="C402" s="69"/>
      <c r="D402" s="69"/>
      <c r="E402" s="4"/>
      <c r="F402" s="4"/>
      <c r="G402" s="4"/>
      <c r="H402" s="69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68"/>
      <c r="C403" s="69"/>
      <c r="D403" s="69"/>
      <c r="E403" s="4"/>
      <c r="F403" s="4"/>
      <c r="G403" s="4"/>
      <c r="H403" s="69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68"/>
      <c r="C404" s="69"/>
      <c r="D404" s="69"/>
      <c r="E404" s="4"/>
      <c r="F404" s="4"/>
      <c r="G404" s="4"/>
      <c r="H404" s="69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68"/>
      <c r="C405" s="69"/>
      <c r="D405" s="69"/>
      <c r="E405" s="4"/>
      <c r="F405" s="4"/>
      <c r="G405" s="4"/>
      <c r="H405" s="6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68"/>
      <c r="C406" s="69"/>
      <c r="D406" s="69"/>
      <c r="E406" s="4"/>
      <c r="F406" s="4"/>
      <c r="G406" s="4"/>
      <c r="H406" s="69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68"/>
      <c r="C407" s="69"/>
      <c r="D407" s="69"/>
      <c r="E407" s="4"/>
      <c r="F407" s="4"/>
      <c r="G407" s="4"/>
      <c r="H407" s="69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68"/>
      <c r="C408" s="69"/>
      <c r="D408" s="69"/>
      <c r="E408" s="4"/>
      <c r="F408" s="4"/>
      <c r="G408" s="4"/>
      <c r="H408" s="69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68"/>
      <c r="C409" s="69"/>
      <c r="D409" s="69"/>
      <c r="E409" s="4"/>
      <c r="F409" s="4"/>
      <c r="G409" s="4"/>
      <c r="H409" s="69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68"/>
      <c r="C410" s="69"/>
      <c r="D410" s="69"/>
      <c r="E410" s="4"/>
      <c r="F410" s="4"/>
      <c r="G410" s="4"/>
      <c r="H410" s="6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68"/>
      <c r="C411" s="69"/>
      <c r="D411" s="69"/>
      <c r="E411" s="4"/>
      <c r="F411" s="4"/>
      <c r="G411" s="4"/>
      <c r="H411" s="69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68"/>
      <c r="C412" s="69"/>
      <c r="D412" s="69"/>
      <c r="E412" s="4"/>
      <c r="F412" s="4"/>
      <c r="G412" s="4"/>
      <c r="H412" s="69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68"/>
      <c r="C413" s="69"/>
      <c r="D413" s="69"/>
      <c r="E413" s="4"/>
      <c r="F413" s="4"/>
      <c r="G413" s="4"/>
      <c r="H413" s="69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68"/>
      <c r="C414" s="69"/>
      <c r="D414" s="69"/>
      <c r="E414" s="4"/>
      <c r="F414" s="4"/>
      <c r="G414" s="4"/>
      <c r="H414" s="69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68"/>
      <c r="C415" s="69"/>
      <c r="D415" s="69"/>
      <c r="E415" s="4"/>
      <c r="F415" s="4"/>
      <c r="G415" s="4"/>
      <c r="H415" s="6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68"/>
      <c r="C416" s="69"/>
      <c r="D416" s="69"/>
      <c r="E416" s="4"/>
      <c r="F416" s="4"/>
      <c r="G416" s="4"/>
      <c r="H416" s="69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68"/>
      <c r="C417" s="69"/>
      <c r="D417" s="69"/>
      <c r="E417" s="4"/>
      <c r="F417" s="4"/>
      <c r="G417" s="4"/>
      <c r="H417" s="69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68"/>
      <c r="C418" s="69"/>
      <c r="D418" s="69"/>
      <c r="E418" s="4"/>
      <c r="F418" s="4"/>
      <c r="G418" s="4"/>
      <c r="H418" s="69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68"/>
      <c r="C419" s="69"/>
      <c r="D419" s="69"/>
      <c r="E419" s="4"/>
      <c r="F419" s="4"/>
      <c r="G419" s="4"/>
      <c r="H419" s="69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68"/>
      <c r="C420" s="69"/>
      <c r="D420" s="69"/>
      <c r="E420" s="4"/>
      <c r="F420" s="4"/>
      <c r="G420" s="4"/>
      <c r="H420" s="6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68"/>
      <c r="C421" s="69"/>
      <c r="D421" s="69"/>
      <c r="E421" s="4"/>
      <c r="F421" s="4"/>
      <c r="G421" s="4"/>
      <c r="H421" s="69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68"/>
      <c r="C422" s="69"/>
      <c r="D422" s="69"/>
      <c r="E422" s="4"/>
      <c r="F422" s="4"/>
      <c r="G422" s="4"/>
      <c r="H422" s="69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68"/>
      <c r="C423" s="69"/>
      <c r="D423" s="69"/>
      <c r="E423" s="4"/>
      <c r="F423" s="4"/>
      <c r="G423" s="4"/>
      <c r="H423" s="69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68"/>
      <c r="C424" s="69"/>
      <c r="D424" s="69"/>
      <c r="E424" s="4"/>
      <c r="F424" s="4"/>
      <c r="G424" s="4"/>
      <c r="H424" s="69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68"/>
      <c r="C425" s="69"/>
      <c r="D425" s="69"/>
      <c r="E425" s="4"/>
      <c r="F425" s="4"/>
      <c r="G425" s="4"/>
      <c r="H425" s="69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68"/>
      <c r="C426" s="69"/>
      <c r="D426" s="69"/>
      <c r="E426" s="4"/>
      <c r="F426" s="4"/>
      <c r="G426" s="4"/>
      <c r="H426" s="69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68"/>
      <c r="C427" s="69"/>
      <c r="D427" s="69"/>
      <c r="E427" s="4"/>
      <c r="F427" s="4"/>
      <c r="G427" s="4"/>
      <c r="H427" s="69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68"/>
      <c r="C428" s="69"/>
      <c r="D428" s="69"/>
      <c r="E428" s="4"/>
      <c r="F428" s="4"/>
      <c r="G428" s="4"/>
      <c r="H428" s="69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68"/>
      <c r="C429" s="69"/>
      <c r="D429" s="69"/>
      <c r="E429" s="4"/>
      <c r="F429" s="4"/>
      <c r="G429" s="4"/>
      <c r="H429" s="69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68"/>
      <c r="C430" s="69"/>
      <c r="D430" s="69"/>
      <c r="E430" s="4"/>
      <c r="F430" s="4"/>
      <c r="G430" s="4"/>
      <c r="H430" s="6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68"/>
      <c r="C431" s="69"/>
      <c r="D431" s="69"/>
      <c r="E431" s="4"/>
      <c r="F431" s="4"/>
      <c r="G431" s="4"/>
      <c r="H431" s="69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68"/>
      <c r="C432" s="69"/>
      <c r="D432" s="69"/>
      <c r="E432" s="4"/>
      <c r="F432" s="4"/>
      <c r="G432" s="4"/>
      <c r="H432" s="69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68"/>
      <c r="C433" s="69"/>
      <c r="D433" s="69"/>
      <c r="E433" s="4"/>
      <c r="F433" s="4"/>
      <c r="G433" s="4"/>
      <c r="H433" s="69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68"/>
      <c r="C434" s="69"/>
      <c r="D434" s="69"/>
      <c r="E434" s="4"/>
      <c r="F434" s="4"/>
      <c r="G434" s="4"/>
      <c r="H434" s="69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68"/>
      <c r="C435" s="69"/>
      <c r="D435" s="69"/>
      <c r="E435" s="4"/>
      <c r="F435" s="4"/>
      <c r="G435" s="4"/>
      <c r="H435" s="6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68"/>
      <c r="C436" s="69"/>
      <c r="D436" s="69"/>
      <c r="E436" s="4"/>
      <c r="F436" s="4"/>
      <c r="G436" s="4"/>
      <c r="H436" s="69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68"/>
      <c r="C437" s="69"/>
      <c r="D437" s="69"/>
      <c r="E437" s="4"/>
      <c r="F437" s="4"/>
      <c r="G437" s="4"/>
      <c r="H437" s="69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68"/>
      <c r="C438" s="69"/>
      <c r="D438" s="69"/>
      <c r="E438" s="4"/>
      <c r="F438" s="4"/>
      <c r="G438" s="4"/>
      <c r="H438" s="69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68"/>
      <c r="C439" s="69"/>
      <c r="D439" s="69"/>
      <c r="E439" s="4"/>
      <c r="F439" s="4"/>
      <c r="G439" s="4"/>
      <c r="H439" s="69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68"/>
      <c r="C440" s="69"/>
      <c r="D440" s="69"/>
      <c r="E440" s="4"/>
      <c r="F440" s="4"/>
      <c r="G440" s="4"/>
      <c r="H440" s="69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68"/>
      <c r="C441" s="69"/>
      <c r="D441" s="69"/>
      <c r="E441" s="4"/>
      <c r="F441" s="4"/>
      <c r="G441" s="4"/>
      <c r="H441" s="69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68"/>
      <c r="C442" s="69"/>
      <c r="D442" s="69"/>
      <c r="E442" s="4"/>
      <c r="F442" s="4"/>
      <c r="G442" s="4"/>
      <c r="H442" s="69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68"/>
      <c r="C443" s="69"/>
      <c r="D443" s="69"/>
      <c r="E443" s="4"/>
      <c r="F443" s="4"/>
      <c r="G443" s="4"/>
      <c r="H443" s="69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68"/>
      <c r="C444" s="69"/>
      <c r="D444" s="69"/>
      <c r="E444" s="4"/>
      <c r="F444" s="4"/>
      <c r="G444" s="4"/>
      <c r="H444" s="69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68"/>
      <c r="C445" s="69"/>
      <c r="D445" s="69"/>
      <c r="E445" s="4"/>
      <c r="F445" s="4"/>
      <c r="G445" s="4"/>
      <c r="H445" s="69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68"/>
      <c r="C446" s="69"/>
      <c r="D446" s="69"/>
      <c r="E446" s="4"/>
      <c r="F446" s="4"/>
      <c r="G446" s="4"/>
      <c r="H446" s="69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68"/>
      <c r="C447" s="69"/>
      <c r="D447" s="69"/>
      <c r="E447" s="4"/>
      <c r="F447" s="4"/>
      <c r="G447" s="4"/>
      <c r="H447" s="69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68"/>
      <c r="C448" s="69"/>
      <c r="D448" s="69"/>
      <c r="E448" s="4"/>
      <c r="F448" s="4"/>
      <c r="G448" s="4"/>
      <c r="H448" s="69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68"/>
      <c r="C449" s="69"/>
      <c r="D449" s="69"/>
      <c r="E449" s="4"/>
      <c r="F449" s="4"/>
      <c r="G449" s="4"/>
      <c r="H449" s="69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68"/>
      <c r="C450" s="69"/>
      <c r="D450" s="69"/>
      <c r="E450" s="4"/>
      <c r="F450" s="4"/>
      <c r="G450" s="4"/>
      <c r="H450" s="69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68"/>
      <c r="C451" s="69"/>
      <c r="D451" s="69"/>
      <c r="E451" s="4"/>
      <c r="F451" s="4"/>
      <c r="G451" s="4"/>
      <c r="H451" s="69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68"/>
      <c r="C452" s="69"/>
      <c r="D452" s="69"/>
      <c r="E452" s="4"/>
      <c r="F452" s="4"/>
      <c r="G452" s="4"/>
      <c r="H452" s="69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68"/>
      <c r="C453" s="69"/>
      <c r="D453" s="69"/>
      <c r="E453" s="4"/>
      <c r="F453" s="4"/>
      <c r="G453" s="4"/>
      <c r="H453" s="69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68"/>
      <c r="C454" s="69"/>
      <c r="D454" s="69"/>
      <c r="E454" s="4"/>
      <c r="F454" s="4"/>
      <c r="G454" s="4"/>
      <c r="H454" s="69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68"/>
      <c r="C455" s="69"/>
      <c r="D455" s="69"/>
      <c r="E455" s="4"/>
      <c r="F455" s="4"/>
      <c r="G455" s="4"/>
      <c r="H455" s="69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68"/>
      <c r="C456" s="69"/>
      <c r="D456" s="69"/>
      <c r="E456" s="4"/>
      <c r="F456" s="4"/>
      <c r="G456" s="4"/>
      <c r="H456" s="69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68"/>
      <c r="C457" s="69"/>
      <c r="D457" s="69"/>
      <c r="E457" s="4"/>
      <c r="F457" s="4"/>
      <c r="G457" s="4"/>
      <c r="H457" s="69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68"/>
      <c r="C458" s="69"/>
      <c r="D458" s="69"/>
      <c r="E458" s="4"/>
      <c r="F458" s="4"/>
      <c r="G458" s="4"/>
      <c r="H458" s="69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68"/>
      <c r="C459" s="69"/>
      <c r="D459" s="69"/>
      <c r="E459" s="4"/>
      <c r="F459" s="4"/>
      <c r="G459" s="4"/>
      <c r="H459" s="69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68"/>
      <c r="C460" s="69"/>
      <c r="D460" s="69"/>
      <c r="E460" s="4"/>
      <c r="F460" s="4"/>
      <c r="G460" s="4"/>
      <c r="H460" s="69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68"/>
      <c r="C461" s="69"/>
      <c r="D461" s="69"/>
      <c r="E461" s="4"/>
      <c r="F461" s="4"/>
      <c r="G461" s="4"/>
      <c r="H461" s="69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68"/>
      <c r="C462" s="69"/>
      <c r="D462" s="69"/>
      <c r="E462" s="4"/>
      <c r="F462" s="4"/>
      <c r="G462" s="4"/>
      <c r="H462" s="69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68"/>
      <c r="C463" s="69"/>
      <c r="D463" s="69"/>
      <c r="E463" s="4"/>
      <c r="F463" s="4"/>
      <c r="G463" s="4"/>
      <c r="H463" s="69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68"/>
      <c r="C464" s="69"/>
      <c r="D464" s="69"/>
      <c r="E464" s="4"/>
      <c r="F464" s="4"/>
      <c r="G464" s="4"/>
      <c r="H464" s="69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68"/>
      <c r="C465" s="69"/>
      <c r="D465" s="69"/>
      <c r="E465" s="4"/>
      <c r="F465" s="4"/>
      <c r="G465" s="4"/>
      <c r="H465" s="69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68"/>
      <c r="C466" s="69"/>
      <c r="D466" s="69"/>
      <c r="E466" s="4"/>
      <c r="F466" s="4"/>
      <c r="G466" s="4"/>
      <c r="H466" s="69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68"/>
      <c r="C467" s="69"/>
      <c r="D467" s="69"/>
      <c r="E467" s="4"/>
      <c r="F467" s="4"/>
      <c r="G467" s="4"/>
      <c r="H467" s="69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68"/>
      <c r="C468" s="69"/>
      <c r="D468" s="69"/>
      <c r="E468" s="4"/>
      <c r="F468" s="4"/>
      <c r="G468" s="4"/>
      <c r="H468" s="69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68"/>
      <c r="C469" s="69"/>
      <c r="D469" s="69"/>
      <c r="E469" s="4"/>
      <c r="F469" s="4"/>
      <c r="G469" s="4"/>
      <c r="H469" s="69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68"/>
      <c r="C470" s="69"/>
      <c r="D470" s="69"/>
      <c r="E470" s="4"/>
      <c r="F470" s="4"/>
      <c r="G470" s="4"/>
      <c r="H470" s="69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68"/>
      <c r="C471" s="69"/>
      <c r="D471" s="69"/>
      <c r="E471" s="4"/>
      <c r="F471" s="4"/>
      <c r="G471" s="4"/>
      <c r="H471" s="69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68"/>
      <c r="C472" s="69"/>
      <c r="D472" s="69"/>
      <c r="E472" s="4"/>
      <c r="F472" s="4"/>
      <c r="G472" s="4"/>
      <c r="H472" s="69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68"/>
      <c r="C473" s="69"/>
      <c r="D473" s="69"/>
      <c r="E473" s="4"/>
      <c r="F473" s="4"/>
      <c r="G473" s="4"/>
      <c r="H473" s="69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68"/>
      <c r="C474" s="69"/>
      <c r="D474" s="69"/>
      <c r="E474" s="4"/>
      <c r="F474" s="4"/>
      <c r="G474" s="4"/>
      <c r="H474" s="69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68"/>
      <c r="C475" s="69"/>
      <c r="D475" s="69"/>
      <c r="E475" s="4"/>
      <c r="F475" s="4"/>
      <c r="G475" s="4"/>
      <c r="H475" s="69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68"/>
      <c r="C476" s="69"/>
      <c r="D476" s="69"/>
      <c r="E476" s="4"/>
      <c r="F476" s="4"/>
      <c r="G476" s="4"/>
      <c r="H476" s="69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68"/>
      <c r="C477" s="69"/>
      <c r="D477" s="69"/>
      <c r="E477" s="4"/>
      <c r="F477" s="4"/>
      <c r="G477" s="4"/>
      <c r="H477" s="69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68"/>
      <c r="C478" s="69"/>
      <c r="D478" s="69"/>
      <c r="E478" s="4"/>
      <c r="F478" s="4"/>
      <c r="G478" s="4"/>
      <c r="H478" s="69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68"/>
      <c r="C479" s="69"/>
      <c r="D479" s="69"/>
      <c r="E479" s="4"/>
      <c r="F479" s="4"/>
      <c r="G479" s="4"/>
      <c r="H479" s="69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68"/>
      <c r="C480" s="69"/>
      <c r="D480" s="69"/>
      <c r="E480" s="4"/>
      <c r="F480" s="4"/>
      <c r="G480" s="4"/>
      <c r="H480" s="69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68"/>
      <c r="C481" s="69"/>
      <c r="D481" s="69"/>
      <c r="E481" s="4"/>
      <c r="F481" s="4"/>
      <c r="G481" s="4"/>
      <c r="H481" s="69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68"/>
      <c r="C482" s="69"/>
      <c r="D482" s="69"/>
      <c r="E482" s="4"/>
      <c r="F482" s="4"/>
      <c r="G482" s="4"/>
      <c r="H482" s="69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68"/>
      <c r="C483" s="69"/>
      <c r="D483" s="69"/>
      <c r="E483" s="4"/>
      <c r="F483" s="4"/>
      <c r="G483" s="4"/>
      <c r="H483" s="69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68"/>
      <c r="C484" s="69"/>
      <c r="D484" s="69"/>
      <c r="E484" s="4"/>
      <c r="F484" s="4"/>
      <c r="G484" s="4"/>
      <c r="H484" s="69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68"/>
      <c r="C485" s="69"/>
      <c r="D485" s="69"/>
      <c r="E485" s="4"/>
      <c r="F485" s="4"/>
      <c r="G485" s="4"/>
      <c r="H485" s="69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68"/>
      <c r="C486" s="69"/>
      <c r="D486" s="69"/>
      <c r="E486" s="4"/>
      <c r="F486" s="4"/>
      <c r="G486" s="4"/>
      <c r="H486" s="69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68"/>
      <c r="C487" s="69"/>
      <c r="D487" s="69"/>
      <c r="E487" s="4"/>
      <c r="F487" s="4"/>
      <c r="G487" s="4"/>
      <c r="H487" s="69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68"/>
      <c r="C488" s="69"/>
      <c r="D488" s="69"/>
      <c r="E488" s="4"/>
      <c r="F488" s="4"/>
      <c r="G488" s="4"/>
      <c r="H488" s="69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68"/>
      <c r="C489" s="69"/>
      <c r="D489" s="69"/>
      <c r="E489" s="4"/>
      <c r="F489" s="4"/>
      <c r="G489" s="4"/>
      <c r="H489" s="69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68"/>
      <c r="C490" s="69"/>
      <c r="D490" s="69"/>
      <c r="E490" s="4"/>
      <c r="F490" s="4"/>
      <c r="G490" s="4"/>
      <c r="H490" s="69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68"/>
      <c r="C491" s="69"/>
      <c r="D491" s="69"/>
      <c r="E491" s="4"/>
      <c r="F491" s="4"/>
      <c r="G491" s="4"/>
      <c r="H491" s="69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68"/>
      <c r="C492" s="69"/>
      <c r="D492" s="69"/>
      <c r="E492" s="4"/>
      <c r="F492" s="4"/>
      <c r="G492" s="4"/>
      <c r="H492" s="69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68"/>
      <c r="C493" s="69"/>
      <c r="D493" s="69"/>
      <c r="E493" s="4"/>
      <c r="F493" s="4"/>
      <c r="G493" s="4"/>
      <c r="H493" s="69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68"/>
      <c r="C494" s="69"/>
      <c r="D494" s="69"/>
      <c r="E494" s="4"/>
      <c r="F494" s="4"/>
      <c r="G494" s="4"/>
      <c r="H494" s="69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68"/>
      <c r="C495" s="69"/>
      <c r="D495" s="69"/>
      <c r="E495" s="4"/>
      <c r="F495" s="4"/>
      <c r="G495" s="4"/>
      <c r="H495" s="69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68"/>
      <c r="C496" s="69"/>
      <c r="D496" s="69"/>
      <c r="E496" s="4"/>
      <c r="F496" s="4"/>
      <c r="G496" s="4"/>
      <c r="H496" s="69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68"/>
      <c r="C497" s="69"/>
      <c r="D497" s="69"/>
      <c r="E497" s="4"/>
      <c r="F497" s="4"/>
      <c r="G497" s="4"/>
      <c r="H497" s="69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68"/>
      <c r="C498" s="69"/>
      <c r="D498" s="69"/>
      <c r="E498" s="4"/>
      <c r="F498" s="4"/>
      <c r="G498" s="4"/>
      <c r="H498" s="69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68"/>
      <c r="C499" s="69"/>
      <c r="D499" s="69"/>
      <c r="E499" s="4"/>
      <c r="F499" s="4"/>
      <c r="G499" s="4"/>
      <c r="H499" s="69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68"/>
      <c r="C500" s="69"/>
      <c r="D500" s="69"/>
      <c r="E500" s="4"/>
      <c r="F500" s="4"/>
      <c r="G500" s="4"/>
      <c r="H500" s="69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68"/>
      <c r="C501" s="69"/>
      <c r="D501" s="69"/>
      <c r="E501" s="4"/>
      <c r="F501" s="4"/>
      <c r="G501" s="4"/>
      <c r="H501" s="69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68"/>
      <c r="C502" s="69"/>
      <c r="D502" s="69"/>
      <c r="E502" s="4"/>
      <c r="F502" s="4"/>
      <c r="G502" s="4"/>
      <c r="H502" s="69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68"/>
      <c r="C503" s="69"/>
      <c r="D503" s="69"/>
      <c r="E503" s="4"/>
      <c r="F503" s="4"/>
      <c r="G503" s="4"/>
      <c r="H503" s="69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68"/>
      <c r="C504" s="69"/>
      <c r="D504" s="69"/>
      <c r="E504" s="4"/>
      <c r="F504" s="4"/>
      <c r="G504" s="4"/>
      <c r="H504" s="69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68"/>
      <c r="C505" s="69"/>
      <c r="D505" s="69"/>
      <c r="E505" s="4"/>
      <c r="F505" s="4"/>
      <c r="G505" s="4"/>
      <c r="H505" s="69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68"/>
      <c r="C506" s="69"/>
      <c r="D506" s="69"/>
      <c r="E506" s="4"/>
      <c r="F506" s="4"/>
      <c r="G506" s="4"/>
      <c r="H506" s="69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68"/>
      <c r="C507" s="69"/>
      <c r="D507" s="69"/>
      <c r="E507" s="4"/>
      <c r="F507" s="4"/>
      <c r="G507" s="4"/>
      <c r="H507" s="69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68"/>
      <c r="C508" s="69"/>
      <c r="D508" s="69"/>
      <c r="E508" s="4"/>
      <c r="F508" s="4"/>
      <c r="G508" s="4"/>
      <c r="H508" s="69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68"/>
      <c r="C509" s="69"/>
      <c r="D509" s="69"/>
      <c r="E509" s="4"/>
      <c r="F509" s="4"/>
      <c r="G509" s="4"/>
      <c r="H509" s="69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68"/>
      <c r="C510" s="69"/>
      <c r="D510" s="69"/>
      <c r="E510" s="4"/>
      <c r="F510" s="4"/>
      <c r="G510" s="4"/>
      <c r="H510" s="69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68"/>
      <c r="C511" s="69"/>
      <c r="D511" s="69"/>
      <c r="E511" s="4"/>
      <c r="F511" s="4"/>
      <c r="G511" s="4"/>
      <c r="H511" s="69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68"/>
      <c r="C512" s="69"/>
      <c r="D512" s="69"/>
      <c r="E512" s="4"/>
      <c r="F512" s="4"/>
      <c r="G512" s="4"/>
      <c r="H512" s="69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68"/>
      <c r="C513" s="69"/>
      <c r="D513" s="69"/>
      <c r="E513" s="4"/>
      <c r="F513" s="4"/>
      <c r="G513" s="4"/>
      <c r="H513" s="69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68"/>
      <c r="C514" s="69"/>
      <c r="D514" s="69"/>
      <c r="E514" s="4"/>
      <c r="F514" s="4"/>
      <c r="G514" s="4"/>
      <c r="H514" s="69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68"/>
      <c r="C515" s="69"/>
      <c r="D515" s="69"/>
      <c r="E515" s="4"/>
      <c r="F515" s="4"/>
      <c r="G515" s="4"/>
      <c r="H515" s="69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68"/>
      <c r="C516" s="69"/>
      <c r="D516" s="69"/>
      <c r="E516" s="4"/>
      <c r="F516" s="4"/>
      <c r="G516" s="4"/>
      <c r="H516" s="69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68"/>
      <c r="C517" s="69"/>
      <c r="D517" s="69"/>
      <c r="E517" s="4"/>
      <c r="F517" s="4"/>
      <c r="G517" s="4"/>
      <c r="H517" s="69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68"/>
      <c r="C518" s="69"/>
      <c r="D518" s="69"/>
      <c r="E518" s="4"/>
      <c r="F518" s="4"/>
      <c r="G518" s="4"/>
      <c r="H518" s="69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68"/>
      <c r="C519" s="69"/>
      <c r="D519" s="69"/>
      <c r="E519" s="4"/>
      <c r="F519" s="4"/>
      <c r="G519" s="4"/>
      <c r="H519" s="69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68"/>
      <c r="C520" s="69"/>
      <c r="D520" s="69"/>
      <c r="E520" s="4"/>
      <c r="F520" s="4"/>
      <c r="G520" s="4"/>
      <c r="H520" s="69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68"/>
      <c r="C521" s="69"/>
      <c r="D521" s="69"/>
      <c r="E521" s="4"/>
      <c r="F521" s="4"/>
      <c r="G521" s="4"/>
      <c r="H521" s="69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68"/>
      <c r="C522" s="69"/>
      <c r="D522" s="69"/>
      <c r="E522" s="4"/>
      <c r="F522" s="4"/>
      <c r="G522" s="4"/>
      <c r="H522" s="69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68"/>
      <c r="C523" s="69"/>
      <c r="D523" s="69"/>
      <c r="E523" s="4"/>
      <c r="F523" s="4"/>
      <c r="G523" s="4"/>
      <c r="H523" s="69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68"/>
      <c r="C524" s="69"/>
      <c r="D524" s="69"/>
      <c r="E524" s="4"/>
      <c r="F524" s="4"/>
      <c r="G524" s="4"/>
      <c r="H524" s="69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68"/>
      <c r="C525" s="69"/>
      <c r="D525" s="69"/>
      <c r="E525" s="4"/>
      <c r="F525" s="4"/>
      <c r="G525" s="4"/>
      <c r="H525" s="69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68"/>
      <c r="C526" s="69"/>
      <c r="D526" s="69"/>
      <c r="E526" s="4"/>
      <c r="F526" s="4"/>
      <c r="G526" s="4"/>
      <c r="H526" s="69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68"/>
      <c r="C527" s="69"/>
      <c r="D527" s="69"/>
      <c r="E527" s="4"/>
      <c r="F527" s="4"/>
      <c r="G527" s="4"/>
      <c r="H527" s="69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68"/>
      <c r="C528" s="69"/>
      <c r="D528" s="69"/>
      <c r="E528" s="4"/>
      <c r="F528" s="4"/>
      <c r="G528" s="4"/>
      <c r="H528" s="69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68"/>
      <c r="C529" s="69"/>
      <c r="D529" s="69"/>
      <c r="E529" s="4"/>
      <c r="F529" s="4"/>
      <c r="G529" s="4"/>
      <c r="H529" s="69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68"/>
      <c r="C530" s="69"/>
      <c r="D530" s="69"/>
      <c r="E530" s="4"/>
      <c r="F530" s="4"/>
      <c r="G530" s="4"/>
      <c r="H530" s="69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68"/>
      <c r="C531" s="69"/>
      <c r="D531" s="69"/>
      <c r="E531" s="4"/>
      <c r="F531" s="4"/>
      <c r="G531" s="4"/>
      <c r="H531" s="69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68"/>
      <c r="C532" s="69"/>
      <c r="D532" s="69"/>
      <c r="E532" s="4"/>
      <c r="F532" s="4"/>
      <c r="G532" s="4"/>
      <c r="H532" s="69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68"/>
      <c r="C533" s="69"/>
      <c r="D533" s="69"/>
      <c r="E533" s="4"/>
      <c r="F533" s="4"/>
      <c r="G533" s="4"/>
      <c r="H533" s="69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68"/>
      <c r="C534" s="69"/>
      <c r="D534" s="69"/>
      <c r="E534" s="4"/>
      <c r="F534" s="4"/>
      <c r="G534" s="4"/>
      <c r="H534" s="69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68"/>
      <c r="C535" s="69"/>
      <c r="D535" s="69"/>
      <c r="E535" s="4"/>
      <c r="F535" s="4"/>
      <c r="G535" s="4"/>
      <c r="H535" s="69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68"/>
      <c r="C536" s="69"/>
      <c r="D536" s="69"/>
      <c r="E536" s="4"/>
      <c r="F536" s="4"/>
      <c r="G536" s="4"/>
      <c r="H536" s="69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68"/>
      <c r="C537" s="69"/>
      <c r="D537" s="69"/>
      <c r="E537" s="4"/>
      <c r="F537" s="4"/>
      <c r="G537" s="4"/>
      <c r="H537" s="69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68"/>
      <c r="C538" s="69"/>
      <c r="D538" s="69"/>
      <c r="E538" s="4"/>
      <c r="F538" s="4"/>
      <c r="G538" s="4"/>
      <c r="H538" s="69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68"/>
      <c r="C539" s="69"/>
      <c r="D539" s="69"/>
      <c r="E539" s="4"/>
      <c r="F539" s="4"/>
      <c r="G539" s="4"/>
      <c r="H539" s="69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68"/>
      <c r="C540" s="69"/>
      <c r="D540" s="69"/>
      <c r="E540" s="4"/>
      <c r="F540" s="4"/>
      <c r="G540" s="4"/>
      <c r="H540" s="69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68"/>
      <c r="C541" s="69"/>
      <c r="D541" s="69"/>
      <c r="E541" s="4"/>
      <c r="F541" s="4"/>
      <c r="G541" s="4"/>
      <c r="H541" s="69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68"/>
      <c r="C542" s="69"/>
      <c r="D542" s="69"/>
      <c r="E542" s="4"/>
      <c r="F542" s="4"/>
      <c r="G542" s="4"/>
      <c r="H542" s="69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68"/>
      <c r="C543" s="69"/>
      <c r="D543" s="69"/>
      <c r="E543" s="4"/>
      <c r="F543" s="4"/>
      <c r="G543" s="4"/>
      <c r="H543" s="69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68"/>
      <c r="C544" s="69"/>
      <c r="D544" s="69"/>
      <c r="E544" s="4"/>
      <c r="F544" s="4"/>
      <c r="G544" s="4"/>
      <c r="H544" s="69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68"/>
      <c r="C545" s="69"/>
      <c r="D545" s="69"/>
      <c r="E545" s="4"/>
      <c r="F545" s="4"/>
      <c r="G545" s="4"/>
      <c r="H545" s="69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68"/>
      <c r="C546" s="69"/>
      <c r="D546" s="69"/>
      <c r="E546" s="4"/>
      <c r="F546" s="4"/>
      <c r="G546" s="4"/>
      <c r="H546" s="69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68"/>
      <c r="C547" s="69"/>
      <c r="D547" s="69"/>
      <c r="E547" s="4"/>
      <c r="F547" s="4"/>
      <c r="G547" s="4"/>
      <c r="H547" s="69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68"/>
      <c r="C548" s="69"/>
      <c r="D548" s="69"/>
      <c r="E548" s="4"/>
      <c r="F548" s="4"/>
      <c r="G548" s="4"/>
      <c r="H548" s="69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68"/>
      <c r="C549" s="69"/>
      <c r="D549" s="69"/>
      <c r="E549" s="4"/>
      <c r="F549" s="4"/>
      <c r="G549" s="4"/>
      <c r="H549" s="69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68"/>
      <c r="C550" s="69"/>
      <c r="D550" s="69"/>
      <c r="E550" s="4"/>
      <c r="F550" s="4"/>
      <c r="G550" s="4"/>
      <c r="H550" s="69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68"/>
      <c r="C551" s="69"/>
      <c r="D551" s="69"/>
      <c r="E551" s="4"/>
      <c r="F551" s="4"/>
      <c r="G551" s="4"/>
      <c r="H551" s="69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68"/>
      <c r="C552" s="69"/>
      <c r="D552" s="69"/>
      <c r="E552" s="4"/>
      <c r="F552" s="4"/>
      <c r="G552" s="4"/>
      <c r="H552" s="69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68"/>
      <c r="C553" s="69"/>
      <c r="D553" s="69"/>
      <c r="E553" s="4"/>
      <c r="F553" s="4"/>
      <c r="G553" s="4"/>
      <c r="H553" s="69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68"/>
      <c r="C554" s="69"/>
      <c r="D554" s="69"/>
      <c r="E554" s="4"/>
      <c r="F554" s="4"/>
      <c r="G554" s="4"/>
      <c r="H554" s="69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68"/>
      <c r="C555" s="69"/>
      <c r="D555" s="69"/>
      <c r="E555" s="4"/>
      <c r="F555" s="4"/>
      <c r="G555" s="4"/>
      <c r="H555" s="69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68"/>
      <c r="C556" s="69"/>
      <c r="D556" s="69"/>
      <c r="E556" s="4"/>
      <c r="F556" s="4"/>
      <c r="G556" s="4"/>
      <c r="H556" s="69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68"/>
      <c r="C557" s="69"/>
      <c r="D557" s="69"/>
      <c r="E557" s="4"/>
      <c r="F557" s="4"/>
      <c r="G557" s="4"/>
      <c r="H557" s="69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68"/>
      <c r="C558" s="69"/>
      <c r="D558" s="69"/>
      <c r="E558" s="4"/>
      <c r="F558" s="4"/>
      <c r="G558" s="4"/>
      <c r="H558" s="69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68"/>
      <c r="C559" s="69"/>
      <c r="D559" s="69"/>
      <c r="E559" s="4"/>
      <c r="F559" s="4"/>
      <c r="G559" s="4"/>
      <c r="H559" s="69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68"/>
      <c r="C560" s="69"/>
      <c r="D560" s="69"/>
      <c r="E560" s="4"/>
      <c r="F560" s="4"/>
      <c r="G560" s="4"/>
      <c r="H560" s="69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68"/>
      <c r="C561" s="69"/>
      <c r="D561" s="69"/>
      <c r="E561" s="4"/>
      <c r="F561" s="4"/>
      <c r="G561" s="4"/>
      <c r="H561" s="69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68"/>
      <c r="C562" s="69"/>
      <c r="D562" s="69"/>
      <c r="E562" s="4"/>
      <c r="F562" s="4"/>
      <c r="G562" s="4"/>
      <c r="H562" s="69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68"/>
      <c r="C563" s="69"/>
      <c r="D563" s="69"/>
      <c r="E563" s="4"/>
      <c r="F563" s="4"/>
      <c r="G563" s="4"/>
      <c r="H563" s="69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68"/>
      <c r="C564" s="69"/>
      <c r="D564" s="69"/>
      <c r="E564" s="4"/>
      <c r="F564" s="4"/>
      <c r="G564" s="4"/>
      <c r="H564" s="69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68"/>
      <c r="C565" s="69"/>
      <c r="D565" s="69"/>
      <c r="E565" s="4"/>
      <c r="F565" s="4"/>
      <c r="G565" s="4"/>
      <c r="H565" s="69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68"/>
      <c r="C566" s="69"/>
      <c r="D566" s="69"/>
      <c r="E566" s="4"/>
      <c r="F566" s="4"/>
      <c r="G566" s="4"/>
      <c r="H566" s="69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68"/>
      <c r="C567" s="69"/>
      <c r="D567" s="69"/>
      <c r="E567" s="4"/>
      <c r="F567" s="4"/>
      <c r="G567" s="4"/>
      <c r="H567" s="69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68"/>
      <c r="C568" s="69"/>
      <c r="D568" s="69"/>
      <c r="E568" s="4"/>
      <c r="F568" s="4"/>
      <c r="G568" s="4"/>
      <c r="H568" s="69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68"/>
      <c r="C569" s="69"/>
      <c r="D569" s="69"/>
      <c r="E569" s="4"/>
      <c r="F569" s="4"/>
      <c r="G569" s="4"/>
      <c r="H569" s="69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68"/>
      <c r="C570" s="69"/>
      <c r="D570" s="69"/>
      <c r="E570" s="4"/>
      <c r="F570" s="4"/>
      <c r="G570" s="4"/>
      <c r="H570" s="69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68"/>
      <c r="C571" s="69"/>
      <c r="D571" s="69"/>
      <c r="E571" s="4"/>
      <c r="F571" s="4"/>
      <c r="G571" s="4"/>
      <c r="H571" s="69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68"/>
      <c r="C572" s="69"/>
      <c r="D572" s="69"/>
      <c r="E572" s="4"/>
      <c r="F572" s="4"/>
      <c r="G572" s="4"/>
      <c r="H572" s="69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68"/>
      <c r="C573" s="69"/>
      <c r="D573" s="69"/>
      <c r="E573" s="4"/>
      <c r="F573" s="4"/>
      <c r="G573" s="4"/>
      <c r="H573" s="69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68"/>
      <c r="C574" s="69"/>
      <c r="D574" s="69"/>
      <c r="E574" s="4"/>
      <c r="F574" s="4"/>
      <c r="G574" s="4"/>
      <c r="H574" s="69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68"/>
      <c r="C575" s="69"/>
      <c r="D575" s="69"/>
      <c r="E575" s="4"/>
      <c r="F575" s="4"/>
      <c r="G575" s="4"/>
      <c r="H575" s="69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68"/>
      <c r="C576" s="69"/>
      <c r="D576" s="69"/>
      <c r="E576" s="4"/>
      <c r="F576" s="4"/>
      <c r="G576" s="4"/>
      <c r="H576" s="69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68"/>
      <c r="C577" s="69"/>
      <c r="D577" s="69"/>
      <c r="E577" s="4"/>
      <c r="F577" s="4"/>
      <c r="G577" s="4"/>
      <c r="H577" s="69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68"/>
      <c r="C578" s="69"/>
      <c r="D578" s="69"/>
      <c r="E578" s="4"/>
      <c r="F578" s="4"/>
      <c r="G578" s="4"/>
      <c r="H578" s="69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68"/>
      <c r="C579" s="69"/>
      <c r="D579" s="69"/>
      <c r="E579" s="4"/>
      <c r="F579" s="4"/>
      <c r="G579" s="4"/>
      <c r="H579" s="69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68"/>
      <c r="C580" s="69"/>
      <c r="D580" s="69"/>
      <c r="E580" s="4"/>
      <c r="F580" s="4"/>
      <c r="G580" s="4"/>
      <c r="H580" s="69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68"/>
      <c r="C581" s="69"/>
      <c r="D581" s="69"/>
      <c r="E581" s="4"/>
      <c r="F581" s="4"/>
      <c r="G581" s="4"/>
      <c r="H581" s="69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68"/>
      <c r="C582" s="69"/>
      <c r="D582" s="69"/>
      <c r="E582" s="4"/>
      <c r="F582" s="4"/>
      <c r="G582" s="4"/>
      <c r="H582" s="69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68"/>
      <c r="C583" s="69"/>
      <c r="D583" s="69"/>
      <c r="E583" s="4"/>
      <c r="F583" s="4"/>
      <c r="G583" s="4"/>
      <c r="H583" s="69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68"/>
      <c r="C584" s="69"/>
      <c r="D584" s="69"/>
      <c r="E584" s="4"/>
      <c r="F584" s="4"/>
      <c r="G584" s="4"/>
      <c r="H584" s="69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68"/>
      <c r="C585" s="69"/>
      <c r="D585" s="69"/>
      <c r="E585" s="4"/>
      <c r="F585" s="4"/>
      <c r="G585" s="4"/>
      <c r="H585" s="69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68"/>
      <c r="C586" s="69"/>
      <c r="D586" s="69"/>
      <c r="E586" s="4"/>
      <c r="F586" s="4"/>
      <c r="G586" s="4"/>
      <c r="H586" s="69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68"/>
      <c r="C587" s="69"/>
      <c r="D587" s="69"/>
      <c r="E587" s="4"/>
      <c r="F587" s="4"/>
      <c r="G587" s="4"/>
      <c r="H587" s="69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68"/>
      <c r="C588" s="69"/>
      <c r="D588" s="69"/>
      <c r="E588" s="4"/>
      <c r="F588" s="4"/>
      <c r="G588" s="4"/>
      <c r="H588" s="69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68"/>
      <c r="C589" s="69"/>
      <c r="D589" s="69"/>
      <c r="E589" s="4"/>
      <c r="F589" s="4"/>
      <c r="G589" s="4"/>
      <c r="H589" s="69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68"/>
      <c r="C590" s="69"/>
      <c r="D590" s="69"/>
      <c r="E590" s="4"/>
      <c r="F590" s="4"/>
      <c r="G590" s="4"/>
      <c r="H590" s="69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68"/>
      <c r="C591" s="69"/>
      <c r="D591" s="69"/>
      <c r="E591" s="4"/>
      <c r="F591" s="4"/>
      <c r="G591" s="4"/>
      <c r="H591" s="69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68"/>
      <c r="C592" s="69"/>
      <c r="D592" s="69"/>
      <c r="E592" s="4"/>
      <c r="F592" s="4"/>
      <c r="G592" s="4"/>
      <c r="H592" s="69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68"/>
      <c r="C593" s="69"/>
      <c r="D593" s="69"/>
      <c r="E593" s="4"/>
      <c r="F593" s="4"/>
      <c r="G593" s="4"/>
      <c r="H593" s="69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68"/>
      <c r="C594" s="69"/>
      <c r="D594" s="69"/>
      <c r="E594" s="4"/>
      <c r="F594" s="4"/>
      <c r="G594" s="4"/>
      <c r="H594" s="69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68"/>
      <c r="C595" s="69"/>
      <c r="D595" s="69"/>
      <c r="E595" s="4"/>
      <c r="F595" s="4"/>
      <c r="G595" s="4"/>
      <c r="H595" s="69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68"/>
      <c r="C596" s="69"/>
      <c r="D596" s="69"/>
      <c r="E596" s="4"/>
      <c r="F596" s="4"/>
      <c r="G596" s="4"/>
      <c r="H596" s="69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68"/>
      <c r="C597" s="69"/>
      <c r="D597" s="69"/>
      <c r="E597" s="4"/>
      <c r="F597" s="4"/>
      <c r="G597" s="4"/>
      <c r="H597" s="69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68"/>
      <c r="C598" s="69"/>
      <c r="D598" s="69"/>
      <c r="E598" s="4"/>
      <c r="F598" s="4"/>
      <c r="G598" s="4"/>
      <c r="H598" s="69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68"/>
      <c r="C599" s="69"/>
      <c r="D599" s="69"/>
      <c r="E599" s="4"/>
      <c r="F599" s="4"/>
      <c r="G599" s="4"/>
      <c r="H599" s="69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68"/>
      <c r="C600" s="69"/>
      <c r="D600" s="69"/>
      <c r="E600" s="4"/>
      <c r="F600" s="4"/>
      <c r="G600" s="4"/>
      <c r="H600" s="69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68"/>
      <c r="C601" s="69"/>
      <c r="D601" s="69"/>
      <c r="E601" s="4"/>
      <c r="F601" s="4"/>
      <c r="G601" s="4"/>
      <c r="H601" s="69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68"/>
      <c r="C602" s="69"/>
      <c r="D602" s="69"/>
      <c r="E602" s="4"/>
      <c r="F602" s="4"/>
      <c r="G602" s="4"/>
      <c r="H602" s="69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68"/>
      <c r="C603" s="69"/>
      <c r="D603" s="69"/>
      <c r="E603" s="4"/>
      <c r="F603" s="4"/>
      <c r="G603" s="4"/>
      <c r="H603" s="69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68"/>
      <c r="C604" s="69"/>
      <c r="D604" s="69"/>
      <c r="E604" s="4"/>
      <c r="F604" s="4"/>
      <c r="G604" s="4"/>
      <c r="H604" s="69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68"/>
      <c r="C605" s="69"/>
      <c r="D605" s="69"/>
      <c r="E605" s="4"/>
      <c r="F605" s="4"/>
      <c r="G605" s="4"/>
      <c r="H605" s="69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68"/>
      <c r="C606" s="69"/>
      <c r="D606" s="69"/>
      <c r="E606" s="4"/>
      <c r="F606" s="4"/>
      <c r="G606" s="4"/>
      <c r="H606" s="69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68"/>
      <c r="C607" s="69"/>
      <c r="D607" s="69"/>
      <c r="E607" s="4"/>
      <c r="F607" s="4"/>
      <c r="G607" s="4"/>
      <c r="H607" s="69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68"/>
      <c r="C608" s="69"/>
      <c r="D608" s="69"/>
      <c r="E608" s="4"/>
      <c r="F608" s="4"/>
      <c r="G608" s="4"/>
      <c r="H608" s="69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68"/>
      <c r="C609" s="69"/>
      <c r="D609" s="69"/>
      <c r="E609" s="4"/>
      <c r="F609" s="4"/>
      <c r="G609" s="4"/>
      <c r="H609" s="69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68"/>
      <c r="C610" s="69"/>
      <c r="D610" s="69"/>
      <c r="E610" s="4"/>
      <c r="F610" s="4"/>
      <c r="G610" s="4"/>
      <c r="H610" s="69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68"/>
      <c r="C611" s="69"/>
      <c r="D611" s="69"/>
      <c r="E611" s="4"/>
      <c r="F611" s="4"/>
      <c r="G611" s="4"/>
      <c r="H611" s="69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68"/>
      <c r="C612" s="69"/>
      <c r="D612" s="69"/>
      <c r="E612" s="4"/>
      <c r="F612" s="4"/>
      <c r="G612" s="4"/>
      <c r="H612" s="69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68"/>
      <c r="C613" s="69"/>
      <c r="D613" s="69"/>
      <c r="E613" s="4"/>
      <c r="F613" s="4"/>
      <c r="G613" s="4"/>
      <c r="H613" s="69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68"/>
      <c r="C614" s="69"/>
      <c r="D614" s="69"/>
      <c r="E614" s="4"/>
      <c r="F614" s="4"/>
      <c r="G614" s="4"/>
      <c r="H614" s="69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68"/>
      <c r="C615" s="69"/>
      <c r="D615" s="69"/>
      <c r="E615" s="4"/>
      <c r="F615" s="4"/>
      <c r="G615" s="4"/>
      <c r="H615" s="69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68"/>
      <c r="C616" s="69"/>
      <c r="D616" s="69"/>
      <c r="E616" s="4"/>
      <c r="F616" s="4"/>
      <c r="G616" s="4"/>
      <c r="H616" s="69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68"/>
      <c r="C617" s="69"/>
      <c r="D617" s="69"/>
      <c r="E617" s="4"/>
      <c r="F617" s="4"/>
      <c r="G617" s="4"/>
      <c r="H617" s="69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68"/>
      <c r="C618" s="69"/>
      <c r="D618" s="69"/>
      <c r="E618" s="4"/>
      <c r="F618" s="4"/>
      <c r="G618" s="4"/>
      <c r="H618" s="69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68"/>
      <c r="C619" s="69"/>
      <c r="D619" s="69"/>
      <c r="E619" s="4"/>
      <c r="F619" s="4"/>
      <c r="G619" s="4"/>
      <c r="H619" s="69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68"/>
      <c r="C620" s="69"/>
      <c r="D620" s="69"/>
      <c r="E620" s="4"/>
      <c r="F620" s="4"/>
      <c r="G620" s="4"/>
      <c r="H620" s="69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68"/>
      <c r="C621" s="69"/>
      <c r="D621" s="69"/>
      <c r="E621" s="4"/>
      <c r="F621" s="4"/>
      <c r="G621" s="4"/>
      <c r="H621" s="69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68"/>
      <c r="C622" s="69"/>
      <c r="D622" s="69"/>
      <c r="E622" s="4"/>
      <c r="F622" s="4"/>
      <c r="G622" s="4"/>
      <c r="H622" s="69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68"/>
      <c r="C623" s="69"/>
      <c r="D623" s="69"/>
      <c r="E623" s="4"/>
      <c r="F623" s="4"/>
      <c r="G623" s="4"/>
      <c r="H623" s="69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68"/>
      <c r="C624" s="69"/>
      <c r="D624" s="69"/>
      <c r="E624" s="4"/>
      <c r="F624" s="4"/>
      <c r="G624" s="4"/>
      <c r="H624" s="69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68"/>
      <c r="C625" s="69"/>
      <c r="D625" s="69"/>
      <c r="E625" s="4"/>
      <c r="F625" s="4"/>
      <c r="G625" s="4"/>
      <c r="H625" s="69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68"/>
      <c r="C626" s="69"/>
      <c r="D626" s="69"/>
      <c r="E626" s="4"/>
      <c r="F626" s="4"/>
      <c r="G626" s="4"/>
      <c r="H626" s="69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68"/>
      <c r="C627" s="69"/>
      <c r="D627" s="69"/>
      <c r="E627" s="4"/>
      <c r="F627" s="4"/>
      <c r="G627" s="4"/>
      <c r="H627" s="69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68"/>
      <c r="C628" s="69"/>
      <c r="D628" s="69"/>
      <c r="E628" s="4"/>
      <c r="F628" s="4"/>
      <c r="G628" s="4"/>
      <c r="H628" s="69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68"/>
      <c r="C629" s="69"/>
      <c r="D629" s="69"/>
      <c r="E629" s="4"/>
      <c r="F629" s="4"/>
      <c r="G629" s="4"/>
      <c r="H629" s="69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68"/>
      <c r="C630" s="69"/>
      <c r="D630" s="69"/>
      <c r="E630" s="4"/>
      <c r="F630" s="4"/>
      <c r="G630" s="4"/>
      <c r="H630" s="69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68"/>
      <c r="C631" s="69"/>
      <c r="D631" s="69"/>
      <c r="E631" s="4"/>
      <c r="F631" s="4"/>
      <c r="G631" s="4"/>
      <c r="H631" s="69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68"/>
      <c r="C632" s="69"/>
      <c r="D632" s="69"/>
      <c r="E632" s="4"/>
      <c r="F632" s="4"/>
      <c r="G632" s="4"/>
      <c r="H632" s="69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68"/>
      <c r="C633" s="69"/>
      <c r="D633" s="69"/>
      <c r="E633" s="4"/>
      <c r="F633" s="4"/>
      <c r="G633" s="4"/>
      <c r="H633" s="69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68"/>
      <c r="C634" s="69"/>
      <c r="D634" s="69"/>
      <c r="E634" s="4"/>
      <c r="F634" s="4"/>
      <c r="G634" s="4"/>
      <c r="H634" s="69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68"/>
      <c r="C635" s="69"/>
      <c r="D635" s="69"/>
      <c r="E635" s="4"/>
      <c r="F635" s="4"/>
      <c r="G635" s="4"/>
      <c r="H635" s="69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68"/>
      <c r="C636" s="69"/>
      <c r="D636" s="69"/>
      <c r="E636" s="4"/>
      <c r="F636" s="4"/>
      <c r="G636" s="4"/>
      <c r="H636" s="69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68"/>
      <c r="C637" s="69"/>
      <c r="D637" s="69"/>
      <c r="E637" s="4"/>
      <c r="F637" s="4"/>
      <c r="G637" s="4"/>
      <c r="H637" s="69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68"/>
      <c r="C638" s="69"/>
      <c r="D638" s="69"/>
      <c r="E638" s="4"/>
      <c r="F638" s="4"/>
      <c r="G638" s="4"/>
      <c r="H638" s="69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68"/>
      <c r="C639" s="69"/>
      <c r="D639" s="69"/>
      <c r="E639" s="4"/>
      <c r="F639" s="4"/>
      <c r="G639" s="4"/>
      <c r="H639" s="69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68"/>
      <c r="C640" s="69"/>
      <c r="D640" s="69"/>
      <c r="E640" s="4"/>
      <c r="F640" s="4"/>
      <c r="G640" s="4"/>
      <c r="H640" s="69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68"/>
      <c r="C641" s="69"/>
      <c r="D641" s="69"/>
      <c r="E641" s="4"/>
      <c r="F641" s="4"/>
      <c r="G641" s="4"/>
      <c r="H641" s="69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68"/>
      <c r="C642" s="69"/>
      <c r="D642" s="69"/>
      <c r="E642" s="4"/>
      <c r="F642" s="4"/>
      <c r="G642" s="4"/>
      <c r="H642" s="69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68"/>
      <c r="C643" s="69"/>
      <c r="D643" s="69"/>
      <c r="E643" s="4"/>
      <c r="F643" s="4"/>
      <c r="G643" s="4"/>
      <c r="H643" s="69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68"/>
      <c r="C644" s="69"/>
      <c r="D644" s="69"/>
      <c r="E644" s="4"/>
      <c r="F644" s="4"/>
      <c r="G644" s="4"/>
      <c r="H644" s="69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68"/>
      <c r="C645" s="69"/>
      <c r="D645" s="69"/>
      <c r="E645" s="4"/>
      <c r="F645" s="4"/>
      <c r="G645" s="4"/>
      <c r="H645" s="69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68"/>
      <c r="C646" s="69"/>
      <c r="D646" s="69"/>
      <c r="E646" s="4"/>
      <c r="F646" s="4"/>
      <c r="G646" s="4"/>
      <c r="H646" s="69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68"/>
      <c r="C647" s="69"/>
      <c r="D647" s="69"/>
      <c r="E647" s="4"/>
      <c r="F647" s="4"/>
      <c r="G647" s="4"/>
      <c r="H647" s="69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68"/>
      <c r="C648" s="69"/>
      <c r="D648" s="69"/>
      <c r="E648" s="4"/>
      <c r="F648" s="4"/>
      <c r="G648" s="4"/>
      <c r="H648" s="69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68"/>
      <c r="C649" s="69"/>
      <c r="D649" s="69"/>
      <c r="E649" s="4"/>
      <c r="F649" s="4"/>
      <c r="G649" s="4"/>
      <c r="H649" s="69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68"/>
      <c r="C650" s="69"/>
      <c r="D650" s="69"/>
      <c r="E650" s="4"/>
      <c r="F650" s="4"/>
      <c r="G650" s="4"/>
      <c r="H650" s="69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68"/>
      <c r="C651" s="69"/>
      <c r="D651" s="69"/>
      <c r="E651" s="4"/>
      <c r="F651" s="4"/>
      <c r="G651" s="4"/>
      <c r="H651" s="69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68"/>
      <c r="C652" s="69"/>
      <c r="D652" s="69"/>
      <c r="E652" s="4"/>
      <c r="F652" s="4"/>
      <c r="G652" s="4"/>
      <c r="H652" s="69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68"/>
      <c r="C653" s="69"/>
      <c r="D653" s="69"/>
      <c r="E653" s="4"/>
      <c r="F653" s="4"/>
      <c r="G653" s="4"/>
      <c r="H653" s="69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68"/>
      <c r="C654" s="69"/>
      <c r="D654" s="69"/>
      <c r="E654" s="4"/>
      <c r="F654" s="4"/>
      <c r="G654" s="4"/>
      <c r="H654" s="69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68"/>
      <c r="C655" s="69"/>
      <c r="D655" s="69"/>
      <c r="E655" s="4"/>
      <c r="F655" s="4"/>
      <c r="G655" s="4"/>
      <c r="H655" s="69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68"/>
      <c r="C656" s="69"/>
      <c r="D656" s="69"/>
      <c r="E656" s="4"/>
      <c r="F656" s="4"/>
      <c r="G656" s="4"/>
      <c r="H656" s="69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68"/>
      <c r="C657" s="69"/>
      <c r="D657" s="69"/>
      <c r="E657" s="4"/>
      <c r="F657" s="4"/>
      <c r="G657" s="4"/>
      <c r="H657" s="69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68"/>
      <c r="C658" s="69"/>
      <c r="D658" s="69"/>
      <c r="E658" s="4"/>
      <c r="F658" s="4"/>
      <c r="G658" s="4"/>
      <c r="H658" s="69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68"/>
      <c r="C659" s="69"/>
      <c r="D659" s="69"/>
      <c r="E659" s="4"/>
      <c r="F659" s="4"/>
      <c r="G659" s="4"/>
      <c r="H659" s="69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68"/>
      <c r="C660" s="69"/>
      <c r="D660" s="69"/>
      <c r="E660" s="4"/>
      <c r="F660" s="4"/>
      <c r="G660" s="4"/>
      <c r="H660" s="69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68"/>
      <c r="C661" s="69"/>
      <c r="D661" s="69"/>
      <c r="E661" s="4"/>
      <c r="F661" s="4"/>
      <c r="G661" s="4"/>
      <c r="H661" s="69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68"/>
      <c r="C662" s="69"/>
      <c r="D662" s="69"/>
      <c r="E662" s="4"/>
      <c r="F662" s="4"/>
      <c r="G662" s="4"/>
      <c r="H662" s="69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68"/>
      <c r="C663" s="69"/>
      <c r="D663" s="69"/>
      <c r="E663" s="4"/>
      <c r="F663" s="4"/>
      <c r="G663" s="4"/>
      <c r="H663" s="69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68"/>
      <c r="C664" s="69"/>
      <c r="D664" s="69"/>
      <c r="E664" s="4"/>
      <c r="F664" s="4"/>
      <c r="G664" s="4"/>
      <c r="H664" s="69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68"/>
      <c r="C665" s="69"/>
      <c r="D665" s="69"/>
      <c r="E665" s="4"/>
      <c r="F665" s="4"/>
      <c r="G665" s="4"/>
      <c r="H665" s="69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68"/>
      <c r="C666" s="69"/>
      <c r="D666" s="69"/>
      <c r="E666" s="4"/>
      <c r="F666" s="4"/>
      <c r="G666" s="4"/>
      <c r="H666" s="69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68"/>
      <c r="C667" s="69"/>
      <c r="D667" s="69"/>
      <c r="E667" s="4"/>
      <c r="F667" s="4"/>
      <c r="G667" s="4"/>
      <c r="H667" s="69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68"/>
      <c r="C668" s="69"/>
      <c r="D668" s="69"/>
      <c r="E668" s="4"/>
      <c r="F668" s="4"/>
      <c r="G668" s="4"/>
      <c r="H668" s="69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68"/>
      <c r="C669" s="69"/>
      <c r="D669" s="69"/>
      <c r="E669" s="4"/>
      <c r="F669" s="4"/>
      <c r="G669" s="4"/>
      <c r="H669" s="69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68"/>
      <c r="C670" s="69"/>
      <c r="D670" s="69"/>
      <c r="E670" s="4"/>
      <c r="F670" s="4"/>
      <c r="G670" s="4"/>
      <c r="H670" s="69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68"/>
      <c r="C671" s="69"/>
      <c r="D671" s="69"/>
      <c r="E671" s="4"/>
      <c r="F671" s="4"/>
      <c r="G671" s="4"/>
      <c r="H671" s="69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68"/>
      <c r="C672" s="69"/>
      <c r="D672" s="69"/>
      <c r="E672" s="4"/>
      <c r="F672" s="4"/>
      <c r="G672" s="4"/>
      <c r="H672" s="69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68"/>
      <c r="C673" s="69"/>
      <c r="D673" s="69"/>
      <c r="E673" s="4"/>
      <c r="F673" s="4"/>
      <c r="G673" s="4"/>
      <c r="H673" s="69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68"/>
      <c r="C674" s="69"/>
      <c r="D674" s="69"/>
      <c r="E674" s="4"/>
      <c r="F674" s="4"/>
      <c r="G674" s="4"/>
      <c r="H674" s="69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68"/>
      <c r="C675" s="69"/>
      <c r="D675" s="69"/>
      <c r="E675" s="4"/>
      <c r="F675" s="4"/>
      <c r="G675" s="4"/>
      <c r="H675" s="69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68"/>
      <c r="C676" s="69"/>
      <c r="D676" s="69"/>
      <c r="E676" s="4"/>
      <c r="F676" s="4"/>
      <c r="G676" s="4"/>
      <c r="H676" s="69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68"/>
      <c r="C677" s="69"/>
      <c r="D677" s="69"/>
      <c r="E677" s="4"/>
      <c r="F677" s="4"/>
      <c r="G677" s="4"/>
      <c r="H677" s="69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68"/>
      <c r="C678" s="69"/>
      <c r="D678" s="69"/>
      <c r="E678" s="4"/>
      <c r="F678" s="4"/>
      <c r="G678" s="4"/>
      <c r="H678" s="69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68"/>
      <c r="C679" s="69"/>
      <c r="D679" s="69"/>
      <c r="E679" s="4"/>
      <c r="F679" s="4"/>
      <c r="G679" s="4"/>
      <c r="H679" s="69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68"/>
      <c r="C680" s="69"/>
      <c r="D680" s="69"/>
      <c r="E680" s="4"/>
      <c r="F680" s="4"/>
      <c r="G680" s="4"/>
      <c r="H680" s="69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68"/>
      <c r="C681" s="69"/>
      <c r="D681" s="69"/>
      <c r="E681" s="4"/>
      <c r="F681" s="4"/>
      <c r="G681" s="4"/>
      <c r="H681" s="69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68"/>
      <c r="C682" s="69"/>
      <c r="D682" s="69"/>
      <c r="E682" s="4"/>
      <c r="F682" s="4"/>
      <c r="G682" s="4"/>
      <c r="H682" s="69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68"/>
      <c r="C683" s="69"/>
      <c r="D683" s="69"/>
      <c r="E683" s="4"/>
      <c r="F683" s="4"/>
      <c r="G683" s="4"/>
      <c r="H683" s="69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68"/>
      <c r="C684" s="69"/>
      <c r="D684" s="69"/>
      <c r="E684" s="4"/>
      <c r="F684" s="4"/>
      <c r="G684" s="4"/>
      <c r="H684" s="69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68"/>
      <c r="C685" s="69"/>
      <c r="D685" s="69"/>
      <c r="E685" s="4"/>
      <c r="F685" s="4"/>
      <c r="G685" s="4"/>
      <c r="H685" s="69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68"/>
      <c r="C686" s="69"/>
      <c r="D686" s="69"/>
      <c r="E686" s="4"/>
      <c r="F686" s="4"/>
      <c r="G686" s="4"/>
      <c r="H686" s="69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68"/>
      <c r="C687" s="69"/>
      <c r="D687" s="69"/>
      <c r="E687" s="4"/>
      <c r="F687" s="4"/>
      <c r="G687" s="4"/>
      <c r="H687" s="69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68"/>
      <c r="C688" s="69"/>
      <c r="D688" s="69"/>
      <c r="E688" s="4"/>
      <c r="F688" s="4"/>
      <c r="G688" s="4"/>
      <c r="H688" s="69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68"/>
      <c r="C689" s="69"/>
      <c r="D689" s="69"/>
      <c r="E689" s="4"/>
      <c r="F689" s="4"/>
      <c r="G689" s="4"/>
      <c r="H689" s="69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68"/>
      <c r="C690" s="69"/>
      <c r="D690" s="69"/>
      <c r="E690" s="4"/>
      <c r="F690" s="4"/>
      <c r="G690" s="4"/>
      <c r="H690" s="69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68"/>
      <c r="C691" s="69"/>
      <c r="D691" s="69"/>
      <c r="E691" s="4"/>
      <c r="F691" s="4"/>
      <c r="G691" s="4"/>
      <c r="H691" s="69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68"/>
      <c r="C692" s="69"/>
      <c r="D692" s="69"/>
      <c r="E692" s="4"/>
      <c r="F692" s="4"/>
      <c r="G692" s="4"/>
      <c r="H692" s="69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68"/>
      <c r="C693" s="69"/>
      <c r="D693" s="69"/>
      <c r="E693" s="4"/>
      <c r="F693" s="4"/>
      <c r="G693" s="4"/>
      <c r="H693" s="69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68"/>
      <c r="C694" s="69"/>
      <c r="D694" s="69"/>
      <c r="E694" s="4"/>
      <c r="F694" s="4"/>
      <c r="G694" s="4"/>
      <c r="H694" s="69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68"/>
      <c r="C695" s="69"/>
      <c r="D695" s="69"/>
      <c r="E695" s="4"/>
      <c r="F695" s="4"/>
      <c r="G695" s="4"/>
      <c r="H695" s="69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68"/>
      <c r="C696" s="69"/>
      <c r="D696" s="69"/>
      <c r="E696" s="4"/>
      <c r="F696" s="4"/>
      <c r="G696" s="4"/>
      <c r="H696" s="69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68"/>
      <c r="C697" s="69"/>
      <c r="D697" s="69"/>
      <c r="E697" s="4"/>
      <c r="F697" s="4"/>
      <c r="G697" s="4"/>
      <c r="H697" s="69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68"/>
      <c r="C698" s="69"/>
      <c r="D698" s="69"/>
      <c r="E698" s="4"/>
      <c r="F698" s="4"/>
      <c r="G698" s="4"/>
      <c r="H698" s="69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68"/>
      <c r="C699" s="69"/>
      <c r="D699" s="69"/>
      <c r="E699" s="4"/>
      <c r="F699" s="4"/>
      <c r="G699" s="4"/>
      <c r="H699" s="69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68"/>
      <c r="C700" s="69"/>
      <c r="D700" s="69"/>
      <c r="E700" s="4"/>
      <c r="F700" s="4"/>
      <c r="G700" s="4"/>
      <c r="H700" s="69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68"/>
      <c r="C701" s="69"/>
      <c r="D701" s="69"/>
      <c r="E701" s="4"/>
      <c r="F701" s="4"/>
      <c r="G701" s="4"/>
      <c r="H701" s="69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68"/>
      <c r="C702" s="69"/>
      <c r="D702" s="69"/>
      <c r="E702" s="4"/>
      <c r="F702" s="4"/>
      <c r="G702" s="4"/>
      <c r="H702" s="69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68"/>
      <c r="C703" s="69"/>
      <c r="D703" s="69"/>
      <c r="E703" s="4"/>
      <c r="F703" s="4"/>
      <c r="G703" s="4"/>
      <c r="H703" s="69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68"/>
      <c r="C704" s="69"/>
      <c r="D704" s="69"/>
      <c r="E704" s="4"/>
      <c r="F704" s="4"/>
      <c r="G704" s="4"/>
      <c r="H704" s="69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68"/>
      <c r="C705" s="69"/>
      <c r="D705" s="69"/>
      <c r="E705" s="4"/>
      <c r="F705" s="4"/>
      <c r="G705" s="4"/>
      <c r="H705" s="69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68"/>
      <c r="C706" s="69"/>
      <c r="D706" s="69"/>
      <c r="E706" s="4"/>
      <c r="F706" s="4"/>
      <c r="G706" s="4"/>
      <c r="H706" s="69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68"/>
      <c r="C707" s="69"/>
      <c r="D707" s="69"/>
      <c r="E707" s="4"/>
      <c r="F707" s="4"/>
      <c r="G707" s="4"/>
      <c r="H707" s="69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68"/>
      <c r="C708" s="69"/>
      <c r="D708" s="69"/>
      <c r="E708" s="4"/>
      <c r="F708" s="4"/>
      <c r="G708" s="4"/>
      <c r="H708" s="69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68"/>
      <c r="C709" s="69"/>
      <c r="D709" s="69"/>
      <c r="E709" s="4"/>
      <c r="F709" s="4"/>
      <c r="G709" s="4"/>
      <c r="H709" s="69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68"/>
      <c r="C710" s="69"/>
      <c r="D710" s="69"/>
      <c r="E710" s="4"/>
      <c r="F710" s="4"/>
      <c r="G710" s="4"/>
      <c r="H710" s="69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68"/>
      <c r="C711" s="69"/>
      <c r="D711" s="69"/>
      <c r="E711" s="4"/>
      <c r="F711" s="4"/>
      <c r="G711" s="4"/>
      <c r="H711" s="69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68"/>
      <c r="C712" s="69"/>
      <c r="D712" s="69"/>
      <c r="E712" s="4"/>
      <c r="F712" s="4"/>
      <c r="G712" s="4"/>
      <c r="H712" s="69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68"/>
      <c r="C713" s="69"/>
      <c r="D713" s="69"/>
      <c r="E713" s="4"/>
      <c r="F713" s="4"/>
      <c r="G713" s="4"/>
      <c r="H713" s="69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68"/>
      <c r="C714" s="69"/>
      <c r="D714" s="69"/>
      <c r="E714" s="4"/>
      <c r="F714" s="4"/>
      <c r="G714" s="4"/>
      <c r="H714" s="69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68"/>
      <c r="C715" s="69"/>
      <c r="D715" s="69"/>
      <c r="E715" s="4"/>
      <c r="F715" s="4"/>
      <c r="G715" s="4"/>
      <c r="H715" s="69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68"/>
      <c r="C716" s="69"/>
      <c r="D716" s="69"/>
      <c r="E716" s="4"/>
      <c r="F716" s="4"/>
      <c r="G716" s="4"/>
      <c r="H716" s="69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68"/>
      <c r="C717" s="69"/>
      <c r="D717" s="69"/>
      <c r="E717" s="4"/>
      <c r="F717" s="4"/>
      <c r="G717" s="4"/>
      <c r="H717" s="69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68"/>
      <c r="C718" s="69"/>
      <c r="D718" s="69"/>
      <c r="E718" s="4"/>
      <c r="F718" s="4"/>
      <c r="G718" s="4"/>
      <c r="H718" s="69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68"/>
      <c r="C719" s="69"/>
      <c r="D719" s="69"/>
      <c r="E719" s="4"/>
      <c r="F719" s="4"/>
      <c r="G719" s="4"/>
      <c r="H719" s="69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68"/>
      <c r="C720" s="69"/>
      <c r="D720" s="69"/>
      <c r="E720" s="4"/>
      <c r="F720" s="4"/>
      <c r="G720" s="4"/>
      <c r="H720" s="69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68"/>
      <c r="C721" s="69"/>
      <c r="D721" s="69"/>
      <c r="E721" s="4"/>
      <c r="F721" s="4"/>
      <c r="G721" s="4"/>
      <c r="H721" s="69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68"/>
      <c r="C722" s="69"/>
      <c r="D722" s="69"/>
      <c r="E722" s="4"/>
      <c r="F722" s="4"/>
      <c r="G722" s="4"/>
      <c r="H722" s="69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68"/>
      <c r="C723" s="69"/>
      <c r="D723" s="69"/>
      <c r="E723" s="4"/>
      <c r="F723" s="4"/>
      <c r="G723" s="4"/>
      <c r="H723" s="69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68"/>
      <c r="C724" s="69"/>
      <c r="D724" s="69"/>
      <c r="E724" s="4"/>
      <c r="F724" s="4"/>
      <c r="G724" s="4"/>
      <c r="H724" s="69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68"/>
      <c r="C725" s="69"/>
      <c r="D725" s="69"/>
      <c r="E725" s="4"/>
      <c r="F725" s="4"/>
      <c r="G725" s="4"/>
      <c r="H725" s="69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68"/>
      <c r="C726" s="69"/>
      <c r="D726" s="69"/>
      <c r="E726" s="4"/>
      <c r="F726" s="4"/>
      <c r="G726" s="4"/>
      <c r="H726" s="69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68"/>
      <c r="C727" s="69"/>
      <c r="D727" s="69"/>
      <c r="E727" s="4"/>
      <c r="F727" s="4"/>
      <c r="G727" s="4"/>
      <c r="H727" s="69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68"/>
      <c r="C728" s="69"/>
      <c r="D728" s="69"/>
      <c r="E728" s="4"/>
      <c r="F728" s="4"/>
      <c r="G728" s="4"/>
      <c r="H728" s="69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68"/>
      <c r="C729" s="69"/>
      <c r="D729" s="69"/>
      <c r="E729" s="4"/>
      <c r="F729" s="4"/>
      <c r="G729" s="4"/>
      <c r="H729" s="69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68"/>
      <c r="C730" s="69"/>
      <c r="D730" s="69"/>
      <c r="E730" s="4"/>
      <c r="F730" s="4"/>
      <c r="G730" s="4"/>
      <c r="H730" s="69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68"/>
      <c r="C731" s="69"/>
      <c r="D731" s="69"/>
      <c r="E731" s="4"/>
      <c r="F731" s="4"/>
      <c r="G731" s="4"/>
      <c r="H731" s="69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68"/>
      <c r="C732" s="69"/>
      <c r="D732" s="69"/>
      <c r="E732" s="4"/>
      <c r="F732" s="4"/>
      <c r="G732" s="4"/>
      <c r="H732" s="69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68"/>
      <c r="C733" s="69"/>
      <c r="D733" s="69"/>
      <c r="E733" s="4"/>
      <c r="F733" s="4"/>
      <c r="G733" s="4"/>
      <c r="H733" s="69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68"/>
      <c r="C734" s="69"/>
      <c r="D734" s="69"/>
      <c r="E734" s="4"/>
      <c r="F734" s="4"/>
      <c r="G734" s="4"/>
      <c r="H734" s="69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68"/>
      <c r="C735" s="69"/>
      <c r="D735" s="69"/>
      <c r="E735" s="4"/>
      <c r="F735" s="4"/>
      <c r="G735" s="4"/>
      <c r="H735" s="69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68"/>
      <c r="C736" s="69"/>
      <c r="D736" s="69"/>
      <c r="E736" s="4"/>
      <c r="F736" s="4"/>
      <c r="G736" s="4"/>
      <c r="H736" s="69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68"/>
      <c r="C737" s="69"/>
      <c r="D737" s="69"/>
      <c r="E737" s="4"/>
      <c r="F737" s="4"/>
      <c r="G737" s="4"/>
      <c r="H737" s="69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68"/>
      <c r="C738" s="69"/>
      <c r="D738" s="69"/>
      <c r="E738" s="4"/>
      <c r="F738" s="4"/>
      <c r="G738" s="4"/>
      <c r="H738" s="69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68"/>
      <c r="C739" s="69"/>
      <c r="D739" s="69"/>
      <c r="E739" s="4"/>
      <c r="F739" s="4"/>
      <c r="G739" s="4"/>
      <c r="H739" s="69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68"/>
      <c r="C740" s="69"/>
      <c r="D740" s="69"/>
      <c r="E740" s="4"/>
      <c r="F740" s="4"/>
      <c r="G740" s="4"/>
      <c r="H740" s="69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68"/>
      <c r="C741" s="69"/>
      <c r="D741" s="69"/>
      <c r="E741" s="4"/>
      <c r="F741" s="4"/>
      <c r="G741" s="4"/>
      <c r="H741" s="69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68"/>
      <c r="C742" s="69"/>
      <c r="D742" s="69"/>
      <c r="E742" s="4"/>
      <c r="F742" s="4"/>
      <c r="G742" s="4"/>
      <c r="H742" s="69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68"/>
      <c r="C743" s="69"/>
      <c r="D743" s="69"/>
      <c r="E743" s="4"/>
      <c r="F743" s="4"/>
      <c r="G743" s="4"/>
      <c r="H743" s="69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68"/>
      <c r="C744" s="69"/>
      <c r="D744" s="69"/>
      <c r="E744" s="4"/>
      <c r="F744" s="4"/>
      <c r="G744" s="4"/>
      <c r="H744" s="69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68"/>
      <c r="C745" s="69"/>
      <c r="D745" s="69"/>
      <c r="E745" s="4"/>
      <c r="F745" s="4"/>
      <c r="G745" s="4"/>
      <c r="H745" s="69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68"/>
      <c r="C746" s="69"/>
      <c r="D746" s="69"/>
      <c r="E746" s="4"/>
      <c r="F746" s="4"/>
      <c r="G746" s="4"/>
      <c r="H746" s="69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68"/>
      <c r="C747" s="69"/>
      <c r="D747" s="69"/>
      <c r="E747" s="4"/>
      <c r="F747" s="4"/>
      <c r="G747" s="4"/>
      <c r="H747" s="69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68"/>
      <c r="C748" s="69"/>
      <c r="D748" s="69"/>
      <c r="E748" s="4"/>
      <c r="F748" s="4"/>
      <c r="G748" s="4"/>
      <c r="H748" s="69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68"/>
      <c r="C749" s="69"/>
      <c r="D749" s="69"/>
      <c r="E749" s="4"/>
      <c r="F749" s="4"/>
      <c r="G749" s="4"/>
      <c r="H749" s="69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68"/>
      <c r="C750" s="69"/>
      <c r="D750" s="69"/>
      <c r="E750" s="4"/>
      <c r="F750" s="4"/>
      <c r="G750" s="4"/>
      <c r="H750" s="69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68"/>
      <c r="C751" s="69"/>
      <c r="D751" s="69"/>
      <c r="E751" s="4"/>
      <c r="F751" s="4"/>
      <c r="G751" s="4"/>
      <c r="H751" s="69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68"/>
      <c r="C752" s="69"/>
      <c r="D752" s="69"/>
      <c r="E752" s="4"/>
      <c r="F752" s="4"/>
      <c r="G752" s="4"/>
      <c r="H752" s="69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68"/>
      <c r="C753" s="69"/>
      <c r="D753" s="69"/>
      <c r="E753" s="4"/>
      <c r="F753" s="4"/>
      <c r="G753" s="4"/>
      <c r="H753" s="69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68"/>
      <c r="C754" s="69"/>
      <c r="D754" s="69"/>
      <c r="E754" s="4"/>
      <c r="F754" s="4"/>
      <c r="G754" s="4"/>
      <c r="H754" s="69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68"/>
      <c r="C755" s="69"/>
      <c r="D755" s="69"/>
      <c r="E755" s="4"/>
      <c r="F755" s="4"/>
      <c r="G755" s="4"/>
      <c r="H755" s="69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68"/>
      <c r="C756" s="69"/>
      <c r="D756" s="69"/>
      <c r="E756" s="4"/>
      <c r="F756" s="4"/>
      <c r="G756" s="4"/>
      <c r="H756" s="69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68"/>
      <c r="C757" s="69"/>
      <c r="D757" s="69"/>
      <c r="E757" s="4"/>
      <c r="F757" s="4"/>
      <c r="G757" s="4"/>
      <c r="H757" s="69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68"/>
      <c r="C758" s="69"/>
      <c r="D758" s="69"/>
      <c r="E758" s="4"/>
      <c r="F758" s="4"/>
      <c r="G758" s="4"/>
      <c r="H758" s="69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68"/>
      <c r="C759" s="69"/>
      <c r="D759" s="69"/>
      <c r="E759" s="4"/>
      <c r="F759" s="4"/>
      <c r="G759" s="4"/>
      <c r="H759" s="69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68"/>
      <c r="C760" s="69"/>
      <c r="D760" s="69"/>
      <c r="E760" s="4"/>
      <c r="F760" s="4"/>
      <c r="G760" s="4"/>
      <c r="H760" s="69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68"/>
      <c r="C761" s="69"/>
      <c r="D761" s="69"/>
      <c r="E761" s="4"/>
      <c r="F761" s="4"/>
      <c r="G761" s="4"/>
      <c r="H761" s="69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68"/>
      <c r="C762" s="69"/>
      <c r="D762" s="69"/>
      <c r="E762" s="4"/>
      <c r="F762" s="4"/>
      <c r="G762" s="4"/>
      <c r="H762" s="69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68"/>
      <c r="C763" s="69"/>
      <c r="D763" s="69"/>
      <c r="E763" s="4"/>
      <c r="F763" s="4"/>
      <c r="G763" s="4"/>
      <c r="H763" s="69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68"/>
      <c r="C764" s="69"/>
      <c r="D764" s="69"/>
      <c r="E764" s="4"/>
      <c r="F764" s="4"/>
      <c r="G764" s="4"/>
      <c r="H764" s="69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68"/>
      <c r="C765" s="69"/>
      <c r="D765" s="69"/>
      <c r="E765" s="4"/>
      <c r="F765" s="4"/>
      <c r="G765" s="4"/>
      <c r="H765" s="69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68"/>
      <c r="C766" s="69"/>
      <c r="D766" s="69"/>
      <c r="E766" s="4"/>
      <c r="F766" s="4"/>
      <c r="G766" s="4"/>
      <c r="H766" s="69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68"/>
      <c r="C767" s="69"/>
      <c r="D767" s="69"/>
      <c r="E767" s="4"/>
      <c r="F767" s="4"/>
      <c r="G767" s="4"/>
      <c r="H767" s="69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68"/>
      <c r="C768" s="69"/>
      <c r="D768" s="69"/>
      <c r="E768" s="4"/>
      <c r="F768" s="4"/>
      <c r="G768" s="4"/>
      <c r="H768" s="69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68"/>
      <c r="C769" s="69"/>
      <c r="D769" s="69"/>
      <c r="E769" s="4"/>
      <c r="F769" s="4"/>
      <c r="G769" s="4"/>
      <c r="H769" s="69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68"/>
      <c r="C770" s="69"/>
      <c r="D770" s="69"/>
      <c r="E770" s="4"/>
      <c r="F770" s="4"/>
      <c r="G770" s="4"/>
      <c r="H770" s="69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68"/>
      <c r="C771" s="69"/>
      <c r="D771" s="69"/>
      <c r="E771" s="4"/>
      <c r="F771" s="4"/>
      <c r="G771" s="4"/>
      <c r="H771" s="69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68"/>
      <c r="C772" s="69"/>
      <c r="D772" s="69"/>
      <c r="E772" s="4"/>
      <c r="F772" s="4"/>
      <c r="G772" s="4"/>
      <c r="H772" s="69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68"/>
      <c r="C773" s="69"/>
      <c r="D773" s="69"/>
      <c r="E773" s="4"/>
      <c r="F773" s="4"/>
      <c r="G773" s="4"/>
      <c r="H773" s="69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68"/>
      <c r="C774" s="69"/>
      <c r="D774" s="69"/>
      <c r="E774" s="4"/>
      <c r="F774" s="4"/>
      <c r="G774" s="4"/>
      <c r="H774" s="69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68"/>
      <c r="C775" s="69"/>
      <c r="D775" s="69"/>
      <c r="E775" s="4"/>
      <c r="F775" s="4"/>
      <c r="G775" s="4"/>
      <c r="H775" s="69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68"/>
      <c r="C776" s="69"/>
      <c r="D776" s="69"/>
      <c r="E776" s="4"/>
      <c r="F776" s="4"/>
      <c r="G776" s="4"/>
      <c r="H776" s="69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68"/>
      <c r="C777" s="69"/>
      <c r="D777" s="69"/>
      <c r="E777" s="4"/>
      <c r="F777" s="4"/>
      <c r="G777" s="4"/>
      <c r="H777" s="69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68"/>
      <c r="C778" s="69"/>
      <c r="D778" s="69"/>
      <c r="E778" s="4"/>
      <c r="F778" s="4"/>
      <c r="G778" s="4"/>
      <c r="H778" s="69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68"/>
      <c r="C779" s="69"/>
      <c r="D779" s="69"/>
      <c r="E779" s="4"/>
      <c r="F779" s="4"/>
      <c r="G779" s="4"/>
      <c r="H779" s="69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68"/>
      <c r="C780" s="69"/>
      <c r="D780" s="69"/>
      <c r="E780" s="4"/>
      <c r="F780" s="4"/>
      <c r="G780" s="4"/>
      <c r="H780" s="69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68"/>
      <c r="C781" s="69"/>
      <c r="D781" s="69"/>
      <c r="E781" s="4"/>
      <c r="F781" s="4"/>
      <c r="G781" s="4"/>
      <c r="H781" s="69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68"/>
      <c r="C782" s="69"/>
      <c r="D782" s="69"/>
      <c r="E782" s="4"/>
      <c r="F782" s="4"/>
      <c r="G782" s="4"/>
      <c r="H782" s="69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68"/>
      <c r="C783" s="69"/>
      <c r="D783" s="69"/>
      <c r="E783" s="4"/>
      <c r="F783" s="4"/>
      <c r="G783" s="4"/>
      <c r="H783" s="69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68"/>
      <c r="C784" s="69"/>
      <c r="D784" s="69"/>
      <c r="E784" s="4"/>
      <c r="F784" s="4"/>
      <c r="G784" s="4"/>
      <c r="H784" s="69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68"/>
      <c r="C785" s="69"/>
      <c r="D785" s="69"/>
      <c r="E785" s="4"/>
      <c r="F785" s="4"/>
      <c r="G785" s="4"/>
      <c r="H785" s="69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68"/>
      <c r="C786" s="69"/>
      <c r="D786" s="69"/>
      <c r="E786" s="4"/>
      <c r="F786" s="4"/>
      <c r="G786" s="4"/>
      <c r="H786" s="69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68"/>
      <c r="C787" s="69"/>
      <c r="D787" s="69"/>
      <c r="E787" s="4"/>
      <c r="F787" s="4"/>
      <c r="G787" s="4"/>
      <c r="H787" s="69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68"/>
      <c r="C788" s="69"/>
      <c r="D788" s="69"/>
      <c r="E788" s="4"/>
      <c r="F788" s="4"/>
      <c r="G788" s="4"/>
      <c r="H788" s="69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68"/>
      <c r="C789" s="69"/>
      <c r="D789" s="69"/>
      <c r="E789" s="4"/>
      <c r="F789" s="4"/>
      <c r="G789" s="4"/>
      <c r="H789" s="69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68"/>
      <c r="C790" s="69"/>
      <c r="D790" s="69"/>
      <c r="E790" s="4"/>
      <c r="F790" s="4"/>
      <c r="G790" s="4"/>
      <c r="H790" s="69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68"/>
      <c r="C791" s="69"/>
      <c r="D791" s="69"/>
      <c r="E791" s="4"/>
      <c r="F791" s="4"/>
      <c r="G791" s="4"/>
      <c r="H791" s="69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68"/>
      <c r="C792" s="69"/>
      <c r="D792" s="69"/>
      <c r="E792" s="4"/>
      <c r="F792" s="4"/>
      <c r="G792" s="4"/>
      <c r="H792" s="69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68"/>
      <c r="C793" s="69"/>
      <c r="D793" s="69"/>
      <c r="E793" s="4"/>
      <c r="F793" s="4"/>
      <c r="G793" s="4"/>
      <c r="H793" s="69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68"/>
      <c r="C794" s="69"/>
      <c r="D794" s="69"/>
      <c r="E794" s="4"/>
      <c r="F794" s="4"/>
      <c r="G794" s="4"/>
      <c r="H794" s="69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68"/>
      <c r="C795" s="69"/>
      <c r="D795" s="69"/>
      <c r="E795" s="4"/>
      <c r="F795" s="4"/>
      <c r="G795" s="4"/>
      <c r="H795" s="69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68"/>
      <c r="C796" s="69"/>
      <c r="D796" s="69"/>
      <c r="E796" s="4"/>
      <c r="F796" s="4"/>
      <c r="G796" s="4"/>
      <c r="H796" s="69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68"/>
      <c r="C797" s="69"/>
      <c r="D797" s="69"/>
      <c r="E797" s="4"/>
      <c r="F797" s="4"/>
      <c r="G797" s="4"/>
      <c r="H797" s="69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68"/>
      <c r="C798" s="69"/>
      <c r="D798" s="69"/>
      <c r="E798" s="4"/>
      <c r="F798" s="4"/>
      <c r="G798" s="4"/>
      <c r="H798" s="69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68"/>
      <c r="C799" s="69"/>
      <c r="D799" s="69"/>
      <c r="E799" s="4"/>
      <c r="F799" s="4"/>
      <c r="G799" s="4"/>
      <c r="H799" s="69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68"/>
      <c r="C800" s="69"/>
      <c r="D800" s="69"/>
      <c r="E800" s="4"/>
      <c r="F800" s="4"/>
      <c r="G800" s="4"/>
      <c r="H800" s="69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68"/>
      <c r="C801" s="69"/>
      <c r="D801" s="69"/>
      <c r="E801" s="4"/>
      <c r="F801" s="4"/>
      <c r="G801" s="4"/>
      <c r="H801" s="69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68"/>
      <c r="C802" s="69"/>
      <c r="D802" s="69"/>
      <c r="E802" s="4"/>
      <c r="F802" s="4"/>
      <c r="G802" s="4"/>
      <c r="H802" s="69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68"/>
      <c r="C803" s="69"/>
      <c r="D803" s="69"/>
      <c r="E803" s="4"/>
      <c r="F803" s="4"/>
      <c r="G803" s="4"/>
      <c r="H803" s="69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68"/>
      <c r="C804" s="69"/>
      <c r="D804" s="69"/>
      <c r="E804" s="4"/>
      <c r="F804" s="4"/>
      <c r="G804" s="4"/>
      <c r="H804" s="69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68"/>
      <c r="C805" s="69"/>
      <c r="D805" s="69"/>
      <c r="E805" s="4"/>
      <c r="F805" s="4"/>
      <c r="G805" s="4"/>
      <c r="H805" s="69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68"/>
      <c r="C806" s="69"/>
      <c r="D806" s="69"/>
      <c r="E806" s="4"/>
      <c r="F806" s="4"/>
      <c r="G806" s="4"/>
      <c r="H806" s="69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68"/>
      <c r="C807" s="69"/>
      <c r="D807" s="69"/>
      <c r="E807" s="4"/>
      <c r="F807" s="4"/>
      <c r="G807" s="4"/>
      <c r="H807" s="69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68"/>
      <c r="C808" s="69"/>
      <c r="D808" s="69"/>
      <c r="E808" s="4"/>
      <c r="F808" s="4"/>
      <c r="G808" s="4"/>
      <c r="H808" s="69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68"/>
      <c r="C809" s="69"/>
      <c r="D809" s="69"/>
      <c r="E809" s="4"/>
      <c r="F809" s="4"/>
      <c r="G809" s="4"/>
      <c r="H809" s="69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68"/>
      <c r="C810" s="69"/>
      <c r="D810" s="69"/>
      <c r="E810" s="4"/>
      <c r="F810" s="4"/>
      <c r="G810" s="4"/>
      <c r="H810" s="69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68"/>
      <c r="C811" s="69"/>
      <c r="D811" s="69"/>
      <c r="E811" s="4"/>
      <c r="F811" s="4"/>
      <c r="G811" s="4"/>
      <c r="H811" s="69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68"/>
      <c r="C812" s="69"/>
      <c r="D812" s="69"/>
      <c r="E812" s="4"/>
      <c r="F812" s="4"/>
      <c r="G812" s="4"/>
      <c r="H812" s="69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68"/>
      <c r="C813" s="69"/>
      <c r="D813" s="69"/>
      <c r="E813" s="4"/>
      <c r="F813" s="4"/>
      <c r="G813" s="4"/>
      <c r="H813" s="69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68"/>
      <c r="C814" s="69"/>
      <c r="D814" s="69"/>
      <c r="E814" s="4"/>
      <c r="F814" s="4"/>
      <c r="G814" s="4"/>
      <c r="H814" s="69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68"/>
      <c r="C815" s="69"/>
      <c r="D815" s="69"/>
      <c r="E815" s="4"/>
      <c r="F815" s="4"/>
      <c r="G815" s="4"/>
      <c r="H815" s="69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68"/>
      <c r="C816" s="69"/>
      <c r="D816" s="69"/>
      <c r="E816" s="4"/>
      <c r="F816" s="4"/>
      <c r="G816" s="4"/>
      <c r="H816" s="69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68"/>
      <c r="C817" s="69"/>
      <c r="D817" s="69"/>
      <c r="E817" s="4"/>
      <c r="F817" s="4"/>
      <c r="G817" s="4"/>
      <c r="H817" s="69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68"/>
      <c r="C818" s="69"/>
      <c r="D818" s="69"/>
      <c r="E818" s="4"/>
      <c r="F818" s="4"/>
      <c r="G818" s="4"/>
      <c r="H818" s="69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68"/>
      <c r="C819" s="69"/>
      <c r="D819" s="69"/>
      <c r="E819" s="4"/>
      <c r="F819" s="4"/>
      <c r="G819" s="4"/>
      <c r="H819" s="69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68"/>
      <c r="C820" s="69"/>
      <c r="D820" s="69"/>
      <c r="E820" s="4"/>
      <c r="F820" s="4"/>
      <c r="G820" s="4"/>
      <c r="H820" s="69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68"/>
      <c r="C821" s="69"/>
      <c r="D821" s="69"/>
      <c r="E821" s="4"/>
      <c r="F821" s="4"/>
      <c r="G821" s="4"/>
      <c r="H821" s="69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68"/>
      <c r="C822" s="69"/>
      <c r="D822" s="69"/>
      <c r="E822" s="4"/>
      <c r="F822" s="4"/>
      <c r="G822" s="4"/>
      <c r="H822" s="69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68"/>
      <c r="C823" s="69"/>
      <c r="D823" s="69"/>
      <c r="E823" s="4"/>
      <c r="F823" s="4"/>
      <c r="G823" s="4"/>
      <c r="H823" s="69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68"/>
      <c r="C824" s="69"/>
      <c r="D824" s="69"/>
      <c r="E824" s="4"/>
      <c r="F824" s="4"/>
      <c r="G824" s="4"/>
      <c r="H824" s="69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68"/>
      <c r="C825" s="69"/>
      <c r="D825" s="69"/>
      <c r="E825" s="4"/>
      <c r="F825" s="4"/>
      <c r="G825" s="4"/>
      <c r="H825" s="69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68"/>
      <c r="C826" s="69"/>
      <c r="D826" s="69"/>
      <c r="E826" s="4"/>
      <c r="F826" s="4"/>
      <c r="G826" s="4"/>
      <c r="H826" s="69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68"/>
      <c r="C827" s="69"/>
      <c r="D827" s="69"/>
      <c r="E827" s="4"/>
      <c r="F827" s="4"/>
      <c r="G827" s="4"/>
      <c r="H827" s="69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68"/>
      <c r="C828" s="69"/>
      <c r="D828" s="69"/>
      <c r="E828" s="4"/>
      <c r="F828" s="4"/>
      <c r="G828" s="4"/>
      <c r="H828" s="69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68"/>
      <c r="C829" s="69"/>
      <c r="D829" s="69"/>
      <c r="E829" s="4"/>
      <c r="F829" s="4"/>
      <c r="G829" s="4"/>
      <c r="H829" s="69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68"/>
      <c r="C830" s="69"/>
      <c r="D830" s="69"/>
      <c r="E830" s="4"/>
      <c r="F830" s="4"/>
      <c r="G830" s="4"/>
      <c r="H830" s="69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68"/>
      <c r="C831" s="69"/>
      <c r="D831" s="69"/>
      <c r="E831" s="4"/>
      <c r="F831" s="4"/>
      <c r="G831" s="4"/>
      <c r="H831" s="69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68"/>
      <c r="C832" s="69"/>
      <c r="D832" s="69"/>
      <c r="E832" s="4"/>
      <c r="F832" s="4"/>
      <c r="G832" s="4"/>
      <c r="H832" s="69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68"/>
      <c r="C833" s="69"/>
      <c r="D833" s="69"/>
      <c r="E833" s="4"/>
      <c r="F833" s="4"/>
      <c r="G833" s="4"/>
      <c r="H833" s="69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68"/>
      <c r="C834" s="69"/>
      <c r="D834" s="69"/>
      <c r="E834" s="4"/>
      <c r="F834" s="4"/>
      <c r="G834" s="4"/>
      <c r="H834" s="69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68"/>
      <c r="C835" s="69"/>
      <c r="D835" s="69"/>
      <c r="E835" s="4"/>
      <c r="F835" s="4"/>
      <c r="G835" s="4"/>
      <c r="H835" s="69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68"/>
      <c r="C836" s="69"/>
      <c r="D836" s="69"/>
      <c r="E836" s="4"/>
      <c r="F836" s="4"/>
      <c r="G836" s="4"/>
      <c r="H836" s="69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68"/>
      <c r="C837" s="69"/>
      <c r="D837" s="69"/>
      <c r="E837" s="4"/>
      <c r="F837" s="4"/>
      <c r="G837" s="4"/>
      <c r="H837" s="69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68"/>
      <c r="C838" s="69"/>
      <c r="D838" s="69"/>
      <c r="E838" s="4"/>
      <c r="F838" s="4"/>
      <c r="G838" s="4"/>
      <c r="H838" s="69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68"/>
      <c r="C839" s="69"/>
      <c r="D839" s="69"/>
      <c r="E839" s="4"/>
      <c r="F839" s="4"/>
      <c r="G839" s="4"/>
      <c r="H839" s="69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68"/>
      <c r="C840" s="69"/>
      <c r="D840" s="69"/>
      <c r="E840" s="4"/>
      <c r="F840" s="4"/>
      <c r="G840" s="4"/>
      <c r="H840" s="69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68"/>
      <c r="C841" s="69"/>
      <c r="D841" s="69"/>
      <c r="E841" s="4"/>
      <c r="F841" s="4"/>
      <c r="G841" s="4"/>
      <c r="H841" s="69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68"/>
      <c r="C842" s="69"/>
      <c r="D842" s="69"/>
      <c r="E842" s="4"/>
      <c r="F842" s="4"/>
      <c r="G842" s="4"/>
      <c r="H842" s="69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68"/>
      <c r="C843" s="69"/>
      <c r="D843" s="69"/>
      <c r="E843" s="4"/>
      <c r="F843" s="4"/>
      <c r="G843" s="4"/>
      <c r="H843" s="69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68"/>
      <c r="C844" s="69"/>
      <c r="D844" s="69"/>
      <c r="E844" s="4"/>
      <c r="F844" s="4"/>
      <c r="G844" s="4"/>
      <c r="H844" s="69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68"/>
      <c r="C845" s="69"/>
      <c r="D845" s="69"/>
      <c r="E845" s="4"/>
      <c r="F845" s="4"/>
      <c r="G845" s="4"/>
      <c r="H845" s="69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68"/>
      <c r="C846" s="69"/>
      <c r="D846" s="69"/>
      <c r="E846" s="4"/>
      <c r="F846" s="4"/>
      <c r="G846" s="4"/>
      <c r="H846" s="69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68"/>
      <c r="C847" s="69"/>
      <c r="D847" s="69"/>
      <c r="E847" s="4"/>
      <c r="F847" s="4"/>
      <c r="G847" s="4"/>
      <c r="H847" s="69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68"/>
      <c r="C848" s="69"/>
      <c r="D848" s="69"/>
      <c r="E848" s="4"/>
      <c r="F848" s="4"/>
      <c r="G848" s="4"/>
      <c r="H848" s="69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68"/>
      <c r="C849" s="69"/>
      <c r="D849" s="69"/>
      <c r="E849" s="4"/>
      <c r="F849" s="4"/>
      <c r="G849" s="4"/>
      <c r="H849" s="69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68"/>
      <c r="C850" s="69"/>
      <c r="D850" s="69"/>
      <c r="E850" s="4"/>
      <c r="F850" s="4"/>
      <c r="G850" s="4"/>
      <c r="H850" s="69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68"/>
      <c r="C851" s="69"/>
      <c r="D851" s="69"/>
      <c r="E851" s="4"/>
      <c r="F851" s="4"/>
      <c r="G851" s="4"/>
      <c r="H851" s="69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68"/>
      <c r="C852" s="69"/>
      <c r="D852" s="69"/>
      <c r="E852" s="4"/>
      <c r="F852" s="4"/>
      <c r="G852" s="4"/>
      <c r="H852" s="69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68"/>
      <c r="C853" s="69"/>
      <c r="D853" s="69"/>
      <c r="E853" s="4"/>
      <c r="F853" s="4"/>
      <c r="G853" s="4"/>
      <c r="H853" s="69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68"/>
      <c r="C854" s="69"/>
      <c r="D854" s="69"/>
      <c r="E854" s="4"/>
      <c r="F854" s="4"/>
      <c r="G854" s="4"/>
      <c r="H854" s="69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68"/>
      <c r="C855" s="69"/>
      <c r="D855" s="69"/>
      <c r="E855" s="4"/>
      <c r="F855" s="4"/>
      <c r="G855" s="4"/>
      <c r="H855" s="69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68"/>
      <c r="C856" s="69"/>
      <c r="D856" s="69"/>
      <c r="E856" s="4"/>
      <c r="F856" s="4"/>
      <c r="G856" s="4"/>
      <c r="H856" s="69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68"/>
      <c r="C857" s="69"/>
      <c r="D857" s="69"/>
      <c r="E857" s="4"/>
      <c r="F857" s="4"/>
      <c r="G857" s="4"/>
      <c r="H857" s="69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68"/>
      <c r="C858" s="69"/>
      <c r="D858" s="69"/>
      <c r="E858" s="4"/>
      <c r="F858" s="4"/>
      <c r="G858" s="4"/>
      <c r="H858" s="69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68"/>
      <c r="C859" s="69"/>
      <c r="D859" s="69"/>
      <c r="E859" s="4"/>
      <c r="F859" s="4"/>
      <c r="G859" s="4"/>
      <c r="H859" s="69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68"/>
      <c r="C860" s="69"/>
      <c r="D860" s="69"/>
      <c r="E860" s="4"/>
      <c r="F860" s="4"/>
      <c r="G860" s="4"/>
      <c r="H860" s="69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68"/>
      <c r="C861" s="69"/>
      <c r="D861" s="69"/>
      <c r="E861" s="4"/>
      <c r="F861" s="4"/>
      <c r="G861" s="4"/>
      <c r="H861" s="69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68"/>
      <c r="C862" s="69"/>
      <c r="D862" s="69"/>
      <c r="E862" s="4"/>
      <c r="F862" s="4"/>
      <c r="G862" s="4"/>
      <c r="H862" s="69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68"/>
      <c r="C863" s="69"/>
      <c r="D863" s="69"/>
      <c r="E863" s="4"/>
      <c r="F863" s="4"/>
      <c r="G863" s="4"/>
      <c r="H863" s="69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68"/>
      <c r="C864" s="69"/>
      <c r="D864" s="69"/>
      <c r="E864" s="4"/>
      <c r="F864" s="4"/>
      <c r="G864" s="4"/>
      <c r="H864" s="69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68"/>
      <c r="C865" s="69"/>
      <c r="D865" s="69"/>
      <c r="E865" s="4"/>
      <c r="F865" s="4"/>
      <c r="G865" s="4"/>
      <c r="H865" s="69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68"/>
      <c r="C866" s="69"/>
      <c r="D866" s="69"/>
      <c r="E866" s="4"/>
      <c r="F866" s="4"/>
      <c r="G866" s="4"/>
      <c r="H866" s="69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68"/>
      <c r="C867" s="69"/>
      <c r="D867" s="69"/>
      <c r="E867" s="4"/>
      <c r="F867" s="4"/>
      <c r="G867" s="4"/>
      <c r="H867" s="69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68"/>
      <c r="C868" s="69"/>
      <c r="D868" s="69"/>
      <c r="E868" s="4"/>
      <c r="F868" s="4"/>
      <c r="G868" s="4"/>
      <c r="H868" s="69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68"/>
      <c r="C869" s="69"/>
      <c r="D869" s="69"/>
      <c r="E869" s="4"/>
      <c r="F869" s="4"/>
      <c r="G869" s="4"/>
      <c r="H869" s="69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68"/>
      <c r="C870" s="69"/>
      <c r="D870" s="69"/>
      <c r="E870" s="4"/>
      <c r="F870" s="4"/>
      <c r="G870" s="4"/>
      <c r="H870" s="69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68"/>
      <c r="C871" s="69"/>
      <c r="D871" s="69"/>
      <c r="E871" s="4"/>
      <c r="F871" s="4"/>
      <c r="G871" s="4"/>
      <c r="H871" s="69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68"/>
      <c r="C872" s="69"/>
      <c r="D872" s="69"/>
      <c r="E872" s="4"/>
      <c r="F872" s="4"/>
      <c r="G872" s="4"/>
      <c r="H872" s="69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68"/>
      <c r="C873" s="69"/>
      <c r="D873" s="69"/>
      <c r="E873" s="4"/>
      <c r="F873" s="4"/>
      <c r="G873" s="4"/>
      <c r="H873" s="69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68"/>
      <c r="C874" s="69"/>
      <c r="D874" s="69"/>
      <c r="E874" s="4"/>
      <c r="F874" s="4"/>
      <c r="G874" s="4"/>
      <c r="H874" s="69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68"/>
      <c r="C875" s="69"/>
      <c r="D875" s="69"/>
      <c r="E875" s="4"/>
      <c r="F875" s="4"/>
      <c r="G875" s="4"/>
      <c r="H875" s="69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68"/>
      <c r="C876" s="69"/>
      <c r="D876" s="69"/>
      <c r="E876" s="4"/>
      <c r="F876" s="4"/>
      <c r="G876" s="4"/>
      <c r="H876" s="69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68"/>
      <c r="C877" s="69"/>
      <c r="D877" s="69"/>
      <c r="E877" s="4"/>
      <c r="F877" s="4"/>
      <c r="G877" s="4"/>
      <c r="H877" s="69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68"/>
      <c r="C878" s="69"/>
      <c r="D878" s="69"/>
      <c r="E878" s="4"/>
      <c r="F878" s="4"/>
      <c r="G878" s="4"/>
      <c r="H878" s="69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68"/>
      <c r="C879" s="69"/>
      <c r="D879" s="69"/>
      <c r="E879" s="4"/>
      <c r="F879" s="4"/>
      <c r="G879" s="4"/>
      <c r="H879" s="69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68"/>
      <c r="C880" s="69"/>
      <c r="D880" s="69"/>
      <c r="E880" s="4"/>
      <c r="F880" s="4"/>
      <c r="G880" s="4"/>
      <c r="H880" s="69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68"/>
      <c r="C881" s="69"/>
      <c r="D881" s="69"/>
      <c r="E881" s="4"/>
      <c r="F881" s="4"/>
      <c r="G881" s="4"/>
      <c r="H881" s="69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68"/>
      <c r="C882" s="69"/>
      <c r="D882" s="69"/>
      <c r="E882" s="4"/>
      <c r="F882" s="4"/>
      <c r="G882" s="4"/>
      <c r="H882" s="69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68"/>
      <c r="C883" s="69"/>
      <c r="D883" s="69"/>
      <c r="E883" s="4"/>
      <c r="F883" s="4"/>
      <c r="G883" s="4"/>
      <c r="H883" s="69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68"/>
      <c r="C884" s="69"/>
      <c r="D884" s="69"/>
      <c r="E884" s="4"/>
      <c r="F884" s="4"/>
      <c r="G884" s="4"/>
      <c r="H884" s="69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68"/>
      <c r="C885" s="69"/>
      <c r="D885" s="69"/>
      <c r="E885" s="4"/>
      <c r="F885" s="4"/>
      <c r="G885" s="4"/>
      <c r="H885" s="69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68"/>
      <c r="C886" s="69"/>
      <c r="D886" s="69"/>
      <c r="E886" s="4"/>
      <c r="F886" s="4"/>
      <c r="G886" s="4"/>
      <c r="H886" s="69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68"/>
      <c r="C887" s="69"/>
      <c r="D887" s="69"/>
      <c r="E887" s="4"/>
      <c r="F887" s="4"/>
      <c r="G887" s="4"/>
      <c r="H887" s="69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68"/>
      <c r="C888" s="69"/>
      <c r="D888" s="69"/>
      <c r="E888" s="4"/>
      <c r="F888" s="4"/>
      <c r="G888" s="4"/>
      <c r="H888" s="69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68"/>
      <c r="C889" s="69"/>
      <c r="D889" s="69"/>
      <c r="E889" s="4"/>
      <c r="F889" s="4"/>
      <c r="G889" s="4"/>
      <c r="H889" s="69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68"/>
      <c r="C890" s="69"/>
      <c r="D890" s="69"/>
      <c r="E890" s="4"/>
      <c r="F890" s="4"/>
      <c r="G890" s="4"/>
      <c r="H890" s="69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68"/>
      <c r="C891" s="69"/>
      <c r="D891" s="69"/>
      <c r="E891" s="4"/>
      <c r="F891" s="4"/>
      <c r="G891" s="4"/>
      <c r="H891" s="69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68"/>
      <c r="C892" s="69"/>
      <c r="D892" s="69"/>
      <c r="E892" s="4"/>
      <c r="F892" s="4"/>
      <c r="G892" s="4"/>
      <c r="H892" s="69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68"/>
      <c r="C893" s="69"/>
      <c r="D893" s="69"/>
      <c r="E893" s="4"/>
      <c r="F893" s="4"/>
      <c r="G893" s="4"/>
      <c r="H893" s="69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68"/>
      <c r="C894" s="69"/>
      <c r="D894" s="69"/>
      <c r="E894" s="4"/>
      <c r="F894" s="4"/>
      <c r="G894" s="4"/>
      <c r="H894" s="69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68"/>
      <c r="C895" s="69"/>
      <c r="D895" s="69"/>
      <c r="E895" s="4"/>
      <c r="F895" s="4"/>
      <c r="G895" s="4"/>
      <c r="H895" s="69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68"/>
      <c r="C896" s="69"/>
      <c r="D896" s="69"/>
      <c r="E896" s="4"/>
      <c r="F896" s="4"/>
      <c r="G896" s="4"/>
      <c r="H896" s="69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68"/>
      <c r="C897" s="69"/>
      <c r="D897" s="69"/>
      <c r="E897" s="4"/>
      <c r="F897" s="4"/>
      <c r="G897" s="4"/>
      <c r="H897" s="69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68"/>
      <c r="C898" s="69"/>
      <c r="D898" s="69"/>
      <c r="E898" s="4"/>
      <c r="F898" s="4"/>
      <c r="G898" s="4"/>
      <c r="H898" s="69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68"/>
      <c r="C899" s="69"/>
      <c r="D899" s="69"/>
      <c r="E899" s="4"/>
      <c r="F899" s="4"/>
      <c r="G899" s="4"/>
      <c r="H899" s="69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68"/>
      <c r="C900" s="69"/>
      <c r="D900" s="69"/>
      <c r="E900" s="4"/>
      <c r="F900" s="4"/>
      <c r="G900" s="4"/>
      <c r="H900" s="69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68"/>
      <c r="C901" s="69"/>
      <c r="D901" s="69"/>
      <c r="E901" s="4"/>
      <c r="F901" s="4"/>
      <c r="G901" s="4"/>
      <c r="H901" s="69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68"/>
      <c r="C902" s="69"/>
      <c r="D902" s="69"/>
      <c r="E902" s="4"/>
      <c r="F902" s="4"/>
      <c r="G902" s="4"/>
      <c r="H902" s="69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68"/>
      <c r="C903" s="69"/>
      <c r="D903" s="69"/>
      <c r="E903" s="4"/>
      <c r="F903" s="4"/>
      <c r="G903" s="4"/>
      <c r="H903" s="69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68"/>
      <c r="C904" s="69"/>
      <c r="D904" s="69"/>
      <c r="E904" s="4"/>
      <c r="F904" s="4"/>
      <c r="G904" s="4"/>
      <c r="H904" s="69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68"/>
      <c r="C905" s="69"/>
      <c r="D905" s="69"/>
      <c r="E905" s="4"/>
      <c r="F905" s="4"/>
      <c r="G905" s="4"/>
      <c r="H905" s="69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68"/>
      <c r="C906" s="69"/>
      <c r="D906" s="69"/>
      <c r="E906" s="4"/>
      <c r="F906" s="4"/>
      <c r="G906" s="4"/>
      <c r="H906" s="69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68"/>
      <c r="C907" s="69"/>
      <c r="D907" s="69"/>
      <c r="E907" s="4"/>
      <c r="F907" s="4"/>
      <c r="G907" s="4"/>
      <c r="H907" s="69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68"/>
      <c r="C908" s="69"/>
      <c r="D908" s="69"/>
      <c r="E908" s="4"/>
      <c r="F908" s="4"/>
      <c r="G908" s="4"/>
      <c r="H908" s="69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68"/>
      <c r="C909" s="69"/>
      <c r="D909" s="69"/>
      <c r="E909" s="4"/>
      <c r="F909" s="4"/>
      <c r="G909" s="4"/>
      <c r="H909" s="69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68"/>
      <c r="C910" s="69"/>
      <c r="D910" s="69"/>
      <c r="E910" s="4"/>
      <c r="F910" s="4"/>
      <c r="G910" s="4"/>
      <c r="H910" s="69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68"/>
      <c r="C911" s="69"/>
      <c r="D911" s="69"/>
      <c r="E911" s="4"/>
      <c r="F911" s="4"/>
      <c r="G911" s="4"/>
      <c r="H911" s="69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68"/>
      <c r="C912" s="69"/>
      <c r="D912" s="69"/>
      <c r="E912" s="4"/>
      <c r="F912" s="4"/>
      <c r="G912" s="4"/>
      <c r="H912" s="69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68"/>
      <c r="C913" s="69"/>
      <c r="D913" s="69"/>
      <c r="E913" s="4"/>
      <c r="F913" s="4"/>
      <c r="G913" s="4"/>
      <c r="H913" s="69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68"/>
      <c r="C914" s="69"/>
      <c r="D914" s="69"/>
      <c r="E914" s="4"/>
      <c r="F914" s="4"/>
      <c r="G914" s="4"/>
      <c r="H914" s="69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68"/>
      <c r="C915" s="69"/>
      <c r="D915" s="69"/>
      <c r="E915" s="4"/>
      <c r="F915" s="4"/>
      <c r="G915" s="4"/>
      <c r="H915" s="69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68"/>
      <c r="C916" s="69"/>
      <c r="D916" s="69"/>
      <c r="E916" s="4"/>
      <c r="F916" s="4"/>
      <c r="G916" s="4"/>
      <c r="H916" s="69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68"/>
      <c r="C917" s="69"/>
      <c r="D917" s="69"/>
      <c r="E917" s="4"/>
      <c r="F917" s="4"/>
      <c r="G917" s="4"/>
      <c r="H917" s="69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68"/>
      <c r="C918" s="69"/>
      <c r="D918" s="69"/>
      <c r="E918" s="4"/>
      <c r="F918" s="4"/>
      <c r="G918" s="4"/>
      <c r="H918" s="69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68"/>
      <c r="C919" s="69"/>
      <c r="D919" s="69"/>
      <c r="E919" s="4"/>
      <c r="F919" s="4"/>
      <c r="G919" s="4"/>
      <c r="H919" s="69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68"/>
      <c r="C920" s="69"/>
      <c r="D920" s="69"/>
      <c r="E920" s="4"/>
      <c r="F920" s="4"/>
      <c r="G920" s="4"/>
      <c r="H920" s="69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68"/>
      <c r="C921" s="69"/>
      <c r="D921" s="69"/>
      <c r="E921" s="4"/>
      <c r="F921" s="4"/>
      <c r="G921" s="4"/>
      <c r="H921" s="69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68"/>
      <c r="C922" s="69"/>
      <c r="D922" s="69"/>
      <c r="E922" s="4"/>
      <c r="F922" s="4"/>
      <c r="G922" s="4"/>
      <c r="H922" s="69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68"/>
      <c r="C923" s="69"/>
      <c r="D923" s="69"/>
      <c r="E923" s="4"/>
      <c r="F923" s="4"/>
      <c r="G923" s="4"/>
      <c r="H923" s="69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68"/>
      <c r="C924" s="69"/>
      <c r="D924" s="69"/>
      <c r="E924" s="4"/>
      <c r="F924" s="4"/>
      <c r="G924" s="4"/>
      <c r="H924" s="69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68"/>
      <c r="C925" s="69"/>
      <c r="D925" s="69"/>
      <c r="E925" s="4"/>
      <c r="F925" s="4"/>
      <c r="G925" s="4"/>
      <c r="H925" s="69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68"/>
      <c r="C926" s="69"/>
      <c r="D926" s="69"/>
      <c r="E926" s="4"/>
      <c r="F926" s="4"/>
      <c r="G926" s="4"/>
      <c r="H926" s="69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68"/>
      <c r="C927" s="69"/>
      <c r="D927" s="69"/>
      <c r="E927" s="4"/>
      <c r="F927" s="4"/>
      <c r="G927" s="4"/>
      <c r="H927" s="69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68"/>
      <c r="C928" s="69"/>
      <c r="D928" s="69"/>
      <c r="E928" s="4"/>
      <c r="F928" s="4"/>
      <c r="G928" s="4"/>
      <c r="H928" s="69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68"/>
      <c r="C929" s="69"/>
      <c r="D929" s="69"/>
      <c r="E929" s="4"/>
      <c r="F929" s="4"/>
      <c r="G929" s="4"/>
      <c r="H929" s="69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68"/>
      <c r="C930" s="69"/>
      <c r="D930" s="69"/>
      <c r="E930" s="4"/>
      <c r="F930" s="4"/>
      <c r="G930" s="4"/>
      <c r="H930" s="69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68"/>
      <c r="C931" s="69"/>
      <c r="D931" s="69"/>
      <c r="E931" s="4"/>
      <c r="F931" s="4"/>
      <c r="G931" s="4"/>
      <c r="H931" s="69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68"/>
      <c r="C932" s="69"/>
      <c r="D932" s="69"/>
      <c r="E932" s="4"/>
      <c r="F932" s="4"/>
      <c r="G932" s="4"/>
      <c r="H932" s="69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68"/>
      <c r="C933" s="69"/>
      <c r="D933" s="69"/>
      <c r="E933" s="4"/>
      <c r="F933" s="4"/>
      <c r="G933" s="4"/>
      <c r="H933" s="69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68"/>
      <c r="C934" s="69"/>
      <c r="D934" s="69"/>
      <c r="E934" s="4"/>
      <c r="F934" s="4"/>
      <c r="G934" s="4"/>
      <c r="H934" s="69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68"/>
      <c r="C935" s="69"/>
      <c r="D935" s="69"/>
      <c r="E935" s="4"/>
      <c r="F935" s="4"/>
      <c r="G935" s="4"/>
      <c r="H935" s="69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68"/>
      <c r="C936" s="69"/>
      <c r="D936" s="69"/>
      <c r="E936" s="4"/>
      <c r="F936" s="4"/>
      <c r="G936" s="4"/>
      <c r="H936" s="69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68"/>
      <c r="C937" s="69"/>
      <c r="D937" s="69"/>
      <c r="E937" s="4"/>
      <c r="F937" s="4"/>
      <c r="G937" s="4"/>
      <c r="H937" s="69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68"/>
      <c r="C938" s="69"/>
      <c r="D938" s="69"/>
      <c r="E938" s="4"/>
      <c r="F938" s="4"/>
      <c r="G938" s="4"/>
      <c r="H938" s="69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68"/>
      <c r="C939" s="69"/>
      <c r="D939" s="69"/>
      <c r="E939" s="4"/>
      <c r="F939" s="4"/>
      <c r="G939" s="4"/>
      <c r="H939" s="69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68"/>
      <c r="C940" s="69"/>
      <c r="D940" s="69"/>
      <c r="E940" s="4"/>
      <c r="F940" s="4"/>
      <c r="G940" s="4"/>
      <c r="H940" s="69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68"/>
      <c r="C941" s="69"/>
      <c r="D941" s="69"/>
      <c r="E941" s="4"/>
      <c r="F941" s="4"/>
      <c r="G941" s="4"/>
      <c r="H941" s="69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68"/>
      <c r="C942" s="69"/>
      <c r="D942" s="69"/>
      <c r="E942" s="4"/>
      <c r="F942" s="4"/>
      <c r="G942" s="4"/>
      <c r="H942" s="69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68"/>
      <c r="C943" s="69"/>
      <c r="D943" s="69"/>
      <c r="E943" s="4"/>
      <c r="F943" s="4"/>
      <c r="G943" s="4"/>
      <c r="H943" s="69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68"/>
      <c r="C944" s="69"/>
      <c r="D944" s="69"/>
      <c r="E944" s="4"/>
      <c r="F944" s="4"/>
      <c r="G944" s="4"/>
      <c r="H944" s="69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68"/>
      <c r="C945" s="69"/>
      <c r="D945" s="69"/>
      <c r="E945" s="4"/>
      <c r="F945" s="4"/>
      <c r="G945" s="4"/>
      <c r="H945" s="69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68"/>
      <c r="C946" s="69"/>
      <c r="D946" s="69"/>
      <c r="E946" s="4"/>
      <c r="F946" s="4"/>
      <c r="G946" s="4"/>
      <c r="H946" s="69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68"/>
      <c r="C947" s="69"/>
      <c r="D947" s="69"/>
      <c r="E947" s="4"/>
      <c r="F947" s="4"/>
      <c r="G947" s="4"/>
      <c r="H947" s="69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68"/>
      <c r="C948" s="69"/>
      <c r="D948" s="69"/>
      <c r="E948" s="4"/>
      <c r="F948" s="4"/>
      <c r="G948" s="4"/>
      <c r="H948" s="69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68"/>
      <c r="C949" s="69"/>
      <c r="D949" s="69"/>
      <c r="E949" s="4"/>
      <c r="F949" s="4"/>
      <c r="G949" s="4"/>
      <c r="H949" s="69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68"/>
      <c r="C950" s="69"/>
      <c r="D950" s="69"/>
      <c r="E950" s="4"/>
      <c r="F950" s="4"/>
      <c r="G950" s="4"/>
      <c r="H950" s="69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68"/>
      <c r="C951" s="69"/>
      <c r="D951" s="69"/>
      <c r="E951" s="4"/>
      <c r="F951" s="4"/>
      <c r="G951" s="4"/>
      <c r="H951" s="69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68"/>
      <c r="C952" s="69"/>
      <c r="D952" s="69"/>
      <c r="E952" s="4"/>
      <c r="F952" s="4"/>
      <c r="G952" s="4"/>
      <c r="H952" s="69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68"/>
      <c r="C953" s="69"/>
      <c r="D953" s="69"/>
      <c r="E953" s="4"/>
      <c r="F953" s="4"/>
      <c r="G953" s="4"/>
      <c r="H953" s="69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68"/>
      <c r="C954" s="69"/>
      <c r="D954" s="69"/>
      <c r="E954" s="4"/>
      <c r="F954" s="4"/>
      <c r="G954" s="4"/>
      <c r="H954" s="69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68"/>
      <c r="C955" s="69"/>
      <c r="D955" s="69"/>
      <c r="E955" s="4"/>
      <c r="F955" s="4"/>
      <c r="G955" s="4"/>
      <c r="H955" s="69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68"/>
      <c r="C956" s="69"/>
      <c r="D956" s="69"/>
      <c r="E956" s="4"/>
      <c r="F956" s="4"/>
      <c r="G956" s="4"/>
      <c r="H956" s="69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68"/>
      <c r="C957" s="69"/>
      <c r="D957" s="69"/>
      <c r="E957" s="4"/>
      <c r="F957" s="4"/>
      <c r="G957" s="4"/>
      <c r="H957" s="69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68"/>
      <c r="C958" s="69"/>
      <c r="D958" s="69"/>
      <c r="E958" s="4"/>
      <c r="F958" s="4"/>
      <c r="G958" s="4"/>
      <c r="H958" s="69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68"/>
      <c r="C959" s="69"/>
      <c r="D959" s="69"/>
      <c r="E959" s="4"/>
      <c r="F959" s="4"/>
      <c r="G959" s="4"/>
      <c r="H959" s="69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68"/>
      <c r="C960" s="69"/>
      <c r="D960" s="69"/>
      <c r="E960" s="4"/>
      <c r="F960" s="4"/>
      <c r="G960" s="4"/>
      <c r="H960" s="69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68"/>
      <c r="C961" s="69"/>
      <c r="D961" s="69"/>
      <c r="E961" s="4"/>
      <c r="F961" s="4"/>
      <c r="G961" s="4"/>
      <c r="H961" s="69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68"/>
      <c r="C962" s="69"/>
      <c r="D962" s="69"/>
      <c r="E962" s="4"/>
      <c r="F962" s="4"/>
      <c r="G962" s="4"/>
      <c r="H962" s="69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68"/>
      <c r="C963" s="69"/>
      <c r="D963" s="69"/>
      <c r="E963" s="4"/>
      <c r="F963" s="4"/>
      <c r="G963" s="4"/>
      <c r="H963" s="69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68"/>
      <c r="C964" s="69"/>
      <c r="D964" s="69"/>
      <c r="E964" s="4"/>
      <c r="F964" s="4"/>
      <c r="G964" s="4"/>
      <c r="H964" s="69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68"/>
      <c r="C965" s="69"/>
      <c r="D965" s="69"/>
      <c r="E965" s="4"/>
      <c r="F965" s="4"/>
      <c r="G965" s="4"/>
      <c r="H965" s="69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68"/>
      <c r="C966" s="69"/>
      <c r="D966" s="69"/>
      <c r="E966" s="4"/>
      <c r="F966" s="4"/>
      <c r="G966" s="4"/>
      <c r="H966" s="69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68"/>
      <c r="C967" s="69"/>
      <c r="D967" s="69"/>
      <c r="E967" s="4"/>
      <c r="F967" s="4"/>
      <c r="G967" s="4"/>
      <c r="H967" s="69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68"/>
      <c r="C968" s="69"/>
      <c r="D968" s="69"/>
      <c r="E968" s="4"/>
      <c r="F968" s="4"/>
      <c r="G968" s="4"/>
      <c r="H968" s="69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68"/>
      <c r="C969" s="69"/>
      <c r="D969" s="69"/>
      <c r="E969" s="4"/>
      <c r="F969" s="4"/>
      <c r="G969" s="4"/>
      <c r="H969" s="69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68"/>
      <c r="C970" s="69"/>
      <c r="D970" s="69"/>
      <c r="E970" s="4"/>
      <c r="F970" s="4"/>
      <c r="G970" s="4"/>
      <c r="H970" s="69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68"/>
      <c r="C971" s="69"/>
      <c r="D971" s="69"/>
      <c r="E971" s="4"/>
      <c r="F971" s="4"/>
      <c r="G971" s="4"/>
      <c r="H971" s="69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68"/>
      <c r="C972" s="69"/>
      <c r="D972" s="69"/>
      <c r="E972" s="4"/>
      <c r="F972" s="4"/>
      <c r="G972" s="4"/>
      <c r="H972" s="69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68"/>
      <c r="C973" s="69"/>
      <c r="D973" s="69"/>
      <c r="E973" s="4"/>
      <c r="F973" s="4"/>
      <c r="G973" s="4"/>
      <c r="H973" s="69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68"/>
      <c r="C974" s="69"/>
      <c r="D974" s="69"/>
      <c r="E974" s="4"/>
      <c r="F974" s="4"/>
      <c r="G974" s="4"/>
      <c r="H974" s="69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68"/>
      <c r="C975" s="69"/>
      <c r="D975" s="69"/>
      <c r="E975" s="4"/>
      <c r="F975" s="4"/>
      <c r="G975" s="4"/>
      <c r="H975" s="69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68"/>
      <c r="C976" s="69"/>
      <c r="D976" s="69"/>
      <c r="E976" s="4"/>
      <c r="F976" s="4"/>
      <c r="G976" s="4"/>
      <c r="H976" s="69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68"/>
      <c r="C977" s="69"/>
      <c r="D977" s="69"/>
      <c r="E977" s="4"/>
      <c r="F977" s="4"/>
      <c r="G977" s="4"/>
      <c r="H977" s="69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68"/>
      <c r="C978" s="69"/>
      <c r="D978" s="69"/>
      <c r="E978" s="4"/>
      <c r="F978" s="4"/>
      <c r="G978" s="4"/>
      <c r="H978" s="69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68"/>
      <c r="C979" s="69"/>
      <c r="D979" s="69"/>
      <c r="E979" s="4"/>
      <c r="F979" s="4"/>
      <c r="G979" s="4"/>
      <c r="H979" s="69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68"/>
      <c r="C980" s="69"/>
      <c r="D980" s="69"/>
      <c r="E980" s="4"/>
      <c r="F980" s="4"/>
      <c r="G980" s="4"/>
      <c r="H980" s="69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68"/>
      <c r="C981" s="69"/>
      <c r="D981" s="69"/>
      <c r="E981" s="4"/>
      <c r="F981" s="4"/>
      <c r="G981" s="4"/>
      <c r="H981" s="69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68"/>
      <c r="C982" s="69"/>
      <c r="D982" s="69"/>
      <c r="E982" s="4"/>
      <c r="F982" s="4"/>
      <c r="G982" s="4"/>
      <c r="H982" s="69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68"/>
      <c r="C983" s="69"/>
      <c r="D983" s="69"/>
      <c r="E983" s="4"/>
      <c r="F983" s="4"/>
      <c r="G983" s="4"/>
      <c r="H983" s="69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68"/>
      <c r="C984" s="69"/>
      <c r="D984" s="69"/>
      <c r="E984" s="4"/>
      <c r="F984" s="4"/>
      <c r="G984" s="4"/>
      <c r="H984" s="69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68"/>
      <c r="C985" s="69"/>
      <c r="D985" s="69"/>
      <c r="E985" s="4"/>
      <c r="F985" s="4"/>
      <c r="G985" s="4"/>
      <c r="H985" s="69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68"/>
      <c r="C986" s="69"/>
      <c r="D986" s="69"/>
      <c r="E986" s="4"/>
      <c r="F986" s="4"/>
      <c r="G986" s="4"/>
      <c r="H986" s="69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68"/>
      <c r="C987" s="69"/>
      <c r="D987" s="69"/>
      <c r="E987" s="4"/>
      <c r="F987" s="4"/>
      <c r="G987" s="4"/>
      <c r="H987" s="69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68"/>
      <c r="C988" s="69"/>
      <c r="D988" s="69"/>
      <c r="E988" s="4"/>
      <c r="F988" s="4"/>
      <c r="G988" s="4"/>
      <c r="H988" s="69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68"/>
      <c r="C989" s="69"/>
      <c r="D989" s="69"/>
      <c r="E989" s="4"/>
      <c r="F989" s="4"/>
      <c r="G989" s="4"/>
      <c r="H989" s="69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68"/>
      <c r="C990" s="69"/>
      <c r="D990" s="69"/>
      <c r="E990" s="4"/>
      <c r="F990" s="4"/>
      <c r="G990" s="4"/>
      <c r="H990" s="69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68"/>
      <c r="C991" s="69"/>
      <c r="D991" s="69"/>
      <c r="E991" s="4"/>
      <c r="F991" s="4"/>
      <c r="G991" s="4"/>
      <c r="H991" s="69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68"/>
      <c r="C992" s="69"/>
      <c r="D992" s="69"/>
      <c r="E992" s="4"/>
      <c r="F992" s="4"/>
      <c r="G992" s="4"/>
      <c r="H992" s="69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68"/>
      <c r="C993" s="69"/>
      <c r="D993" s="69"/>
      <c r="E993" s="4"/>
      <c r="F993" s="4"/>
      <c r="G993" s="4"/>
      <c r="H993" s="69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68"/>
      <c r="C994" s="69"/>
      <c r="D994" s="69"/>
      <c r="E994" s="4"/>
      <c r="F994" s="4"/>
      <c r="G994" s="4"/>
      <c r="H994" s="69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68"/>
      <c r="C995" s="69"/>
      <c r="D995" s="69"/>
      <c r="E995" s="4"/>
      <c r="F995" s="4"/>
      <c r="G995" s="4"/>
      <c r="H995" s="69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68"/>
      <c r="C996" s="69"/>
      <c r="D996" s="69"/>
      <c r="E996" s="4"/>
      <c r="F996" s="4"/>
      <c r="G996" s="4"/>
      <c r="H996" s="69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68"/>
      <c r="C997" s="69"/>
      <c r="D997" s="69"/>
      <c r="E997" s="4"/>
      <c r="F997" s="4"/>
      <c r="G997" s="4"/>
      <c r="H997" s="69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68"/>
      <c r="C998" s="69"/>
      <c r="D998" s="69"/>
      <c r="E998" s="4"/>
      <c r="F998" s="4"/>
      <c r="G998" s="4"/>
      <c r="H998" s="69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68"/>
      <c r="C999" s="69"/>
      <c r="D999" s="69"/>
      <c r="E999" s="4"/>
      <c r="F999" s="4"/>
      <c r="G999" s="4"/>
      <c r="H999" s="69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68"/>
      <c r="C1000" s="69"/>
      <c r="D1000" s="69"/>
      <c r="E1000" s="4"/>
      <c r="F1000" s="4"/>
      <c r="G1000" s="4"/>
      <c r="H1000" s="69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5">
    <mergeCell ref="B2:H2"/>
    <mergeCell ref="B3:H3"/>
    <mergeCell ref="B4:H4"/>
    <mergeCell ref="B5:H5"/>
    <mergeCell ref="C6:H6"/>
    <mergeCell ref="C7:H7"/>
    <mergeCell ref="C8:H8"/>
    <mergeCell ref="C9:H9"/>
    <mergeCell ref="B12:H12"/>
    <mergeCell ref="E13:H13"/>
    <mergeCell ref="E14:H14"/>
    <mergeCell ref="E15:H15"/>
    <mergeCell ref="E16:H16"/>
    <mergeCell ref="E17:H17"/>
    <mergeCell ref="E25:H25"/>
    <mergeCell ref="E36:H36"/>
    <mergeCell ref="E37:H37"/>
    <mergeCell ref="E38:H38"/>
    <mergeCell ref="E18:H18"/>
    <mergeCell ref="B19:H19"/>
    <mergeCell ref="B20:H20"/>
    <mergeCell ref="D21:H21"/>
    <mergeCell ref="D22:H22"/>
    <mergeCell ref="E23:H23"/>
    <mergeCell ref="E24:H24"/>
  </mergeCells>
  <dataValidations>
    <dataValidation type="list" allowBlank="1" showErrorMessage="1" sqref="C10">
      <formula1>'Base de données IPA'!$B$3:$B$4</formula1>
    </dataValidation>
  </dataValidations>
  <printOptions horizontalCentered="1" verticalCentered="1"/>
  <pageMargins bottom="0.7480314960629921" footer="0.0" header="0.0" left="0.7086614173228347" right="0.7086614173228347" top="0.7480314960629921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66092"/>
    <pageSetUpPr fitToPage="1"/>
  </sheetPr>
  <sheetViews>
    <sheetView showGridLines="0" workbookViewId="0"/>
  </sheetViews>
  <sheetFormatPr customHeight="1" defaultColWidth="12.63" defaultRowHeight="15.0"/>
  <cols>
    <col customWidth="1" min="1" max="1" width="15.88"/>
    <col customWidth="1" min="2" max="2" width="60.25"/>
    <col customWidth="1" min="3" max="3" width="16.5"/>
    <col customWidth="1" min="4" max="4" width="4.88"/>
    <col customWidth="1" min="5" max="7" width="15.5"/>
    <col customWidth="1" min="8" max="8" width="8.88"/>
    <col customWidth="1" min="9" max="9" width="36.0"/>
    <col customWidth="1" min="10" max="12" width="11.88"/>
    <col customWidth="1" min="13" max="13" width="14.25"/>
    <col customWidth="1" min="14" max="26" width="11.5"/>
  </cols>
  <sheetData>
    <row r="1" ht="39.75" customHeight="1">
      <c r="A1" s="70" t="s">
        <v>44</v>
      </c>
      <c r="B1" s="71" t="s">
        <v>45</v>
      </c>
      <c r="C1" s="27"/>
      <c r="D1" s="27"/>
      <c r="E1" s="27"/>
      <c r="F1" s="27"/>
      <c r="G1" s="28"/>
      <c r="H1" s="72"/>
      <c r="I1" s="73" t="s">
        <v>46</v>
      </c>
      <c r="J1" s="27"/>
      <c r="K1" s="27"/>
      <c r="L1" s="28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ht="19.5" customHeight="1">
      <c r="A2" s="72"/>
      <c r="B2" s="74" t="s">
        <v>47</v>
      </c>
      <c r="C2" s="74" t="s">
        <v>48</v>
      </c>
      <c r="D2" s="74"/>
      <c r="E2" s="74" t="s">
        <v>49</v>
      </c>
      <c r="F2" s="74" t="s">
        <v>50</v>
      </c>
      <c r="G2" s="74" t="s">
        <v>51</v>
      </c>
      <c r="H2" s="72"/>
      <c r="I2" s="75" t="s">
        <v>52</v>
      </c>
      <c r="J2" s="75" t="s">
        <v>53</v>
      </c>
      <c r="K2" s="75" t="s">
        <v>54</v>
      </c>
      <c r="L2" s="75" t="s">
        <v>55</v>
      </c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ht="19.5" customHeight="1">
      <c r="A3" s="72"/>
      <c r="B3" s="76" t="s">
        <v>56</v>
      </c>
      <c r="C3" s="77">
        <f>SUM(C4:C18)</f>
        <v>9690</v>
      </c>
      <c r="D3" s="78">
        <f>IF(C3=0,"",C3/$C$50)</f>
        <v>0.5898466034</v>
      </c>
      <c r="E3" s="77">
        <f t="shared" ref="E3:G3" si="1">SUM(E4:E18)</f>
        <v>0</v>
      </c>
      <c r="F3" s="77">
        <f t="shared" si="1"/>
        <v>0</v>
      </c>
      <c r="G3" s="77">
        <f t="shared" si="1"/>
        <v>0</v>
      </c>
      <c r="H3" s="72"/>
      <c r="I3" s="79"/>
      <c r="J3" s="80"/>
      <c r="K3" s="27"/>
      <c r="L3" s="28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ht="15.0" customHeight="1">
      <c r="A4" s="72"/>
      <c r="B4" s="81" t="s">
        <v>57</v>
      </c>
      <c r="C4" s="82">
        <v>450.0</v>
      </c>
      <c r="D4" s="83"/>
      <c r="E4" s="84">
        <v>0.0</v>
      </c>
      <c r="F4" s="85"/>
      <c r="G4" s="85"/>
      <c r="H4" s="4"/>
      <c r="I4" s="86">
        <v>3.0</v>
      </c>
      <c r="J4" s="87">
        <f>IF(OR(AND(C4=0,E4=0),I4=0),0,(C4/I4)/12*'Compte de résultat'!$F$2)</f>
        <v>150</v>
      </c>
      <c r="K4" s="87">
        <f t="shared" ref="K4:K18" si="2">IF(I4&lt;=1,0,C4/I4)+IF(I4&lt;=1,0,E4/I4)</f>
        <v>150</v>
      </c>
      <c r="L4" s="87">
        <f t="shared" ref="L4:L18" si="3">IF(I4&lt;=2,0,C4/I4)+IF(I4&lt;=2,0,E4/I4)+IF(I4&lt;=2,0,F4/I4)</f>
        <v>150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ht="15.0" customHeight="1">
      <c r="A5" s="72"/>
      <c r="B5" s="81" t="s">
        <v>58</v>
      </c>
      <c r="C5" s="82">
        <v>1000.0</v>
      </c>
      <c r="D5" s="83"/>
      <c r="E5" s="84">
        <v>0.0</v>
      </c>
      <c r="F5" s="85"/>
      <c r="G5" s="85"/>
      <c r="H5" s="4"/>
      <c r="I5" s="86">
        <v>3.0</v>
      </c>
      <c r="J5" s="87">
        <f>IF(OR(AND(C5=0,E5=0),I5=0),0,(C5/I5)/12*'Compte de résultat'!$F$2)</f>
        <v>333.3333333</v>
      </c>
      <c r="K5" s="87">
        <f t="shared" si="2"/>
        <v>333.3333333</v>
      </c>
      <c r="L5" s="87">
        <f t="shared" si="3"/>
        <v>333.3333333</v>
      </c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ht="15.0" customHeight="1">
      <c r="A6" s="72"/>
      <c r="B6" s="81" t="s">
        <v>59</v>
      </c>
      <c r="C6" s="88"/>
      <c r="D6" s="83"/>
      <c r="E6" s="85"/>
      <c r="F6" s="85"/>
      <c r="G6" s="85"/>
      <c r="H6" s="4"/>
      <c r="I6" s="86">
        <v>3.0</v>
      </c>
      <c r="J6" s="87">
        <f>IF(OR(AND(C6=0,E6=0),I6=0),0,(C6/I6)/12*'Compte de résultat'!$F$2)</f>
        <v>0</v>
      </c>
      <c r="K6" s="87">
        <f t="shared" si="2"/>
        <v>0</v>
      </c>
      <c r="L6" s="87">
        <f t="shared" si="3"/>
        <v>0</v>
      </c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ht="15.0" customHeight="1">
      <c r="A7" s="72"/>
      <c r="B7" s="81" t="s">
        <v>60</v>
      </c>
      <c r="C7" s="88"/>
      <c r="D7" s="83"/>
      <c r="E7" s="85"/>
      <c r="F7" s="85"/>
      <c r="G7" s="85"/>
      <c r="H7" s="4"/>
      <c r="I7" s="89"/>
      <c r="J7" s="87">
        <f>IF(OR(AND(C7=0,E7=0),I7=0),0,(C7/I7)/12*'Compte de résultat'!$F$2)</f>
        <v>0</v>
      </c>
      <c r="K7" s="87">
        <f t="shared" si="2"/>
        <v>0</v>
      </c>
      <c r="L7" s="87">
        <f t="shared" si="3"/>
        <v>0</v>
      </c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ht="15.0" customHeight="1">
      <c r="A8" s="72"/>
      <c r="B8" s="81" t="s">
        <v>61</v>
      </c>
      <c r="C8" s="88"/>
      <c r="D8" s="83"/>
      <c r="E8" s="85"/>
      <c r="F8" s="85"/>
      <c r="G8" s="85"/>
      <c r="H8" s="4"/>
      <c r="I8" s="86">
        <v>5.0</v>
      </c>
      <c r="J8" s="87">
        <f>IF(OR(AND(C8=0,E8=0),I8=0),0,(C8/I8)/12*'Compte de résultat'!$F$2)</f>
        <v>0</v>
      </c>
      <c r="K8" s="87">
        <f t="shared" si="2"/>
        <v>0</v>
      </c>
      <c r="L8" s="87">
        <f t="shared" si="3"/>
        <v>0</v>
      </c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ht="15.0" customHeight="1">
      <c r="A9" s="72"/>
      <c r="B9" s="81" t="s">
        <v>62</v>
      </c>
      <c r="C9" s="88"/>
      <c r="D9" s="83"/>
      <c r="E9" s="85"/>
      <c r="F9" s="85"/>
      <c r="G9" s="85"/>
      <c r="H9" s="4"/>
      <c r="I9" s="86"/>
      <c r="J9" s="87">
        <f>IF(OR(AND(C9=0,E9=0),I9=0),0,(C9/I9)/12*'Compte de résultat'!$F$2)</f>
        <v>0</v>
      </c>
      <c r="K9" s="87">
        <f t="shared" si="2"/>
        <v>0</v>
      </c>
      <c r="L9" s="87">
        <f t="shared" si="3"/>
        <v>0</v>
      </c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ht="15.0" customHeight="1">
      <c r="A10" s="72"/>
      <c r="B10" s="81" t="s">
        <v>63</v>
      </c>
      <c r="C10" s="88"/>
      <c r="D10" s="83"/>
      <c r="E10" s="85"/>
      <c r="F10" s="85"/>
      <c r="G10" s="85"/>
      <c r="H10" s="4"/>
      <c r="I10" s="86"/>
      <c r="J10" s="87">
        <f>IF(OR(AND(C10=0,E10=0),I10=0),0,(C10/I10)/12*'Compte de résultat'!$F$2)</f>
        <v>0</v>
      </c>
      <c r="K10" s="87">
        <f t="shared" si="2"/>
        <v>0</v>
      </c>
      <c r="L10" s="87">
        <f t="shared" si="3"/>
        <v>0</v>
      </c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ht="15.0" customHeight="1">
      <c r="A11" s="72"/>
      <c r="B11" s="81" t="s">
        <v>64</v>
      </c>
      <c r="C11" s="88" t="str">
        <f>IF(C9&lt;23000,"0",IF(C9&lt;200000,(C9-23000)*0.03,176000*0.03+(C9-200000)*0.05))</f>
        <v>0</v>
      </c>
      <c r="D11" s="83"/>
      <c r="E11" s="85"/>
      <c r="F11" s="85"/>
      <c r="G11" s="85"/>
      <c r="H11" s="4"/>
      <c r="I11" s="86">
        <v>1.0</v>
      </c>
      <c r="J11" s="87">
        <f>IF(OR(AND(C11=0,E11=0),I11=0),0,(C11/I11)/12*'Compte de résultat'!$F$2)</f>
        <v>0</v>
      </c>
      <c r="K11" s="87">
        <f t="shared" si="2"/>
        <v>0</v>
      </c>
      <c r="L11" s="87">
        <f t="shared" si="3"/>
        <v>0</v>
      </c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ht="15.0" customHeight="1">
      <c r="A12" s="72"/>
      <c r="B12" s="81" t="s">
        <v>65</v>
      </c>
      <c r="C12" s="82">
        <v>190.0</v>
      </c>
      <c r="D12" s="83"/>
      <c r="E12" s="84"/>
      <c r="F12" s="85"/>
      <c r="G12" s="85"/>
      <c r="H12" s="4"/>
      <c r="I12" s="86">
        <v>1.0</v>
      </c>
      <c r="J12" s="87">
        <f>IF(OR(AND(C12=0,E12=0),I12=0),0,(C12/I12)/12*'Compte de résultat'!$F$2)</f>
        <v>190</v>
      </c>
      <c r="K12" s="87">
        <f t="shared" si="2"/>
        <v>0</v>
      </c>
      <c r="L12" s="87">
        <f t="shared" si="3"/>
        <v>0</v>
      </c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ht="15.0" customHeight="1">
      <c r="A13" s="72"/>
      <c r="B13" s="81" t="s">
        <v>66</v>
      </c>
      <c r="C13" s="88">
        <f>0.03*C64</f>
        <v>0</v>
      </c>
      <c r="D13" s="83"/>
      <c r="E13" s="85"/>
      <c r="F13" s="85"/>
      <c r="G13" s="85"/>
      <c r="H13" s="4"/>
      <c r="I13" s="86">
        <v>1.0</v>
      </c>
      <c r="J13" s="87">
        <f>IF(OR(AND(C13=0,E13=0),I13=0),0,(C13/I13)/12*'Compte de résultat'!$F$2)</f>
        <v>0</v>
      </c>
      <c r="K13" s="87">
        <f t="shared" si="2"/>
        <v>0</v>
      </c>
      <c r="L13" s="87">
        <f t="shared" si="3"/>
        <v>0</v>
      </c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ht="15.0" customHeight="1">
      <c r="A14" s="72"/>
      <c r="B14" s="90" t="s">
        <v>67</v>
      </c>
      <c r="C14" s="82">
        <v>350.0</v>
      </c>
      <c r="D14" s="83"/>
      <c r="E14" s="85"/>
      <c r="F14" s="85"/>
      <c r="G14" s="85"/>
      <c r="H14" s="4"/>
      <c r="I14" s="86">
        <v>1.0</v>
      </c>
      <c r="J14" s="87">
        <f>IF(OR(AND(C14=0,E14=0),I14=0),0,(C14/I14)/12*'Compte de résultat'!$F$2)</f>
        <v>350</v>
      </c>
      <c r="K14" s="87">
        <f t="shared" si="2"/>
        <v>0</v>
      </c>
      <c r="L14" s="87">
        <f t="shared" si="3"/>
        <v>0</v>
      </c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ht="15.0" customHeight="1">
      <c r="A15" s="72"/>
      <c r="B15" s="81" t="s">
        <v>68</v>
      </c>
      <c r="C15" s="82">
        <v>1500.0</v>
      </c>
      <c r="D15" s="83"/>
      <c r="E15" s="84"/>
      <c r="F15" s="84"/>
      <c r="G15" s="84"/>
      <c r="H15" s="4"/>
      <c r="I15" s="86">
        <v>1.0</v>
      </c>
      <c r="J15" s="87">
        <f>IF(OR(AND(C15=0,E15=0),I15=0),0,(C15/I15)/12*'Compte de résultat'!$F$2)</f>
        <v>1500</v>
      </c>
      <c r="K15" s="87">
        <f t="shared" si="2"/>
        <v>0</v>
      </c>
      <c r="L15" s="87">
        <f t="shared" si="3"/>
        <v>0</v>
      </c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ht="15.0" customHeight="1">
      <c r="A16" s="72"/>
      <c r="B16" s="91" t="s">
        <v>69</v>
      </c>
      <c r="C16" s="82">
        <v>6200.0</v>
      </c>
      <c r="D16" s="83"/>
      <c r="E16" s="84"/>
      <c r="F16" s="84"/>
      <c r="G16" s="85"/>
      <c r="H16" s="4"/>
      <c r="I16" s="86">
        <v>1.0</v>
      </c>
      <c r="J16" s="87">
        <f>IF(OR(AND(C16=0,E16=0),I16=0),0,(C16/I16)/12*'Compte de résultat'!$F$2)</f>
        <v>6200</v>
      </c>
      <c r="K16" s="87">
        <f t="shared" si="2"/>
        <v>0</v>
      </c>
      <c r="L16" s="87">
        <f t="shared" si="3"/>
        <v>0</v>
      </c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ht="15.0" customHeight="1">
      <c r="A17" s="72"/>
      <c r="B17" s="81" t="s">
        <v>70</v>
      </c>
      <c r="C17" s="88"/>
      <c r="D17" s="83"/>
      <c r="E17" s="85"/>
      <c r="F17" s="85"/>
      <c r="G17" s="85"/>
      <c r="H17" s="4"/>
      <c r="I17" s="86">
        <v>1.0</v>
      </c>
      <c r="J17" s="87">
        <f>IF(OR(AND(C17=0,E17=0),I17=0),0,(C17/I17)/12*'Compte de résultat'!$F$2)</f>
        <v>0</v>
      </c>
      <c r="K17" s="87">
        <f t="shared" si="2"/>
        <v>0</v>
      </c>
      <c r="L17" s="87">
        <f t="shared" si="3"/>
        <v>0</v>
      </c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ht="15.0" customHeight="1">
      <c r="A18" s="72"/>
      <c r="B18" s="81" t="s">
        <v>71</v>
      </c>
      <c r="C18" s="88"/>
      <c r="D18" s="83"/>
      <c r="E18" s="85"/>
      <c r="F18" s="85"/>
      <c r="G18" s="85"/>
      <c r="H18" s="4"/>
      <c r="I18" s="86"/>
      <c r="J18" s="87">
        <f>IF(OR(AND(C18=0,E18=0),I18=0),0,(C18/I18)/12*'Compte de résultat'!$F$2)</f>
        <v>0</v>
      </c>
      <c r="K18" s="87">
        <f t="shared" si="2"/>
        <v>0</v>
      </c>
      <c r="L18" s="87">
        <f t="shared" si="3"/>
        <v>0</v>
      </c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ht="19.5" customHeight="1">
      <c r="A19" s="4"/>
      <c r="B19" s="76" t="s">
        <v>72</v>
      </c>
      <c r="C19" s="77">
        <f>SUM(C20:C31)</f>
        <v>4000</v>
      </c>
      <c r="D19" s="78">
        <f>IF(C19=0,"",C19/$C$50)</f>
        <v>0.24348673</v>
      </c>
      <c r="E19" s="77">
        <f t="shared" ref="E19:G19" si="4">SUM(E20:E31)</f>
        <v>0</v>
      </c>
      <c r="F19" s="77">
        <f t="shared" si="4"/>
        <v>0</v>
      </c>
      <c r="G19" s="77">
        <f t="shared" si="4"/>
        <v>0</v>
      </c>
      <c r="H19" s="4"/>
      <c r="I19" s="86"/>
      <c r="J19" s="80"/>
      <c r="K19" s="27"/>
      <c r="L19" s="28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0" customHeight="1">
      <c r="A20" s="4"/>
      <c r="B20" s="81" t="s">
        <v>73</v>
      </c>
      <c r="C20" s="88"/>
      <c r="D20" s="83"/>
      <c r="E20" s="85"/>
      <c r="F20" s="85"/>
      <c r="G20" s="85"/>
      <c r="H20" s="4"/>
      <c r="I20" s="86">
        <v>10.0</v>
      </c>
      <c r="J20" s="87">
        <f>IF(OR(AND(C20=0,E20=0),I20=0),0,(C20/I20)/12*'Compte de résultat'!$F$2)</f>
        <v>0</v>
      </c>
      <c r="K20" s="87">
        <f t="shared" ref="K20:K31" si="5">IF(I20&lt;=1,0,C20/I20)+IF(I20&lt;=1,0,E20/I20)</f>
        <v>0</v>
      </c>
      <c r="L20" s="87">
        <f t="shared" ref="L20:L31" si="6">IF(I20&lt;=2,0,C20/I20)+IF(I20&lt;=2,0,E20/I20)+IF(I20&lt;=2,0,F20/I20)</f>
        <v>0</v>
      </c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0" customHeight="1">
      <c r="A21" s="4"/>
      <c r="B21" s="81" t="s">
        <v>74</v>
      </c>
      <c r="C21" s="88"/>
      <c r="D21" s="83"/>
      <c r="E21" s="85"/>
      <c r="F21" s="85"/>
      <c r="G21" s="85"/>
      <c r="H21" s="4"/>
      <c r="I21" s="86">
        <v>5.0</v>
      </c>
      <c r="J21" s="87">
        <f>IF(OR(AND(C21=0,E21=0),I21=0),0,(C21/I21)/12*'Compte de résultat'!$F$2)</f>
        <v>0</v>
      </c>
      <c r="K21" s="87">
        <f t="shared" si="5"/>
        <v>0</v>
      </c>
      <c r="L21" s="87">
        <f t="shared" si="6"/>
        <v>0</v>
      </c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0" customHeight="1">
      <c r="A22" s="4"/>
      <c r="B22" s="81" t="s">
        <v>75</v>
      </c>
      <c r="C22" s="88"/>
      <c r="D22" s="83"/>
      <c r="E22" s="85"/>
      <c r="F22" s="85"/>
      <c r="G22" s="85"/>
      <c r="H22" s="4"/>
      <c r="I22" s="86">
        <v>3.0</v>
      </c>
      <c r="J22" s="87">
        <f>IF(OR(AND(C22=0,E22=0),I22=0),0,(C22/I22)/12*'Compte de résultat'!$F$2)</f>
        <v>0</v>
      </c>
      <c r="K22" s="87">
        <f t="shared" si="5"/>
        <v>0</v>
      </c>
      <c r="L22" s="87">
        <f t="shared" si="6"/>
        <v>0</v>
      </c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0" customHeight="1">
      <c r="A23" s="4"/>
      <c r="B23" s="81" t="s">
        <v>76</v>
      </c>
      <c r="C23" s="88"/>
      <c r="D23" s="83"/>
      <c r="E23" s="85"/>
      <c r="F23" s="85"/>
      <c r="G23" s="85"/>
      <c r="H23" s="4"/>
      <c r="I23" s="86">
        <v>7.0</v>
      </c>
      <c r="J23" s="87">
        <f>IF(OR(AND(C23=0,E23=0),I23=0),0,(C23/I23)/12*'Compte de résultat'!$F$2)</f>
        <v>0</v>
      </c>
      <c r="K23" s="87">
        <f t="shared" si="5"/>
        <v>0</v>
      </c>
      <c r="L23" s="87">
        <f t="shared" si="6"/>
        <v>0</v>
      </c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0" customHeight="1">
      <c r="A24" s="4"/>
      <c r="B24" s="81" t="s">
        <v>77</v>
      </c>
      <c r="C24" s="88"/>
      <c r="D24" s="83"/>
      <c r="E24" s="85"/>
      <c r="F24" s="85"/>
      <c r="G24" s="85"/>
      <c r="H24" s="4"/>
      <c r="I24" s="86">
        <v>3.0</v>
      </c>
      <c r="J24" s="87">
        <f>IF(OR(AND(C24=0,E24=0),I24=0),0,(C24/I24)/12*'Compte de résultat'!$F$2)</f>
        <v>0</v>
      </c>
      <c r="K24" s="87">
        <f t="shared" si="5"/>
        <v>0</v>
      </c>
      <c r="L24" s="87">
        <f t="shared" si="6"/>
        <v>0</v>
      </c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0" customHeight="1">
      <c r="A25" s="4"/>
      <c r="B25" s="81" t="s">
        <v>78</v>
      </c>
      <c r="C25" s="88"/>
      <c r="D25" s="83"/>
      <c r="E25" s="85"/>
      <c r="F25" s="85"/>
      <c r="G25" s="85"/>
      <c r="H25" s="4"/>
      <c r="I25" s="86">
        <v>5.0</v>
      </c>
      <c r="J25" s="87">
        <f>IF(OR(AND(C25=0,E25=0),I25=0),0,(C25/I25)/12*'Compte de résultat'!$F$2)</f>
        <v>0</v>
      </c>
      <c r="K25" s="87">
        <f t="shared" si="5"/>
        <v>0</v>
      </c>
      <c r="L25" s="87">
        <f t="shared" si="6"/>
        <v>0</v>
      </c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0" customHeight="1">
      <c r="A26" s="4"/>
      <c r="B26" s="81" t="s">
        <v>79</v>
      </c>
      <c r="C26" s="88"/>
      <c r="D26" s="83"/>
      <c r="E26" s="85"/>
      <c r="F26" s="85"/>
      <c r="G26" s="85"/>
      <c r="H26" s="4"/>
      <c r="I26" s="86">
        <v>3.0</v>
      </c>
      <c r="J26" s="87">
        <f>IF(OR(AND(C26=0,E26=0),I26=0),0,(C26/I26)/12*'Compte de résultat'!$F$2)</f>
        <v>0</v>
      </c>
      <c r="K26" s="87">
        <f t="shared" si="5"/>
        <v>0</v>
      </c>
      <c r="L26" s="87">
        <f t="shared" si="6"/>
        <v>0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0" customHeight="1">
      <c r="A27" s="4"/>
      <c r="B27" s="81" t="s">
        <v>80</v>
      </c>
      <c r="C27" s="88"/>
      <c r="D27" s="83"/>
      <c r="E27" s="85"/>
      <c r="F27" s="85"/>
      <c r="G27" s="85"/>
      <c r="H27" s="4"/>
      <c r="I27" s="86">
        <v>3.0</v>
      </c>
      <c r="J27" s="87">
        <f>IF(OR(AND(C27=0,E27=0),I27=0),0,(C27/I27)/12*'Compte de résultat'!$F$2)</f>
        <v>0</v>
      </c>
      <c r="K27" s="87">
        <f t="shared" si="5"/>
        <v>0</v>
      </c>
      <c r="L27" s="87">
        <f t="shared" si="6"/>
        <v>0</v>
      </c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0" customHeight="1">
      <c r="A28" s="4"/>
      <c r="B28" s="81" t="s">
        <v>81</v>
      </c>
      <c r="C28" s="88"/>
      <c r="D28" s="83"/>
      <c r="E28" s="85"/>
      <c r="F28" s="85"/>
      <c r="G28" s="85"/>
      <c r="H28" s="4"/>
      <c r="I28" s="86">
        <v>3.0</v>
      </c>
      <c r="J28" s="87">
        <f>IF(OR(AND(C28=0,E28=0),I28=0),0,(C28/I28)/12*'Compte de résultat'!$F$2)</f>
        <v>0</v>
      </c>
      <c r="K28" s="87">
        <f t="shared" si="5"/>
        <v>0</v>
      </c>
      <c r="L28" s="87">
        <f t="shared" si="6"/>
        <v>0</v>
      </c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0" customHeight="1">
      <c r="A29" s="4"/>
      <c r="B29" s="81" t="s">
        <v>82</v>
      </c>
      <c r="C29" s="88"/>
      <c r="D29" s="83"/>
      <c r="E29" s="85"/>
      <c r="F29" s="85"/>
      <c r="G29" s="85"/>
      <c r="H29" s="4"/>
      <c r="I29" s="86">
        <v>5.0</v>
      </c>
      <c r="J29" s="87">
        <f>IF(OR(AND(C29=0,E29=0),I29=0),0,(C29/I29)/12*'Compte de résultat'!$F$2)</f>
        <v>0</v>
      </c>
      <c r="K29" s="87">
        <f t="shared" si="5"/>
        <v>0</v>
      </c>
      <c r="L29" s="87">
        <f t="shared" si="6"/>
        <v>0</v>
      </c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0" customHeight="1">
      <c r="A30" s="4"/>
      <c r="B30" s="81" t="s">
        <v>71</v>
      </c>
      <c r="C30" s="88"/>
      <c r="D30" s="83"/>
      <c r="E30" s="85"/>
      <c r="F30" s="85"/>
      <c r="G30" s="85"/>
      <c r="H30" s="4"/>
      <c r="I30" s="86"/>
      <c r="J30" s="87">
        <f>IF(OR(AND(C30=0,E30=0),I30=0),0,(C30/I30)/12*'Compte de résultat'!$F$2)</f>
        <v>0</v>
      </c>
      <c r="K30" s="87">
        <f t="shared" si="5"/>
        <v>0</v>
      </c>
      <c r="L30" s="87">
        <f t="shared" si="6"/>
        <v>0</v>
      </c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0" customHeight="1">
      <c r="A31" s="4"/>
      <c r="B31" s="90" t="s">
        <v>83</v>
      </c>
      <c r="C31" s="82">
        <v>4000.0</v>
      </c>
      <c r="D31" s="83"/>
      <c r="E31" s="85"/>
      <c r="F31" s="85"/>
      <c r="G31" s="85"/>
      <c r="H31" s="4"/>
      <c r="I31" s="86"/>
      <c r="J31" s="87">
        <f>IF(OR(AND(C31=0,E31=0),I31=0),0,(C31/I31)/12*'Compte de résultat'!$F$2)</f>
        <v>0</v>
      </c>
      <c r="K31" s="87">
        <f t="shared" si="5"/>
        <v>0</v>
      </c>
      <c r="L31" s="87">
        <f t="shared" si="6"/>
        <v>0</v>
      </c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76" t="s">
        <v>84</v>
      </c>
      <c r="C32" s="77">
        <f>SUM(C33:C37)</f>
        <v>0</v>
      </c>
      <c r="D32" s="78" t="str">
        <f>IF(C32=0,"",C32/$C$50)</f>
        <v/>
      </c>
      <c r="E32" s="77">
        <f>SUM(E33:E37)</f>
        <v>0</v>
      </c>
      <c r="F32" s="92"/>
      <c r="G32" s="77">
        <f>SUM(G33:G37)</f>
        <v>-2867.473333</v>
      </c>
      <c r="H32" s="4"/>
      <c r="I32" s="76" t="s">
        <v>85</v>
      </c>
      <c r="J32" s="93">
        <f t="shared" ref="J32:L32" si="7">SUM(J4:J30)</f>
        <v>8723.333333</v>
      </c>
      <c r="K32" s="93">
        <f t="shared" si="7"/>
        <v>483.3333333</v>
      </c>
      <c r="L32" s="93">
        <f t="shared" si="7"/>
        <v>483.3333333</v>
      </c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0" customHeight="1">
      <c r="A33" s="4"/>
      <c r="B33" s="81" t="s">
        <v>86</v>
      </c>
      <c r="C33" s="87">
        <f>IF('Besoins en fd de roulement'!H82-'Besoins en fd de roulement'!H80&lt;0,"",'Besoins en fd de roulement'!H82-'Besoins en fd de roulement'!H80)</f>
        <v>0</v>
      </c>
      <c r="D33" s="83"/>
      <c r="E33" s="94" t="str">
        <f>IF('Besoins en fd de roulement'!H82-'Besoins en fd de roulement'!H80&lt;0,'Besoins en fd de roulement'!H82-'Besoins en fd de roulement'!H80,"")</f>
        <v/>
      </c>
      <c r="F33" s="95"/>
      <c r="G33" s="95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0" customHeight="1">
      <c r="A34" s="4"/>
      <c r="B34" s="96" t="s">
        <v>87</v>
      </c>
      <c r="C34" s="95"/>
      <c r="D34" s="83"/>
      <c r="E34" s="60"/>
      <c r="F34" s="87">
        <f>'Besoins en fd de roulement'!I79</f>
        <v>-1883.4</v>
      </c>
      <c r="G34" s="87">
        <f>'Besoins en fd de roulement'!J79</f>
        <v>-2867.473333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0" customHeight="1">
      <c r="A35" s="4"/>
      <c r="B35" s="81" t="s">
        <v>33</v>
      </c>
      <c r="C35" s="88"/>
      <c r="D35" s="97"/>
      <c r="E35" s="60"/>
      <c r="F35" s="95"/>
      <c r="G35" s="95"/>
      <c r="H35" s="4"/>
      <c r="I35" s="98" t="s">
        <v>88</v>
      </c>
      <c r="J35" s="27"/>
      <c r="K35" s="27"/>
      <c r="L35" s="28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0" customHeight="1">
      <c r="A36" s="4"/>
      <c r="B36" s="96" t="s">
        <v>89</v>
      </c>
      <c r="C36" s="95"/>
      <c r="D36" s="83"/>
      <c r="E36" s="60"/>
      <c r="F36" s="87">
        <f>'Besoins en fd de roulement'!I81</f>
        <v>0</v>
      </c>
      <c r="G36" s="87">
        <f>'Besoins en fd de roulement'!J81</f>
        <v>0</v>
      </c>
      <c r="H36" s="4"/>
      <c r="I36" s="99" t="s">
        <v>90</v>
      </c>
      <c r="J36" s="27"/>
      <c r="K36" s="28"/>
      <c r="L36" s="100" t="s">
        <v>91</v>
      </c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0" customHeight="1">
      <c r="A37" s="4"/>
      <c r="B37" s="101" t="s">
        <v>92</v>
      </c>
      <c r="C37" s="88"/>
      <c r="D37" s="97"/>
      <c r="E37" s="60"/>
      <c r="F37" s="95"/>
      <c r="G37" s="95"/>
      <c r="H37" s="4"/>
      <c r="I37" s="99" t="s">
        <v>93</v>
      </c>
      <c r="J37" s="27"/>
      <c r="K37" s="28"/>
      <c r="L37" s="100" t="s">
        <v>94</v>
      </c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9.5" customHeight="1">
      <c r="A38" s="4"/>
      <c r="B38" s="102" t="s">
        <v>95</v>
      </c>
      <c r="C38" s="103">
        <f>SUM(C39:C40)</f>
        <v>2738</v>
      </c>
      <c r="D38" s="78">
        <f>IF(C38=0,"",C38/$C$50)</f>
        <v>0.1666666667</v>
      </c>
      <c r="E38" s="103">
        <f t="shared" ref="E38:G38" si="8">SUM(E39:E40)</f>
        <v>0</v>
      </c>
      <c r="F38" s="103">
        <f t="shared" si="8"/>
        <v>0</v>
      </c>
      <c r="G38" s="103">
        <f t="shared" si="8"/>
        <v>0</v>
      </c>
      <c r="H38" s="4"/>
      <c r="I38" s="99" t="s">
        <v>96</v>
      </c>
      <c r="J38" s="27"/>
      <c r="K38" s="28"/>
      <c r="L38" s="100" t="s">
        <v>97</v>
      </c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0" customHeight="1">
      <c r="A39" s="4"/>
      <c r="B39" s="81" t="s">
        <v>98</v>
      </c>
      <c r="C39" s="87">
        <f>(SUM(C4:C31)-C9-C11-C13-C19-C24-C10)*'Base de données IPA'!B13</f>
        <v>2738</v>
      </c>
      <c r="D39" s="83"/>
      <c r="E39" s="87">
        <f t="shared" ref="E39:G39" si="9">(SUM(E4:E29)-E9-E11-E13-E19-E24)*0.2</f>
        <v>0</v>
      </c>
      <c r="F39" s="87">
        <f t="shared" si="9"/>
        <v>0</v>
      </c>
      <c r="G39" s="87">
        <f t="shared" si="9"/>
        <v>0</v>
      </c>
      <c r="H39" s="4"/>
      <c r="I39" s="99" t="s">
        <v>78</v>
      </c>
      <c r="J39" s="27"/>
      <c r="K39" s="28"/>
      <c r="L39" s="100" t="s">
        <v>99</v>
      </c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0" customHeight="1">
      <c r="A40" s="4"/>
      <c r="B40" s="81" t="s">
        <v>100</v>
      </c>
      <c r="C40" s="87">
        <f>C35*'Base de données IPA'!B13</f>
        <v>0</v>
      </c>
      <c r="D40" s="4"/>
      <c r="E40" s="60"/>
      <c r="F40" s="95"/>
      <c r="G40" s="95"/>
      <c r="H40" s="4"/>
      <c r="I40" s="99" t="s">
        <v>80</v>
      </c>
      <c r="J40" s="27"/>
      <c r="K40" s="28"/>
      <c r="L40" s="100" t="s">
        <v>94</v>
      </c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9.5" customHeight="1">
      <c r="A41" s="4"/>
      <c r="B41" s="102" t="s">
        <v>101</v>
      </c>
      <c r="C41" s="104">
        <f>SUM(C42:C49)</f>
        <v>0</v>
      </c>
      <c r="D41" s="78"/>
      <c r="E41" s="104">
        <f t="shared" ref="E41:G41" si="10">SUM(E42:E49)</f>
        <v>2666.666667</v>
      </c>
      <c r="F41" s="104">
        <f t="shared" si="10"/>
        <v>2666.666667</v>
      </c>
      <c r="G41" s="104">
        <f t="shared" si="10"/>
        <v>2666.666667</v>
      </c>
      <c r="H41" s="4"/>
      <c r="I41" s="99" t="s">
        <v>102</v>
      </c>
      <c r="J41" s="27"/>
      <c r="K41" s="28"/>
      <c r="L41" s="100" t="s">
        <v>103</v>
      </c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0" customHeight="1">
      <c r="A42" s="4"/>
      <c r="B42" s="81" t="s">
        <v>104</v>
      </c>
      <c r="C42" s="88"/>
      <c r="D42" s="83"/>
      <c r="E42" s="87">
        <f>-'IPA PH'!C21</f>
        <v>2666.666667</v>
      </c>
      <c r="F42" s="87">
        <f>-'IPA PH'!D34</f>
        <v>2666.666667</v>
      </c>
      <c r="G42" s="87">
        <f>-'IPA PH'!D47</f>
        <v>2666.666667</v>
      </c>
      <c r="H42" s="4"/>
      <c r="I42" s="99" t="s">
        <v>105</v>
      </c>
      <c r="J42" s="27"/>
      <c r="K42" s="28"/>
      <c r="L42" s="100" t="s">
        <v>106</v>
      </c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0" customHeight="1">
      <c r="A43" s="4"/>
      <c r="B43" s="81" t="str">
        <f t="shared" ref="B43:B45" si="11">B60</f>
        <v>Prêt d'Honneur BPI (Créa/Reprise/Croissance)</v>
      </c>
      <c r="C43" s="88"/>
      <c r="D43" s="83"/>
      <c r="E43" s="87">
        <f>-'PH BPI'!C21</f>
        <v>0</v>
      </c>
      <c r="F43" s="87">
        <f>-'PH BPI'!C34</f>
        <v>0</v>
      </c>
      <c r="G43" s="87">
        <f>-'PH BPI'!C47</f>
        <v>0</v>
      </c>
      <c r="H43" s="4"/>
      <c r="I43" s="105"/>
      <c r="J43" s="105"/>
      <c r="K43" s="105"/>
      <c r="L43" s="100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0" customHeight="1">
      <c r="A44" s="4"/>
      <c r="B44" s="81" t="str">
        <f t="shared" si="11"/>
        <v>Prêt d'Honneur Solidaire BPI</v>
      </c>
      <c r="C44" s="88"/>
      <c r="D44" s="83"/>
      <c r="E44" s="87">
        <f>-MPE!D21</f>
        <v>0</v>
      </c>
      <c r="F44" s="87">
        <f>-MPE!D34</f>
        <v>0</v>
      </c>
      <c r="G44" s="87">
        <f>-MPE!D47</f>
        <v>0</v>
      </c>
      <c r="H44" s="4"/>
      <c r="I44" s="99" t="s">
        <v>107</v>
      </c>
      <c r="J44" s="27"/>
      <c r="K44" s="28"/>
      <c r="L44" s="100" t="s">
        <v>108</v>
      </c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0" customHeight="1">
      <c r="A45" s="4"/>
      <c r="B45" s="81" t="str">
        <f t="shared" si="11"/>
        <v>Crédit Vendeur</v>
      </c>
      <c r="C45" s="88"/>
      <c r="D45" s="83"/>
      <c r="E45" s="87">
        <f>M62*12</f>
        <v>0</v>
      </c>
      <c r="F45" s="87">
        <f>M62*12</f>
        <v>0</v>
      </c>
      <c r="G45" s="87">
        <f>C62-E45-F45</f>
        <v>0</v>
      </c>
      <c r="H45" s="4"/>
      <c r="I45" s="105"/>
      <c r="J45" s="105"/>
      <c r="K45" s="105"/>
      <c r="L45" s="100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0" customHeight="1">
      <c r="A46" s="4"/>
      <c r="B46" s="81" t="s">
        <v>36</v>
      </c>
      <c r="C46" s="88"/>
      <c r="D46" s="83"/>
      <c r="E46" s="87">
        <f>FINANCEMENT!F30</f>
        <v>0</v>
      </c>
      <c r="F46" s="87">
        <f>FINANCEMENT!E31+FINANCEMENT!F31</f>
        <v>0</v>
      </c>
      <c r="G46" s="87">
        <f>FINANCEMENT!E32+FINANCEMENT!F32</f>
        <v>0</v>
      </c>
      <c r="H46" s="4"/>
      <c r="I46" s="99" t="s">
        <v>109</v>
      </c>
      <c r="J46" s="27"/>
      <c r="K46" s="28"/>
      <c r="L46" s="100" t="s">
        <v>110</v>
      </c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0" customHeight="1">
      <c r="A47" s="4"/>
      <c r="B47" s="81" t="s">
        <v>111</v>
      </c>
      <c r="C47" s="88"/>
      <c r="D47" s="83"/>
      <c r="E47" s="87">
        <f>FINANCEMENT!AF30</f>
        <v>0</v>
      </c>
      <c r="F47" s="95"/>
      <c r="G47" s="95"/>
      <c r="H47" s="4"/>
      <c r="I47" s="99" t="s">
        <v>112</v>
      </c>
      <c r="J47" s="27"/>
      <c r="K47" s="28"/>
      <c r="L47" s="100" t="s">
        <v>110</v>
      </c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0" customHeight="1">
      <c r="A48" s="4"/>
      <c r="B48" s="81" t="str">
        <f t="shared" ref="B48:B49" si="12">B66</f>
        <v>Prêt Créasol</v>
      </c>
      <c r="C48" s="88"/>
      <c r="D48" s="83"/>
      <c r="E48" s="87">
        <f>FINANCEMENT!S30</f>
        <v>0</v>
      </c>
      <c r="F48" s="87">
        <f>FINANCEMENT!R31+FINANCEMENT!S31</f>
        <v>0</v>
      </c>
      <c r="G48" s="87">
        <f>-'Créasol'!D47</f>
        <v>0</v>
      </c>
      <c r="H48" s="4"/>
      <c r="I48" s="106"/>
      <c r="J48" s="106"/>
      <c r="K48" s="106"/>
      <c r="L48" s="107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0" customHeight="1">
      <c r="A49" s="4"/>
      <c r="B49" s="81" t="str">
        <f t="shared" si="12"/>
        <v>Autre emprunt (précisez)</v>
      </c>
      <c r="C49" s="88"/>
      <c r="D49" s="83"/>
      <c r="E49" s="87">
        <f>FINANCEMENT!M30</f>
        <v>0</v>
      </c>
      <c r="F49" s="87">
        <f>FINANCEMENT!L31+FINANCEMENT!M31</f>
        <v>0</v>
      </c>
      <c r="G49" s="87">
        <f>FINANCEMENT!L32+FINANCEMENT!M32</f>
        <v>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9.5" customHeight="1">
      <c r="A50" s="4"/>
      <c r="B50" s="108" t="s">
        <v>113</v>
      </c>
      <c r="C50" s="92">
        <f>C3+C19+C32+C38+C41</f>
        <v>16428</v>
      </c>
      <c r="D50" s="78">
        <f>IF(C50=0,"",C50/$C$50)</f>
        <v>1</v>
      </c>
      <c r="E50" s="92">
        <f t="shared" ref="E50:G50" si="13">E3+E19+E32+E38+E41</f>
        <v>2666.666667</v>
      </c>
      <c r="F50" s="92">
        <f t="shared" si="13"/>
        <v>2666.666667</v>
      </c>
      <c r="G50" s="92">
        <f t="shared" si="13"/>
        <v>-200.8066667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0" customHeight="1">
      <c r="A51" s="4"/>
      <c r="B51" s="109"/>
      <c r="C51" s="27"/>
      <c r="D51" s="27"/>
      <c r="E51" s="27"/>
      <c r="F51" s="27"/>
      <c r="G51" s="2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4"/>
      <c r="B52" s="74" t="s">
        <v>114</v>
      </c>
      <c r="C52" s="74" t="str">
        <f>C2</f>
        <v>Démarrage</v>
      </c>
      <c r="D52" s="74"/>
      <c r="E52" s="74" t="str">
        <f t="shared" ref="E52:G52" si="14">E2</f>
        <v>FIN AN1</v>
      </c>
      <c r="F52" s="74" t="str">
        <f t="shared" si="14"/>
        <v>FIN AN2</v>
      </c>
      <c r="G52" s="74" t="str">
        <f t="shared" si="14"/>
        <v>FIN AN3</v>
      </c>
      <c r="H52" s="4"/>
      <c r="I52" s="4"/>
      <c r="J52" s="4"/>
      <c r="K52" s="4"/>
      <c r="L52" s="4"/>
      <c r="M52" s="110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9.5" customHeight="1">
      <c r="A53" s="4"/>
      <c r="B53" s="76" t="s">
        <v>115</v>
      </c>
      <c r="C53" s="77">
        <f>SUM(C54:C62)</f>
        <v>21000</v>
      </c>
      <c r="D53" s="111">
        <f>IF(C71=0,"",C53/$C$71)</f>
        <v>1</v>
      </c>
      <c r="E53" s="112">
        <f t="shared" ref="E53:G53" si="15">SUM(E54:E62)</f>
        <v>0</v>
      </c>
      <c r="F53" s="112">
        <f t="shared" si="15"/>
        <v>0</v>
      </c>
      <c r="G53" s="112">
        <f t="shared" si="15"/>
        <v>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0" customHeight="1">
      <c r="A54" s="4"/>
      <c r="B54" s="81" t="s">
        <v>116</v>
      </c>
      <c r="C54" s="113">
        <v>3000.0</v>
      </c>
      <c r="D54" s="114"/>
      <c r="E54" s="85"/>
      <c r="F54" s="85"/>
      <c r="G54" s="8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0" customHeight="1">
      <c r="A55" s="4"/>
      <c r="B55" s="90" t="s">
        <v>117</v>
      </c>
      <c r="C55" s="88">
        <f>C31</f>
        <v>4000</v>
      </c>
      <c r="D55" s="114"/>
      <c r="E55" s="85"/>
      <c r="F55" s="85"/>
      <c r="G55" s="85"/>
      <c r="H55" s="4"/>
      <c r="I55" s="4"/>
      <c r="J55" s="4"/>
      <c r="K55" s="4"/>
      <c r="L55" s="4"/>
      <c r="M55" s="115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0" customHeight="1">
      <c r="A56" s="4"/>
      <c r="B56" s="81" t="s">
        <v>118</v>
      </c>
      <c r="C56" s="82">
        <v>6000.0</v>
      </c>
      <c r="D56" s="114"/>
      <c r="E56" s="85"/>
      <c r="F56" s="85"/>
      <c r="G56" s="85"/>
      <c r="H56" s="4"/>
      <c r="I56" s="4"/>
      <c r="J56" s="4"/>
      <c r="K56" s="4"/>
      <c r="L56" s="4"/>
      <c r="M56" s="115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0" customHeight="1">
      <c r="A57" s="4"/>
      <c r="B57" s="81" t="s">
        <v>119</v>
      </c>
      <c r="C57" s="82"/>
      <c r="D57" s="114"/>
      <c r="E57" s="85"/>
      <c r="F57" s="85"/>
      <c r="G57" s="8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0" customHeight="1">
      <c r="A58" s="4"/>
      <c r="B58" s="81" t="s">
        <v>120</v>
      </c>
      <c r="C58" s="88"/>
      <c r="D58" s="114"/>
      <c r="E58" s="85"/>
      <c r="F58" s="85"/>
      <c r="G58" s="85"/>
      <c r="H58" s="4"/>
      <c r="I58" s="116" t="s">
        <v>121</v>
      </c>
      <c r="J58" s="116" t="s">
        <v>122</v>
      </c>
      <c r="K58" s="116" t="s">
        <v>31</v>
      </c>
      <c r="L58" s="116" t="s">
        <v>32</v>
      </c>
      <c r="M58" s="116" t="s">
        <v>123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0" customHeight="1">
      <c r="A59" s="4"/>
      <c r="B59" s="81" t="s">
        <v>124</v>
      </c>
      <c r="C59" s="82">
        <v>8000.0</v>
      </c>
      <c r="D59" s="114"/>
      <c r="E59" s="85"/>
      <c r="F59" s="85"/>
      <c r="G59" s="85"/>
      <c r="H59" s="4"/>
      <c r="I59" s="117" t="str">
        <f t="shared" ref="I59:I62" si="16">B59</f>
        <v>Prêt d'honneur IPA</v>
      </c>
      <c r="J59" s="118">
        <v>36.0</v>
      </c>
      <c r="K59" s="119">
        <v>0.0</v>
      </c>
      <c r="L59" s="100"/>
      <c r="M59" s="120">
        <f>'IPA PH'!E5</f>
        <v>222.2222222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0" customHeight="1">
      <c r="A60" s="4"/>
      <c r="B60" s="81" t="s">
        <v>125</v>
      </c>
      <c r="C60" s="88"/>
      <c r="D60" s="114"/>
      <c r="E60" s="85"/>
      <c r="F60" s="85"/>
      <c r="G60" s="85"/>
      <c r="H60" s="4"/>
      <c r="I60" s="117" t="str">
        <f t="shared" si="16"/>
        <v>Prêt d'Honneur BPI (Créa/Reprise/Croissance)</v>
      </c>
      <c r="J60" s="118">
        <v>36.0</v>
      </c>
      <c r="K60" s="119">
        <f>K59</f>
        <v>0</v>
      </c>
      <c r="L60" s="100"/>
      <c r="M60" s="120">
        <f>'PH BPI'!E5</f>
        <v>0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0" customHeight="1">
      <c r="A61" s="4"/>
      <c r="B61" s="81" t="s">
        <v>126</v>
      </c>
      <c r="C61" s="88"/>
      <c r="D61" s="114"/>
      <c r="E61" s="85"/>
      <c r="F61" s="85"/>
      <c r="G61" s="85"/>
      <c r="H61" s="4"/>
      <c r="I61" s="117" t="str">
        <f t="shared" si="16"/>
        <v>Prêt d'Honneur Solidaire BPI</v>
      </c>
      <c r="J61" s="118">
        <v>36.0</v>
      </c>
      <c r="K61" s="119">
        <v>0.0</v>
      </c>
      <c r="L61" s="121"/>
      <c r="M61" s="120">
        <f>MPE!E5</f>
        <v>0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0" customHeight="1">
      <c r="A62" s="4"/>
      <c r="B62" s="81" t="s">
        <v>127</v>
      </c>
      <c r="C62" s="88"/>
      <c r="D62" s="114"/>
      <c r="E62" s="85"/>
      <c r="F62" s="85"/>
      <c r="G62" s="85"/>
      <c r="H62" s="4"/>
      <c r="I62" s="122" t="str">
        <f t="shared" si="16"/>
        <v>Crédit Vendeur</v>
      </c>
      <c r="J62" s="118">
        <v>24.0</v>
      </c>
      <c r="K62" s="119">
        <v>0.0</v>
      </c>
      <c r="L62" s="121"/>
      <c r="M62" s="120">
        <f>C62/J62</f>
        <v>0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9.5" customHeight="1">
      <c r="A63" s="4"/>
      <c r="B63" s="76" t="s">
        <v>128</v>
      </c>
      <c r="C63" s="123">
        <f>SUM(C64:C70)</f>
        <v>0</v>
      </c>
      <c r="D63" s="111" t="str">
        <f>IF(C63=0,"",C63/$C$71)</f>
        <v/>
      </c>
      <c r="E63" s="123">
        <f t="shared" ref="E63:G63" si="17">SUM(E64:E70)</f>
        <v>6426</v>
      </c>
      <c r="F63" s="123">
        <f t="shared" si="17"/>
        <v>4552.0952</v>
      </c>
      <c r="G63" s="123">
        <f t="shared" si="17"/>
        <v>7545.33127</v>
      </c>
      <c r="H63" s="4"/>
      <c r="I63" s="124"/>
      <c r="J63" s="125"/>
      <c r="K63" s="125"/>
      <c r="L63" s="125"/>
      <c r="M63" s="126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0" customHeight="1">
      <c r="A64" s="4"/>
      <c r="B64" s="127" t="s">
        <v>129</v>
      </c>
      <c r="C64" s="88"/>
      <c r="D64" s="114"/>
      <c r="E64" s="85"/>
      <c r="F64" s="85"/>
      <c r="G64" s="85"/>
      <c r="H64" s="4"/>
      <c r="I64" s="117" t="str">
        <f t="shared" ref="I64:I67" si="18">B64</f>
        <v>Emprunt bancaire </v>
      </c>
      <c r="J64" s="118">
        <v>60.0</v>
      </c>
      <c r="K64" s="128">
        <v>0.05</v>
      </c>
      <c r="L64" s="121"/>
      <c r="M64" s="120">
        <f>FINANCEMENT!E26</f>
        <v>0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0" customHeight="1">
      <c r="A65" s="4"/>
      <c r="B65" s="127" t="s">
        <v>111</v>
      </c>
      <c r="C65" s="88"/>
      <c r="D65" s="114"/>
      <c r="E65" s="85"/>
      <c r="F65" s="85"/>
      <c r="G65" s="85"/>
      <c r="H65" s="4"/>
      <c r="I65" s="117" t="str">
        <f t="shared" si="18"/>
        <v>Prêt relais de TVA</v>
      </c>
      <c r="J65" s="118"/>
      <c r="K65" s="128"/>
      <c r="L65" s="121"/>
      <c r="M65" s="120" t="str">
        <f>C65</f>
        <v/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0" customHeight="1">
      <c r="A66" s="4"/>
      <c r="B66" s="127" t="s">
        <v>130</v>
      </c>
      <c r="C66" s="88"/>
      <c r="D66" s="114"/>
      <c r="E66" s="85"/>
      <c r="F66" s="85"/>
      <c r="G66" s="85"/>
      <c r="H66" s="4"/>
      <c r="I66" s="117" t="str">
        <f t="shared" si="18"/>
        <v>Prêt Créasol</v>
      </c>
      <c r="J66" s="118">
        <v>36.0</v>
      </c>
      <c r="K66" s="128">
        <v>0.059</v>
      </c>
      <c r="L66" s="121"/>
      <c r="M66" s="120">
        <f>'Créasol'!E5</f>
        <v>0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0" customHeight="1">
      <c r="A67" s="4"/>
      <c r="B67" s="127" t="s">
        <v>131</v>
      </c>
      <c r="C67" s="88"/>
      <c r="D67" s="114"/>
      <c r="E67" s="85"/>
      <c r="F67" s="85"/>
      <c r="G67" s="85"/>
      <c r="H67" s="4"/>
      <c r="I67" s="117" t="str">
        <f t="shared" si="18"/>
        <v>Autre emprunt (précisez)</v>
      </c>
      <c r="J67" s="118">
        <v>36.0</v>
      </c>
      <c r="K67" s="128">
        <v>0.02</v>
      </c>
      <c r="L67" s="121"/>
      <c r="M67" s="120">
        <f>'Autre emprunt'!E5</f>
        <v>0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0" customHeight="1">
      <c r="A68" s="4"/>
      <c r="B68" s="81" t="s">
        <v>132</v>
      </c>
      <c r="C68" s="88"/>
      <c r="D68" s="114"/>
      <c r="E68" s="85"/>
      <c r="F68" s="85"/>
      <c r="G68" s="8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0" customHeight="1">
      <c r="A69" s="4"/>
      <c r="B69" s="129" t="s">
        <v>133</v>
      </c>
      <c r="C69" s="130"/>
      <c r="D69" s="114"/>
      <c r="E69" s="131">
        <f>E39+C39+C40</f>
        <v>2738</v>
      </c>
      <c r="F69" s="131">
        <f t="shared" ref="F69:G69" si="19">F39</f>
        <v>0</v>
      </c>
      <c r="G69" s="131">
        <f t="shared" si="19"/>
        <v>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0" customHeight="1">
      <c r="A70" s="4"/>
      <c r="B70" s="129" t="s">
        <v>17</v>
      </c>
      <c r="C70" s="132"/>
      <c r="D70" s="114"/>
      <c r="E70" s="131">
        <f>'Compte de résultat'!F85</f>
        <v>3688</v>
      </c>
      <c r="F70" s="131">
        <f>'Compte de résultat'!H85</f>
        <v>4552.0952</v>
      </c>
      <c r="G70" s="131">
        <f>'Compte de résultat'!J85</f>
        <v>7545.33127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9.5" customHeight="1">
      <c r="A71" s="4"/>
      <c r="B71" s="108" t="s">
        <v>134</v>
      </c>
      <c r="C71" s="92">
        <f>+C53+C63</f>
        <v>21000</v>
      </c>
      <c r="D71" s="111">
        <f>IF(C71=0,"",C71/$C$71)</f>
        <v>1</v>
      </c>
      <c r="E71" s="92">
        <f t="shared" ref="E71:G71" si="20">+E53+E63</f>
        <v>6426</v>
      </c>
      <c r="F71" s="92">
        <f t="shared" si="20"/>
        <v>4552.0952</v>
      </c>
      <c r="G71" s="92">
        <f t="shared" si="20"/>
        <v>7545.33127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133"/>
      <c r="C72" s="27"/>
      <c r="D72" s="27"/>
      <c r="E72" s="27"/>
      <c r="F72" s="27"/>
      <c r="G72" s="2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59.25" customHeight="1">
      <c r="A73" s="4"/>
      <c r="B73" s="65" t="s">
        <v>135</v>
      </c>
      <c r="C73" s="66">
        <f>C71-C50</f>
        <v>4572</v>
      </c>
      <c r="D73" s="66"/>
      <c r="E73" s="66">
        <f t="shared" ref="E73:G73" si="21">E71-E50</f>
        <v>3759.333333</v>
      </c>
      <c r="F73" s="66">
        <f t="shared" si="21"/>
        <v>1885.428533</v>
      </c>
      <c r="G73" s="66">
        <f t="shared" si="21"/>
        <v>7746.137937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7.75" customHeight="1">
      <c r="A74" s="4"/>
      <c r="B74" s="134" t="s">
        <v>136</v>
      </c>
      <c r="C74" s="95"/>
      <c r="D74" s="95"/>
      <c r="E74" s="135">
        <f>C73+E73</f>
        <v>8331.333333</v>
      </c>
      <c r="F74" s="135">
        <f t="shared" ref="F74:G74" si="22">E74+F73</f>
        <v>10216.76187</v>
      </c>
      <c r="G74" s="135">
        <f t="shared" si="22"/>
        <v>17962.8998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72"/>
      <c r="B75" s="136"/>
      <c r="C75" s="137"/>
      <c r="D75" s="137"/>
      <c r="E75" s="137"/>
      <c r="F75" s="137"/>
      <c r="G75" s="137"/>
      <c r="H75" s="72"/>
      <c r="I75" s="4"/>
      <c r="J75" s="4"/>
      <c r="K75" s="4"/>
      <c r="L75" s="4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 ht="13.5" customHeight="1">
      <c r="A76" s="72"/>
      <c r="B76" s="136"/>
      <c r="C76" s="137"/>
      <c r="D76" s="137"/>
      <c r="E76" s="137"/>
      <c r="F76" s="137"/>
      <c r="G76" s="137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ht="13.5" customHeight="1">
      <c r="A77" s="72"/>
      <c r="B77" s="136"/>
      <c r="C77" s="137"/>
      <c r="D77" s="137"/>
      <c r="E77" s="137"/>
      <c r="F77" s="137"/>
      <c r="G77" s="137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 ht="13.5" customHeight="1">
      <c r="A78" s="72"/>
      <c r="B78" s="136"/>
      <c r="C78" s="137"/>
      <c r="D78" s="137"/>
      <c r="E78" s="137"/>
      <c r="F78" s="137"/>
      <c r="G78" s="137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ht="13.5" customHeight="1">
      <c r="A79" s="72"/>
      <c r="B79" s="136"/>
      <c r="C79" s="137"/>
      <c r="D79" s="137"/>
      <c r="E79" s="137"/>
      <c r="F79" s="137"/>
      <c r="G79" s="137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ht="13.5" customHeight="1">
      <c r="A80" s="72"/>
      <c r="B80" s="136"/>
      <c r="C80" s="137"/>
      <c r="D80" s="137"/>
      <c r="E80" s="137"/>
      <c r="F80" s="137"/>
      <c r="G80" s="137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ht="13.5" customHeight="1">
      <c r="A81" s="72"/>
      <c r="B81" s="136"/>
      <c r="C81" s="137"/>
      <c r="D81" s="137"/>
      <c r="E81" s="137"/>
      <c r="F81" s="137"/>
      <c r="G81" s="137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ht="13.5" customHeight="1">
      <c r="A82" s="72"/>
      <c r="B82" s="136"/>
      <c r="C82" s="137"/>
      <c r="D82" s="137"/>
      <c r="E82" s="137"/>
      <c r="F82" s="137"/>
      <c r="G82" s="137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ht="13.5" customHeight="1">
      <c r="A83" s="72"/>
      <c r="B83" s="136"/>
      <c r="C83" s="137"/>
      <c r="D83" s="137"/>
      <c r="E83" s="137"/>
      <c r="F83" s="137"/>
      <c r="G83" s="137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ht="13.5" customHeight="1">
      <c r="A84" s="72"/>
      <c r="B84" s="136"/>
      <c r="C84" s="137"/>
      <c r="D84" s="137"/>
      <c r="E84" s="137"/>
      <c r="F84" s="137"/>
      <c r="G84" s="137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 ht="13.5" customHeight="1">
      <c r="A85" s="72"/>
      <c r="B85" s="136"/>
      <c r="C85" s="137"/>
      <c r="D85" s="137"/>
      <c r="E85" s="137"/>
      <c r="F85" s="137"/>
      <c r="G85" s="137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ht="13.5" customHeight="1">
      <c r="A86" s="72"/>
      <c r="B86" s="136"/>
      <c r="C86" s="137"/>
      <c r="D86" s="137"/>
      <c r="E86" s="137"/>
      <c r="F86" s="137"/>
      <c r="G86" s="137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ht="13.5" customHeight="1">
      <c r="A87" s="72"/>
      <c r="B87" s="136"/>
      <c r="C87" s="137"/>
      <c r="D87" s="137"/>
      <c r="E87" s="137"/>
      <c r="F87" s="137"/>
      <c r="G87" s="137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ht="13.5" customHeight="1">
      <c r="A88" s="72"/>
      <c r="B88" s="136"/>
      <c r="C88" s="137"/>
      <c r="D88" s="137"/>
      <c r="E88" s="137"/>
      <c r="F88" s="137"/>
      <c r="G88" s="137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ht="13.5" customHeight="1">
      <c r="A89" s="72"/>
      <c r="B89" s="136"/>
      <c r="C89" s="137"/>
      <c r="D89" s="137"/>
      <c r="E89" s="137"/>
      <c r="F89" s="137"/>
      <c r="G89" s="137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ht="13.5" customHeight="1">
      <c r="A90" s="72"/>
      <c r="B90" s="136"/>
      <c r="C90" s="137"/>
      <c r="D90" s="137"/>
      <c r="E90" s="137"/>
      <c r="F90" s="137"/>
      <c r="G90" s="137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ht="13.5" customHeight="1">
      <c r="A91" s="72"/>
      <c r="B91" s="136"/>
      <c r="C91" s="137"/>
      <c r="D91" s="137"/>
      <c r="E91" s="137"/>
      <c r="F91" s="137"/>
      <c r="G91" s="137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ht="13.5" customHeight="1">
      <c r="A92" s="72"/>
      <c r="B92" s="136"/>
      <c r="C92" s="137"/>
      <c r="D92" s="137"/>
      <c r="E92" s="137"/>
      <c r="F92" s="137"/>
      <c r="G92" s="137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ht="13.5" customHeight="1">
      <c r="A93" s="72"/>
      <c r="B93" s="136"/>
      <c r="C93" s="137"/>
      <c r="D93" s="137"/>
      <c r="E93" s="137"/>
      <c r="F93" s="137"/>
      <c r="G93" s="137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ht="13.5" customHeight="1">
      <c r="A94" s="72"/>
      <c r="B94" s="136"/>
      <c r="C94" s="137"/>
      <c r="D94" s="137"/>
      <c r="E94" s="137"/>
      <c r="F94" s="137"/>
      <c r="G94" s="137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ht="13.5" customHeight="1">
      <c r="A95" s="72"/>
      <c r="B95" s="136"/>
      <c r="C95" s="137"/>
      <c r="D95" s="137"/>
      <c r="E95" s="137"/>
      <c r="F95" s="137"/>
      <c r="G95" s="137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ht="13.5" customHeight="1">
      <c r="A96" s="72"/>
      <c r="B96" s="136"/>
      <c r="C96" s="137"/>
      <c r="D96" s="137"/>
      <c r="E96" s="137"/>
      <c r="F96" s="137"/>
      <c r="G96" s="137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ht="13.5" customHeight="1">
      <c r="A97" s="72"/>
      <c r="B97" s="136"/>
      <c r="C97" s="137"/>
      <c r="D97" s="137"/>
      <c r="E97" s="137"/>
      <c r="F97" s="137"/>
      <c r="G97" s="137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ht="13.5" customHeight="1">
      <c r="A98" s="72"/>
      <c r="B98" s="136"/>
      <c r="C98" s="137"/>
      <c r="D98" s="137"/>
      <c r="E98" s="137"/>
      <c r="F98" s="137"/>
      <c r="G98" s="137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ht="13.5" customHeight="1">
      <c r="A99" s="72"/>
      <c r="B99" s="136"/>
      <c r="C99" s="137"/>
      <c r="D99" s="137"/>
      <c r="E99" s="137"/>
      <c r="F99" s="137"/>
      <c r="G99" s="137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ht="13.5" customHeight="1">
      <c r="A100" s="72"/>
      <c r="B100" s="136"/>
      <c r="C100" s="137"/>
      <c r="D100" s="137"/>
      <c r="E100" s="137"/>
      <c r="F100" s="137"/>
      <c r="G100" s="137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ht="13.5" customHeight="1">
      <c r="A101" s="72"/>
      <c r="B101" s="136"/>
      <c r="C101" s="137"/>
      <c r="D101" s="137"/>
      <c r="E101" s="137"/>
      <c r="F101" s="137"/>
      <c r="G101" s="137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ht="13.5" customHeight="1">
      <c r="A102" s="72"/>
      <c r="B102" s="136"/>
      <c r="C102" s="137"/>
      <c r="D102" s="137"/>
      <c r="E102" s="137"/>
      <c r="F102" s="137"/>
      <c r="G102" s="137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ht="13.5" customHeight="1">
      <c r="A103" s="72"/>
      <c r="B103" s="136"/>
      <c r="C103" s="137"/>
      <c r="D103" s="137"/>
      <c r="E103" s="137"/>
      <c r="F103" s="137"/>
      <c r="G103" s="137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ht="13.5" customHeight="1">
      <c r="A104" s="72"/>
      <c r="B104" s="136"/>
      <c r="C104" s="137"/>
      <c r="D104" s="137"/>
      <c r="E104" s="137"/>
      <c r="F104" s="137"/>
      <c r="G104" s="137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ht="13.5" customHeight="1">
      <c r="A105" s="72"/>
      <c r="B105" s="136"/>
      <c r="C105" s="137"/>
      <c r="D105" s="137"/>
      <c r="E105" s="137"/>
      <c r="F105" s="137"/>
      <c r="G105" s="137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ht="13.5" customHeight="1">
      <c r="A106" s="72"/>
      <c r="B106" s="136"/>
      <c r="C106" s="137"/>
      <c r="D106" s="137"/>
      <c r="E106" s="137"/>
      <c r="F106" s="137"/>
      <c r="G106" s="137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ht="13.5" customHeight="1">
      <c r="A107" s="72"/>
      <c r="B107" s="136"/>
      <c r="C107" s="137"/>
      <c r="D107" s="137"/>
      <c r="E107" s="137"/>
      <c r="F107" s="137"/>
      <c r="G107" s="137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ht="13.5" customHeight="1">
      <c r="A108" s="72"/>
      <c r="B108" s="136"/>
      <c r="C108" s="137"/>
      <c r="D108" s="137"/>
      <c r="E108" s="137"/>
      <c r="F108" s="137"/>
      <c r="G108" s="137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ht="13.5" customHeight="1">
      <c r="A109" s="72"/>
      <c r="B109" s="136"/>
      <c r="C109" s="137"/>
      <c r="D109" s="137"/>
      <c r="E109" s="137"/>
      <c r="F109" s="137"/>
      <c r="G109" s="137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ht="13.5" customHeight="1">
      <c r="A110" s="72"/>
      <c r="B110" s="136"/>
      <c r="C110" s="137"/>
      <c r="D110" s="137"/>
      <c r="E110" s="137"/>
      <c r="F110" s="137"/>
      <c r="G110" s="137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ht="13.5" customHeight="1">
      <c r="A111" s="72"/>
      <c r="B111" s="136"/>
      <c r="C111" s="137"/>
      <c r="D111" s="137"/>
      <c r="E111" s="137"/>
      <c r="F111" s="137"/>
      <c r="G111" s="137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ht="13.5" customHeight="1">
      <c r="A112" s="72"/>
      <c r="B112" s="136"/>
      <c r="C112" s="137"/>
      <c r="D112" s="137"/>
      <c r="E112" s="137"/>
      <c r="F112" s="137"/>
      <c r="G112" s="137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ht="13.5" customHeight="1">
      <c r="A113" s="72"/>
      <c r="B113" s="136"/>
      <c r="C113" s="137"/>
      <c r="D113" s="137"/>
      <c r="E113" s="137"/>
      <c r="F113" s="137"/>
      <c r="G113" s="137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ht="13.5" customHeight="1">
      <c r="A114" s="72"/>
      <c r="B114" s="136"/>
      <c r="C114" s="137"/>
      <c r="D114" s="137"/>
      <c r="E114" s="137"/>
      <c r="F114" s="137"/>
      <c r="G114" s="137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ht="13.5" customHeight="1">
      <c r="A115" s="72"/>
      <c r="B115" s="136"/>
      <c r="C115" s="137"/>
      <c r="D115" s="137"/>
      <c r="E115" s="137"/>
      <c r="F115" s="137"/>
      <c r="G115" s="137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ht="13.5" customHeight="1">
      <c r="A116" s="72"/>
      <c r="B116" s="136"/>
      <c r="C116" s="137"/>
      <c r="D116" s="137"/>
      <c r="E116" s="137"/>
      <c r="F116" s="137"/>
      <c r="G116" s="137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ht="13.5" customHeight="1">
      <c r="A117" s="72"/>
      <c r="B117" s="136"/>
      <c r="C117" s="137"/>
      <c r="D117" s="137"/>
      <c r="E117" s="137"/>
      <c r="F117" s="137"/>
      <c r="G117" s="137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ht="13.5" customHeight="1">
      <c r="A118" s="72"/>
      <c r="B118" s="136"/>
      <c r="C118" s="137"/>
      <c r="D118" s="137"/>
      <c r="E118" s="137"/>
      <c r="F118" s="137"/>
      <c r="G118" s="137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ht="13.5" customHeight="1">
      <c r="A119" s="72"/>
      <c r="B119" s="136"/>
      <c r="C119" s="137"/>
      <c r="D119" s="137"/>
      <c r="E119" s="137"/>
      <c r="F119" s="137"/>
      <c r="G119" s="137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ht="13.5" customHeight="1">
      <c r="A120" s="72"/>
      <c r="B120" s="136"/>
      <c r="C120" s="137"/>
      <c r="D120" s="137"/>
      <c r="E120" s="137"/>
      <c r="F120" s="137"/>
      <c r="G120" s="137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ht="13.5" customHeight="1">
      <c r="A121" s="72"/>
      <c r="B121" s="136"/>
      <c r="C121" s="137"/>
      <c r="D121" s="137"/>
      <c r="E121" s="137"/>
      <c r="F121" s="137"/>
      <c r="G121" s="137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ht="13.5" customHeight="1">
      <c r="A122" s="72"/>
      <c r="B122" s="136"/>
      <c r="C122" s="137"/>
      <c r="D122" s="137"/>
      <c r="E122" s="137"/>
      <c r="F122" s="137"/>
      <c r="G122" s="137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ht="13.5" customHeight="1">
      <c r="A123" s="72"/>
      <c r="B123" s="136"/>
      <c r="C123" s="137"/>
      <c r="D123" s="137"/>
      <c r="E123" s="137"/>
      <c r="F123" s="137"/>
      <c r="G123" s="137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ht="13.5" customHeight="1">
      <c r="A124" s="72"/>
      <c r="B124" s="136"/>
      <c r="C124" s="137"/>
      <c r="D124" s="137"/>
      <c r="E124" s="137"/>
      <c r="F124" s="137"/>
      <c r="G124" s="137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ht="13.5" customHeight="1">
      <c r="A125" s="72"/>
      <c r="B125" s="136"/>
      <c r="C125" s="137"/>
      <c r="D125" s="137"/>
      <c r="E125" s="137"/>
      <c r="F125" s="137"/>
      <c r="G125" s="137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ht="13.5" customHeight="1">
      <c r="A126" s="72"/>
      <c r="B126" s="136"/>
      <c r="C126" s="137"/>
      <c r="D126" s="137"/>
      <c r="E126" s="137"/>
      <c r="F126" s="137"/>
      <c r="G126" s="137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ht="13.5" customHeight="1">
      <c r="A127" s="72"/>
      <c r="B127" s="136"/>
      <c r="C127" s="137"/>
      <c r="D127" s="137"/>
      <c r="E127" s="137"/>
      <c r="F127" s="137"/>
      <c r="G127" s="137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ht="13.5" customHeight="1">
      <c r="A128" s="72"/>
      <c r="B128" s="136"/>
      <c r="C128" s="137"/>
      <c r="D128" s="137"/>
      <c r="E128" s="137"/>
      <c r="F128" s="137"/>
      <c r="G128" s="137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ht="13.5" customHeight="1">
      <c r="A129" s="72"/>
      <c r="B129" s="136"/>
      <c r="C129" s="137"/>
      <c r="D129" s="137"/>
      <c r="E129" s="137"/>
      <c r="F129" s="137"/>
      <c r="G129" s="137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ht="13.5" customHeight="1">
      <c r="A130" s="72"/>
      <c r="B130" s="136"/>
      <c r="C130" s="137"/>
      <c r="D130" s="137"/>
      <c r="E130" s="137"/>
      <c r="F130" s="137"/>
      <c r="G130" s="137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ht="13.5" customHeight="1">
      <c r="A131" s="72"/>
      <c r="B131" s="136"/>
      <c r="C131" s="137"/>
      <c r="D131" s="137"/>
      <c r="E131" s="137"/>
      <c r="F131" s="137"/>
      <c r="G131" s="137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ht="13.5" customHeight="1">
      <c r="A132" s="72"/>
      <c r="B132" s="136"/>
      <c r="C132" s="137"/>
      <c r="D132" s="137"/>
      <c r="E132" s="137"/>
      <c r="F132" s="137"/>
      <c r="G132" s="137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ht="13.5" customHeight="1">
      <c r="A133" s="72"/>
      <c r="B133" s="136"/>
      <c r="C133" s="137"/>
      <c r="D133" s="137"/>
      <c r="E133" s="137"/>
      <c r="F133" s="137"/>
      <c r="G133" s="137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ht="13.5" customHeight="1">
      <c r="A134" s="72"/>
      <c r="B134" s="136"/>
      <c r="C134" s="137"/>
      <c r="D134" s="137"/>
      <c r="E134" s="137"/>
      <c r="F134" s="137"/>
      <c r="G134" s="137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ht="13.5" customHeight="1">
      <c r="A135" s="72"/>
      <c r="B135" s="136"/>
      <c r="C135" s="137"/>
      <c r="D135" s="137"/>
      <c r="E135" s="137"/>
      <c r="F135" s="137"/>
      <c r="G135" s="137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ht="13.5" customHeight="1">
      <c r="A136" s="72"/>
      <c r="B136" s="136"/>
      <c r="C136" s="137"/>
      <c r="D136" s="137"/>
      <c r="E136" s="137"/>
      <c r="F136" s="137"/>
      <c r="G136" s="137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ht="13.5" customHeight="1">
      <c r="A137" s="72"/>
      <c r="B137" s="136"/>
      <c r="C137" s="137"/>
      <c r="D137" s="137"/>
      <c r="E137" s="137"/>
      <c r="F137" s="137"/>
      <c r="G137" s="137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ht="13.5" customHeight="1">
      <c r="A138" s="72"/>
      <c r="B138" s="136"/>
      <c r="C138" s="137"/>
      <c r="D138" s="137"/>
      <c r="E138" s="137"/>
      <c r="F138" s="137"/>
      <c r="G138" s="137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ht="13.5" customHeight="1">
      <c r="A139" s="72"/>
      <c r="B139" s="136"/>
      <c r="C139" s="137"/>
      <c r="D139" s="137"/>
      <c r="E139" s="137"/>
      <c r="F139" s="137"/>
      <c r="G139" s="137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ht="13.5" customHeight="1">
      <c r="A140" s="72"/>
      <c r="B140" s="136"/>
      <c r="C140" s="137"/>
      <c r="D140" s="137"/>
      <c r="E140" s="137"/>
      <c r="F140" s="137"/>
      <c r="G140" s="137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ht="13.5" customHeight="1">
      <c r="A141" s="72"/>
      <c r="B141" s="136"/>
      <c r="C141" s="137"/>
      <c r="D141" s="137"/>
      <c r="E141" s="137"/>
      <c r="F141" s="137"/>
      <c r="G141" s="137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ht="13.5" customHeight="1">
      <c r="A142" s="72"/>
      <c r="B142" s="136"/>
      <c r="C142" s="137"/>
      <c r="D142" s="137"/>
      <c r="E142" s="137"/>
      <c r="F142" s="137"/>
      <c r="G142" s="137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ht="13.5" customHeight="1">
      <c r="A143" s="72"/>
      <c r="B143" s="136"/>
      <c r="C143" s="137"/>
      <c r="D143" s="137"/>
      <c r="E143" s="137"/>
      <c r="F143" s="137"/>
      <c r="G143" s="137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ht="13.5" customHeight="1">
      <c r="A144" s="72"/>
      <c r="B144" s="136"/>
      <c r="C144" s="137"/>
      <c r="D144" s="137"/>
      <c r="E144" s="137"/>
      <c r="F144" s="137"/>
      <c r="G144" s="137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ht="13.5" customHeight="1">
      <c r="A145" s="72"/>
      <c r="B145" s="136"/>
      <c r="C145" s="137"/>
      <c r="D145" s="137"/>
      <c r="E145" s="137"/>
      <c r="F145" s="137"/>
      <c r="G145" s="137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ht="13.5" customHeight="1">
      <c r="A146" s="72"/>
      <c r="B146" s="136"/>
      <c r="C146" s="137"/>
      <c r="D146" s="137"/>
      <c r="E146" s="137"/>
      <c r="F146" s="137"/>
      <c r="G146" s="137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ht="13.5" customHeight="1">
      <c r="A147" s="72"/>
      <c r="B147" s="136"/>
      <c r="C147" s="137"/>
      <c r="D147" s="137"/>
      <c r="E147" s="137"/>
      <c r="F147" s="137"/>
      <c r="G147" s="137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ht="13.5" customHeight="1">
      <c r="A148" s="72"/>
      <c r="B148" s="136"/>
      <c r="C148" s="137"/>
      <c r="D148" s="137"/>
      <c r="E148" s="137"/>
      <c r="F148" s="137"/>
      <c r="G148" s="137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ht="13.5" customHeight="1">
      <c r="A149" s="72"/>
      <c r="B149" s="136"/>
      <c r="C149" s="137"/>
      <c r="D149" s="137"/>
      <c r="E149" s="137"/>
      <c r="F149" s="137"/>
      <c r="G149" s="137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ht="13.5" customHeight="1">
      <c r="A150" s="72"/>
      <c r="B150" s="136"/>
      <c r="C150" s="137"/>
      <c r="D150" s="137"/>
      <c r="E150" s="137"/>
      <c r="F150" s="137"/>
      <c r="G150" s="137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ht="13.5" customHeight="1">
      <c r="A151" s="72"/>
      <c r="B151" s="136"/>
      <c r="C151" s="137"/>
      <c r="D151" s="137"/>
      <c r="E151" s="137"/>
      <c r="F151" s="137"/>
      <c r="G151" s="137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ht="13.5" customHeight="1">
      <c r="A152" s="72"/>
      <c r="B152" s="136"/>
      <c r="C152" s="137"/>
      <c r="D152" s="137"/>
      <c r="E152" s="137"/>
      <c r="F152" s="137"/>
      <c r="G152" s="137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ht="13.5" customHeight="1">
      <c r="A153" s="72"/>
      <c r="B153" s="136"/>
      <c r="C153" s="137"/>
      <c r="D153" s="137"/>
      <c r="E153" s="137"/>
      <c r="F153" s="137"/>
      <c r="G153" s="137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ht="13.5" customHeight="1">
      <c r="A154" s="72"/>
      <c r="B154" s="136"/>
      <c r="C154" s="137"/>
      <c r="D154" s="137"/>
      <c r="E154" s="137"/>
      <c r="F154" s="137"/>
      <c r="G154" s="137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ht="13.5" customHeight="1">
      <c r="A155" s="72"/>
      <c r="B155" s="136"/>
      <c r="C155" s="137"/>
      <c r="D155" s="137"/>
      <c r="E155" s="137"/>
      <c r="F155" s="137"/>
      <c r="G155" s="137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ht="13.5" customHeight="1">
      <c r="A156" s="72"/>
      <c r="B156" s="136"/>
      <c r="C156" s="137"/>
      <c r="D156" s="137"/>
      <c r="E156" s="137"/>
      <c r="F156" s="137"/>
      <c r="G156" s="137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ht="13.5" customHeight="1">
      <c r="A157" s="72"/>
      <c r="B157" s="136"/>
      <c r="C157" s="137"/>
      <c r="D157" s="137"/>
      <c r="E157" s="137"/>
      <c r="F157" s="137"/>
      <c r="G157" s="137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ht="13.5" customHeight="1">
      <c r="A158" s="72"/>
      <c r="B158" s="136"/>
      <c r="C158" s="137"/>
      <c r="D158" s="137"/>
      <c r="E158" s="137"/>
      <c r="F158" s="137"/>
      <c r="G158" s="137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ht="13.5" customHeight="1">
      <c r="A159" s="72"/>
      <c r="B159" s="136"/>
      <c r="C159" s="137"/>
      <c r="D159" s="137"/>
      <c r="E159" s="137"/>
      <c r="F159" s="137"/>
      <c r="G159" s="137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ht="13.5" customHeight="1">
      <c r="A160" s="72"/>
      <c r="B160" s="136"/>
      <c r="C160" s="137"/>
      <c r="D160" s="137"/>
      <c r="E160" s="137"/>
      <c r="F160" s="137"/>
      <c r="G160" s="137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ht="13.5" customHeight="1">
      <c r="A161" s="72"/>
      <c r="B161" s="136"/>
      <c r="C161" s="137"/>
      <c r="D161" s="137"/>
      <c r="E161" s="137"/>
      <c r="F161" s="137"/>
      <c r="G161" s="137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ht="13.5" customHeight="1">
      <c r="A162" s="72"/>
      <c r="B162" s="136"/>
      <c r="C162" s="137"/>
      <c r="D162" s="137"/>
      <c r="E162" s="137"/>
      <c r="F162" s="137"/>
      <c r="G162" s="137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ht="13.5" customHeight="1">
      <c r="A163" s="72"/>
      <c r="B163" s="136"/>
      <c r="C163" s="137"/>
      <c r="D163" s="137"/>
      <c r="E163" s="137"/>
      <c r="F163" s="137"/>
      <c r="G163" s="137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ht="13.5" customHeight="1">
      <c r="A164" s="72"/>
      <c r="B164" s="136"/>
      <c r="C164" s="137"/>
      <c r="D164" s="137"/>
      <c r="E164" s="137"/>
      <c r="F164" s="137"/>
      <c r="G164" s="137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ht="13.5" customHeight="1">
      <c r="A165" s="72"/>
      <c r="B165" s="136"/>
      <c r="C165" s="137"/>
      <c r="D165" s="137"/>
      <c r="E165" s="137"/>
      <c r="F165" s="137"/>
      <c r="G165" s="137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ht="13.5" customHeight="1">
      <c r="A166" s="72"/>
      <c r="B166" s="136"/>
      <c r="C166" s="137"/>
      <c r="D166" s="137"/>
      <c r="E166" s="137"/>
      <c r="F166" s="137"/>
      <c r="G166" s="137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ht="13.5" customHeight="1">
      <c r="A167" s="72"/>
      <c r="B167" s="136"/>
      <c r="C167" s="137"/>
      <c r="D167" s="137"/>
      <c r="E167" s="137"/>
      <c r="F167" s="137"/>
      <c r="G167" s="137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ht="13.5" customHeight="1">
      <c r="A168" s="72"/>
      <c r="B168" s="136"/>
      <c r="C168" s="137"/>
      <c r="D168" s="137"/>
      <c r="E168" s="137"/>
      <c r="F168" s="137"/>
      <c r="G168" s="137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ht="13.5" customHeight="1">
      <c r="A169" s="72"/>
      <c r="B169" s="136"/>
      <c r="C169" s="137"/>
      <c r="D169" s="137"/>
      <c r="E169" s="137"/>
      <c r="F169" s="137"/>
      <c r="G169" s="137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ht="13.5" customHeight="1">
      <c r="A170" s="72"/>
      <c r="B170" s="136"/>
      <c r="C170" s="137"/>
      <c r="D170" s="137"/>
      <c r="E170" s="137"/>
      <c r="F170" s="137"/>
      <c r="G170" s="137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ht="13.5" customHeight="1">
      <c r="A171" s="72"/>
      <c r="B171" s="136"/>
      <c r="C171" s="137"/>
      <c r="D171" s="137"/>
      <c r="E171" s="137"/>
      <c r="F171" s="137"/>
      <c r="G171" s="137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ht="13.5" customHeight="1">
      <c r="A172" s="72"/>
      <c r="B172" s="136"/>
      <c r="C172" s="137"/>
      <c r="D172" s="137"/>
      <c r="E172" s="137"/>
      <c r="F172" s="137"/>
      <c r="G172" s="137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ht="13.5" customHeight="1">
      <c r="A173" s="72"/>
      <c r="B173" s="136"/>
      <c r="C173" s="137"/>
      <c r="D173" s="137"/>
      <c r="E173" s="137"/>
      <c r="F173" s="137"/>
      <c r="G173" s="137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ht="13.5" customHeight="1">
      <c r="A174" s="72"/>
      <c r="B174" s="136"/>
      <c r="C174" s="137"/>
      <c r="D174" s="137"/>
      <c r="E174" s="137"/>
      <c r="F174" s="137"/>
      <c r="G174" s="137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ht="13.5" customHeight="1">
      <c r="A175" s="72"/>
      <c r="B175" s="136"/>
      <c r="C175" s="137"/>
      <c r="D175" s="137"/>
      <c r="E175" s="137"/>
      <c r="F175" s="137"/>
      <c r="G175" s="137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ht="13.5" customHeight="1">
      <c r="A176" s="72"/>
      <c r="B176" s="136"/>
      <c r="C176" s="137"/>
      <c r="D176" s="137"/>
      <c r="E176" s="137"/>
      <c r="F176" s="137"/>
      <c r="G176" s="137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ht="13.5" customHeight="1">
      <c r="A177" s="72"/>
      <c r="B177" s="136"/>
      <c r="C177" s="137"/>
      <c r="D177" s="137"/>
      <c r="E177" s="137"/>
      <c r="F177" s="137"/>
      <c r="G177" s="137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ht="13.5" customHeight="1">
      <c r="A178" s="72"/>
      <c r="B178" s="136"/>
      <c r="C178" s="137"/>
      <c r="D178" s="137"/>
      <c r="E178" s="137"/>
      <c r="F178" s="137"/>
      <c r="G178" s="137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ht="13.5" customHeight="1">
      <c r="A179" s="72"/>
      <c r="B179" s="136"/>
      <c r="C179" s="137"/>
      <c r="D179" s="137"/>
      <c r="E179" s="137"/>
      <c r="F179" s="137"/>
      <c r="G179" s="137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ht="13.5" customHeight="1">
      <c r="A180" s="72"/>
      <c r="B180" s="136"/>
      <c r="C180" s="137"/>
      <c r="D180" s="137"/>
      <c r="E180" s="137"/>
      <c r="F180" s="137"/>
      <c r="G180" s="137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ht="13.5" customHeight="1">
      <c r="A181" s="72"/>
      <c r="B181" s="136"/>
      <c r="C181" s="137"/>
      <c r="D181" s="137"/>
      <c r="E181" s="137"/>
      <c r="F181" s="137"/>
      <c r="G181" s="137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ht="13.5" customHeight="1">
      <c r="A182" s="72"/>
      <c r="B182" s="136"/>
      <c r="C182" s="137"/>
      <c r="D182" s="137"/>
      <c r="E182" s="137"/>
      <c r="F182" s="137"/>
      <c r="G182" s="137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ht="13.5" customHeight="1">
      <c r="A183" s="72"/>
      <c r="B183" s="136"/>
      <c r="C183" s="137"/>
      <c r="D183" s="137"/>
      <c r="E183" s="137"/>
      <c r="F183" s="137"/>
      <c r="G183" s="137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ht="13.5" customHeight="1">
      <c r="A184" s="72"/>
      <c r="B184" s="136"/>
      <c r="C184" s="137"/>
      <c r="D184" s="137"/>
      <c r="E184" s="137"/>
      <c r="F184" s="137"/>
      <c r="G184" s="137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ht="13.5" customHeight="1">
      <c r="A185" s="72"/>
      <c r="B185" s="136"/>
      <c r="C185" s="137"/>
      <c r="D185" s="137"/>
      <c r="E185" s="137"/>
      <c r="F185" s="137"/>
      <c r="G185" s="137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ht="13.5" customHeight="1">
      <c r="A186" s="72"/>
      <c r="B186" s="136"/>
      <c r="C186" s="137"/>
      <c r="D186" s="137"/>
      <c r="E186" s="137"/>
      <c r="F186" s="137"/>
      <c r="G186" s="137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ht="13.5" customHeight="1">
      <c r="A187" s="72"/>
      <c r="B187" s="136"/>
      <c r="C187" s="137"/>
      <c r="D187" s="137"/>
      <c r="E187" s="137"/>
      <c r="F187" s="137"/>
      <c r="G187" s="137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ht="13.5" customHeight="1">
      <c r="A188" s="72"/>
      <c r="B188" s="136"/>
      <c r="C188" s="137"/>
      <c r="D188" s="137"/>
      <c r="E188" s="137"/>
      <c r="F188" s="137"/>
      <c r="G188" s="137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ht="13.5" customHeight="1">
      <c r="A189" s="72"/>
      <c r="B189" s="136"/>
      <c r="C189" s="137"/>
      <c r="D189" s="137"/>
      <c r="E189" s="137"/>
      <c r="F189" s="137"/>
      <c r="G189" s="137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ht="13.5" customHeight="1">
      <c r="A190" s="72"/>
      <c r="B190" s="136"/>
      <c r="C190" s="137"/>
      <c r="D190" s="137"/>
      <c r="E190" s="137"/>
      <c r="F190" s="137"/>
      <c r="G190" s="137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ht="13.5" customHeight="1">
      <c r="A191" s="72"/>
      <c r="B191" s="136"/>
      <c r="C191" s="137"/>
      <c r="D191" s="137"/>
      <c r="E191" s="137"/>
      <c r="F191" s="137"/>
      <c r="G191" s="137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ht="13.5" customHeight="1">
      <c r="A192" s="72"/>
      <c r="B192" s="136"/>
      <c r="C192" s="137"/>
      <c r="D192" s="137"/>
      <c r="E192" s="137"/>
      <c r="F192" s="137"/>
      <c r="G192" s="137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ht="13.5" customHeight="1">
      <c r="A193" s="72"/>
      <c r="B193" s="136"/>
      <c r="C193" s="137"/>
      <c r="D193" s="137"/>
      <c r="E193" s="137"/>
      <c r="F193" s="137"/>
      <c r="G193" s="137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ht="13.5" customHeight="1">
      <c r="A194" s="72"/>
      <c r="B194" s="136"/>
      <c r="C194" s="137"/>
      <c r="D194" s="137"/>
      <c r="E194" s="137"/>
      <c r="F194" s="137"/>
      <c r="G194" s="137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ht="13.5" customHeight="1">
      <c r="A195" s="72"/>
      <c r="B195" s="136"/>
      <c r="C195" s="137"/>
      <c r="D195" s="137"/>
      <c r="E195" s="137"/>
      <c r="F195" s="137"/>
      <c r="G195" s="137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ht="13.5" customHeight="1">
      <c r="A196" s="72"/>
      <c r="B196" s="136"/>
      <c r="C196" s="137"/>
      <c r="D196" s="137"/>
      <c r="E196" s="137"/>
      <c r="F196" s="137"/>
      <c r="G196" s="137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ht="13.5" customHeight="1">
      <c r="A197" s="72"/>
      <c r="B197" s="136"/>
      <c r="C197" s="137"/>
      <c r="D197" s="137"/>
      <c r="E197" s="137"/>
      <c r="F197" s="137"/>
      <c r="G197" s="137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ht="13.5" customHeight="1">
      <c r="A198" s="72"/>
      <c r="B198" s="136"/>
      <c r="C198" s="137"/>
      <c r="D198" s="137"/>
      <c r="E198" s="137"/>
      <c r="F198" s="137"/>
      <c r="G198" s="137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ht="13.5" customHeight="1">
      <c r="A199" s="72"/>
      <c r="B199" s="136"/>
      <c r="C199" s="137"/>
      <c r="D199" s="137"/>
      <c r="E199" s="137"/>
      <c r="F199" s="137"/>
      <c r="G199" s="137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ht="13.5" customHeight="1">
      <c r="A200" s="72"/>
      <c r="B200" s="136"/>
      <c r="C200" s="137"/>
      <c r="D200" s="137"/>
      <c r="E200" s="137"/>
      <c r="F200" s="137"/>
      <c r="G200" s="137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ht="13.5" customHeight="1">
      <c r="A201" s="72"/>
      <c r="B201" s="136"/>
      <c r="C201" s="137"/>
      <c r="D201" s="137"/>
      <c r="E201" s="137"/>
      <c r="F201" s="137"/>
      <c r="G201" s="137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ht="13.5" customHeight="1">
      <c r="A202" s="72"/>
      <c r="B202" s="136"/>
      <c r="C202" s="137"/>
      <c r="D202" s="137"/>
      <c r="E202" s="137"/>
      <c r="F202" s="137"/>
      <c r="G202" s="137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ht="13.5" customHeight="1">
      <c r="A203" s="72"/>
      <c r="B203" s="136"/>
      <c r="C203" s="137"/>
      <c r="D203" s="137"/>
      <c r="E203" s="137"/>
      <c r="F203" s="137"/>
      <c r="G203" s="137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ht="13.5" customHeight="1">
      <c r="A204" s="72"/>
      <c r="B204" s="136"/>
      <c r="C204" s="137"/>
      <c r="D204" s="137"/>
      <c r="E204" s="137"/>
      <c r="F204" s="137"/>
      <c r="G204" s="137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ht="13.5" customHeight="1">
      <c r="A205" s="72"/>
      <c r="B205" s="136"/>
      <c r="C205" s="137"/>
      <c r="D205" s="137"/>
      <c r="E205" s="137"/>
      <c r="F205" s="137"/>
      <c r="G205" s="137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ht="13.5" customHeight="1">
      <c r="A206" s="72"/>
      <c r="B206" s="136"/>
      <c r="C206" s="137"/>
      <c r="D206" s="137"/>
      <c r="E206" s="137"/>
      <c r="F206" s="137"/>
      <c r="G206" s="137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ht="13.5" customHeight="1">
      <c r="A207" s="72"/>
      <c r="B207" s="136"/>
      <c r="C207" s="137"/>
      <c r="D207" s="137"/>
      <c r="E207" s="137"/>
      <c r="F207" s="137"/>
      <c r="G207" s="137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ht="13.5" customHeight="1">
      <c r="A208" s="72"/>
      <c r="B208" s="136"/>
      <c r="C208" s="137"/>
      <c r="D208" s="137"/>
      <c r="E208" s="137"/>
      <c r="F208" s="137"/>
      <c r="G208" s="137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ht="13.5" customHeight="1">
      <c r="A209" s="72"/>
      <c r="B209" s="136"/>
      <c r="C209" s="137"/>
      <c r="D209" s="137"/>
      <c r="E209" s="137"/>
      <c r="F209" s="137"/>
      <c r="G209" s="137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ht="13.5" customHeight="1">
      <c r="A210" s="72"/>
      <c r="B210" s="136"/>
      <c r="C210" s="137"/>
      <c r="D210" s="137"/>
      <c r="E210" s="137"/>
      <c r="F210" s="137"/>
      <c r="G210" s="137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ht="13.5" customHeight="1">
      <c r="A211" s="72"/>
      <c r="B211" s="136"/>
      <c r="C211" s="137"/>
      <c r="D211" s="137"/>
      <c r="E211" s="137"/>
      <c r="F211" s="137"/>
      <c r="G211" s="137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ht="13.5" customHeight="1">
      <c r="A212" s="72"/>
      <c r="B212" s="136"/>
      <c r="C212" s="137"/>
      <c r="D212" s="137"/>
      <c r="E212" s="137"/>
      <c r="F212" s="137"/>
      <c r="G212" s="137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ht="13.5" customHeight="1">
      <c r="A213" s="72"/>
      <c r="B213" s="136"/>
      <c r="C213" s="137"/>
      <c r="D213" s="137"/>
      <c r="E213" s="137"/>
      <c r="F213" s="137"/>
      <c r="G213" s="137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ht="13.5" customHeight="1">
      <c r="A214" s="72"/>
      <c r="B214" s="136"/>
      <c r="C214" s="137"/>
      <c r="D214" s="137"/>
      <c r="E214" s="137"/>
      <c r="F214" s="137"/>
      <c r="G214" s="137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ht="13.5" customHeight="1">
      <c r="A215" s="72"/>
      <c r="B215" s="136"/>
      <c r="C215" s="137"/>
      <c r="D215" s="137"/>
      <c r="E215" s="137"/>
      <c r="F215" s="137"/>
      <c r="G215" s="137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ht="13.5" customHeight="1">
      <c r="A216" s="72"/>
      <c r="B216" s="136"/>
      <c r="C216" s="137"/>
      <c r="D216" s="137"/>
      <c r="E216" s="137"/>
      <c r="F216" s="137"/>
      <c r="G216" s="137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ht="13.5" customHeight="1">
      <c r="A217" s="72"/>
      <c r="B217" s="136"/>
      <c r="C217" s="137"/>
      <c r="D217" s="137"/>
      <c r="E217" s="137"/>
      <c r="F217" s="137"/>
      <c r="G217" s="137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ht="13.5" customHeight="1">
      <c r="A218" s="72"/>
      <c r="B218" s="136"/>
      <c r="C218" s="137"/>
      <c r="D218" s="137"/>
      <c r="E218" s="137"/>
      <c r="F218" s="137"/>
      <c r="G218" s="137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ht="13.5" customHeight="1">
      <c r="A219" s="72"/>
      <c r="B219" s="136"/>
      <c r="C219" s="137"/>
      <c r="D219" s="137"/>
      <c r="E219" s="137"/>
      <c r="F219" s="137"/>
      <c r="G219" s="137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ht="13.5" customHeight="1">
      <c r="A220" s="72"/>
      <c r="B220" s="136"/>
      <c r="C220" s="137"/>
      <c r="D220" s="137"/>
      <c r="E220" s="137"/>
      <c r="F220" s="137"/>
      <c r="G220" s="137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ht="13.5" customHeight="1">
      <c r="A221" s="72"/>
      <c r="B221" s="136"/>
      <c r="C221" s="137"/>
      <c r="D221" s="137"/>
      <c r="E221" s="137"/>
      <c r="F221" s="137"/>
      <c r="G221" s="137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ht="13.5" customHeight="1">
      <c r="A222" s="72"/>
      <c r="B222" s="136"/>
      <c r="C222" s="137"/>
      <c r="D222" s="137"/>
      <c r="E222" s="137"/>
      <c r="F222" s="137"/>
      <c r="G222" s="137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ht="13.5" customHeight="1">
      <c r="A223" s="72"/>
      <c r="B223" s="136"/>
      <c r="C223" s="137"/>
      <c r="D223" s="137"/>
      <c r="E223" s="137"/>
      <c r="F223" s="137"/>
      <c r="G223" s="137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ht="13.5" customHeight="1">
      <c r="A224" s="72"/>
      <c r="B224" s="136"/>
      <c r="C224" s="137"/>
      <c r="D224" s="137"/>
      <c r="E224" s="137"/>
      <c r="F224" s="137"/>
      <c r="G224" s="137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ht="13.5" customHeight="1">
      <c r="A225" s="72"/>
      <c r="B225" s="136"/>
      <c r="C225" s="137"/>
      <c r="D225" s="137"/>
      <c r="E225" s="137"/>
      <c r="F225" s="137"/>
      <c r="G225" s="137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ht="13.5" customHeight="1">
      <c r="A226" s="72"/>
      <c r="B226" s="136"/>
      <c r="C226" s="137"/>
      <c r="D226" s="137"/>
      <c r="E226" s="137"/>
      <c r="F226" s="137"/>
      <c r="G226" s="137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ht="13.5" customHeight="1">
      <c r="A227" s="72"/>
      <c r="B227" s="136"/>
      <c r="C227" s="137"/>
      <c r="D227" s="137"/>
      <c r="E227" s="137"/>
      <c r="F227" s="137"/>
      <c r="G227" s="137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ht="13.5" customHeight="1">
      <c r="A228" s="72"/>
      <c r="B228" s="136"/>
      <c r="C228" s="137"/>
      <c r="D228" s="137"/>
      <c r="E228" s="137"/>
      <c r="F228" s="137"/>
      <c r="G228" s="137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ht="13.5" customHeight="1">
      <c r="A229" s="72"/>
      <c r="B229" s="136"/>
      <c r="C229" s="137"/>
      <c r="D229" s="137"/>
      <c r="E229" s="137"/>
      <c r="F229" s="137"/>
      <c r="G229" s="137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ht="13.5" customHeight="1">
      <c r="A230" s="72"/>
      <c r="B230" s="136"/>
      <c r="C230" s="137"/>
      <c r="D230" s="137"/>
      <c r="E230" s="137"/>
      <c r="F230" s="137"/>
      <c r="G230" s="137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ht="13.5" customHeight="1">
      <c r="A231" s="72"/>
      <c r="B231" s="136"/>
      <c r="C231" s="137"/>
      <c r="D231" s="137"/>
      <c r="E231" s="137"/>
      <c r="F231" s="137"/>
      <c r="G231" s="137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ht="13.5" customHeight="1">
      <c r="A232" s="72"/>
      <c r="B232" s="136"/>
      <c r="C232" s="137"/>
      <c r="D232" s="137"/>
      <c r="E232" s="137"/>
      <c r="F232" s="137"/>
      <c r="G232" s="137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ht="13.5" customHeight="1">
      <c r="A233" s="72"/>
      <c r="B233" s="136"/>
      <c r="C233" s="137"/>
      <c r="D233" s="137"/>
      <c r="E233" s="137"/>
      <c r="F233" s="137"/>
      <c r="G233" s="137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ht="13.5" customHeight="1">
      <c r="A234" s="72"/>
      <c r="B234" s="136"/>
      <c r="C234" s="137"/>
      <c r="D234" s="137"/>
      <c r="E234" s="137"/>
      <c r="F234" s="137"/>
      <c r="G234" s="137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ht="13.5" customHeight="1">
      <c r="A235" s="72"/>
      <c r="B235" s="136"/>
      <c r="C235" s="137"/>
      <c r="D235" s="137"/>
      <c r="E235" s="137"/>
      <c r="F235" s="137"/>
      <c r="G235" s="137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ht="13.5" customHeight="1">
      <c r="A236" s="72"/>
      <c r="B236" s="136"/>
      <c r="C236" s="137"/>
      <c r="D236" s="137"/>
      <c r="E236" s="137"/>
      <c r="F236" s="137"/>
      <c r="G236" s="137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ht="13.5" customHeight="1">
      <c r="A237" s="72"/>
      <c r="B237" s="136"/>
      <c r="C237" s="137"/>
      <c r="D237" s="137"/>
      <c r="E237" s="137"/>
      <c r="F237" s="137"/>
      <c r="G237" s="137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ht="13.5" customHeight="1">
      <c r="A238" s="72"/>
      <c r="B238" s="136"/>
      <c r="C238" s="137"/>
      <c r="D238" s="137"/>
      <c r="E238" s="137"/>
      <c r="F238" s="137"/>
      <c r="G238" s="137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ht="13.5" customHeight="1">
      <c r="A239" s="72"/>
      <c r="B239" s="136"/>
      <c r="C239" s="137"/>
      <c r="D239" s="137"/>
      <c r="E239" s="137"/>
      <c r="F239" s="137"/>
      <c r="G239" s="137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ht="13.5" customHeight="1">
      <c r="A240" s="72"/>
      <c r="B240" s="136"/>
      <c r="C240" s="137"/>
      <c r="D240" s="137"/>
      <c r="E240" s="137"/>
      <c r="F240" s="137"/>
      <c r="G240" s="137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ht="13.5" customHeight="1">
      <c r="A241" s="72"/>
      <c r="B241" s="136"/>
      <c r="C241" s="137"/>
      <c r="D241" s="137"/>
      <c r="E241" s="137"/>
      <c r="F241" s="137"/>
      <c r="G241" s="137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ht="13.5" customHeight="1">
      <c r="A242" s="72"/>
      <c r="B242" s="136"/>
      <c r="C242" s="137"/>
      <c r="D242" s="137"/>
      <c r="E242" s="137"/>
      <c r="F242" s="137"/>
      <c r="G242" s="137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ht="13.5" customHeight="1">
      <c r="A243" s="72"/>
      <c r="B243" s="136"/>
      <c r="C243" s="137"/>
      <c r="D243" s="137"/>
      <c r="E243" s="137"/>
      <c r="F243" s="137"/>
      <c r="G243" s="137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ht="13.5" customHeight="1">
      <c r="A244" s="72"/>
      <c r="B244" s="136"/>
      <c r="C244" s="137"/>
      <c r="D244" s="137"/>
      <c r="E244" s="137"/>
      <c r="F244" s="137"/>
      <c r="G244" s="137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ht="13.5" customHeight="1">
      <c r="A245" s="72"/>
      <c r="B245" s="136"/>
      <c r="C245" s="137"/>
      <c r="D245" s="137"/>
      <c r="E245" s="137"/>
      <c r="F245" s="137"/>
      <c r="G245" s="137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ht="13.5" customHeight="1">
      <c r="A246" s="72"/>
      <c r="B246" s="136"/>
      <c r="C246" s="137"/>
      <c r="D246" s="137"/>
      <c r="E246" s="137"/>
      <c r="F246" s="137"/>
      <c r="G246" s="137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ht="13.5" customHeight="1">
      <c r="A247" s="72"/>
      <c r="B247" s="136"/>
      <c r="C247" s="137"/>
      <c r="D247" s="137"/>
      <c r="E247" s="137"/>
      <c r="F247" s="137"/>
      <c r="G247" s="137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ht="13.5" customHeight="1">
      <c r="A248" s="72"/>
      <c r="B248" s="136"/>
      <c r="C248" s="137"/>
      <c r="D248" s="137"/>
      <c r="E248" s="137"/>
      <c r="F248" s="137"/>
      <c r="G248" s="137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ht="13.5" customHeight="1">
      <c r="A249" s="72"/>
      <c r="B249" s="136"/>
      <c r="C249" s="137"/>
      <c r="D249" s="137"/>
      <c r="E249" s="137"/>
      <c r="F249" s="137"/>
      <c r="G249" s="137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ht="13.5" customHeight="1">
      <c r="A250" s="72"/>
      <c r="B250" s="136"/>
      <c r="C250" s="137"/>
      <c r="D250" s="137"/>
      <c r="E250" s="137"/>
      <c r="F250" s="137"/>
      <c r="G250" s="137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ht="13.5" customHeight="1">
      <c r="A251" s="72"/>
      <c r="B251" s="136"/>
      <c r="C251" s="137"/>
      <c r="D251" s="137"/>
      <c r="E251" s="137"/>
      <c r="F251" s="137"/>
      <c r="G251" s="137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ht="13.5" customHeight="1">
      <c r="A252" s="72"/>
      <c r="B252" s="136"/>
      <c r="C252" s="137"/>
      <c r="D252" s="137"/>
      <c r="E252" s="137"/>
      <c r="F252" s="137"/>
      <c r="G252" s="137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ht="13.5" customHeight="1">
      <c r="A253" s="72"/>
      <c r="B253" s="136"/>
      <c r="C253" s="137"/>
      <c r="D253" s="137"/>
      <c r="E253" s="137"/>
      <c r="F253" s="137"/>
      <c r="G253" s="137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ht="13.5" customHeight="1">
      <c r="A254" s="72"/>
      <c r="B254" s="136"/>
      <c r="C254" s="137"/>
      <c r="D254" s="137"/>
      <c r="E254" s="137"/>
      <c r="F254" s="137"/>
      <c r="G254" s="137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ht="13.5" customHeight="1">
      <c r="A255" s="72"/>
      <c r="B255" s="136"/>
      <c r="C255" s="137"/>
      <c r="D255" s="137"/>
      <c r="E255" s="137"/>
      <c r="F255" s="137"/>
      <c r="G255" s="137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ht="13.5" customHeight="1">
      <c r="A256" s="72"/>
      <c r="B256" s="136"/>
      <c r="C256" s="137"/>
      <c r="D256" s="137"/>
      <c r="E256" s="137"/>
      <c r="F256" s="137"/>
      <c r="G256" s="137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ht="13.5" customHeight="1">
      <c r="A257" s="72"/>
      <c r="B257" s="136"/>
      <c r="C257" s="137"/>
      <c r="D257" s="137"/>
      <c r="E257" s="137"/>
      <c r="F257" s="137"/>
      <c r="G257" s="137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ht="13.5" customHeight="1">
      <c r="A258" s="72"/>
      <c r="B258" s="136"/>
      <c r="C258" s="137"/>
      <c r="D258" s="137"/>
      <c r="E258" s="137"/>
      <c r="F258" s="137"/>
      <c r="G258" s="137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ht="13.5" customHeight="1">
      <c r="A259" s="72"/>
      <c r="B259" s="136"/>
      <c r="C259" s="137"/>
      <c r="D259" s="137"/>
      <c r="E259" s="137"/>
      <c r="F259" s="137"/>
      <c r="G259" s="137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ht="13.5" customHeight="1">
      <c r="A260" s="72"/>
      <c r="B260" s="136"/>
      <c r="C260" s="137"/>
      <c r="D260" s="137"/>
      <c r="E260" s="137"/>
      <c r="F260" s="137"/>
      <c r="G260" s="137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ht="13.5" customHeight="1">
      <c r="A261" s="72"/>
      <c r="B261" s="136"/>
      <c r="C261" s="137"/>
      <c r="D261" s="137"/>
      <c r="E261" s="137"/>
      <c r="F261" s="137"/>
      <c r="G261" s="137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ht="13.5" customHeight="1">
      <c r="A262" s="72"/>
      <c r="B262" s="136"/>
      <c r="C262" s="137"/>
      <c r="D262" s="137"/>
      <c r="E262" s="137"/>
      <c r="F262" s="137"/>
      <c r="G262" s="137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ht="13.5" customHeight="1">
      <c r="A263" s="72"/>
      <c r="B263" s="136"/>
      <c r="C263" s="137"/>
      <c r="D263" s="137"/>
      <c r="E263" s="137"/>
      <c r="F263" s="137"/>
      <c r="G263" s="137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ht="13.5" customHeight="1">
      <c r="A264" s="72"/>
      <c r="B264" s="136"/>
      <c r="C264" s="137"/>
      <c r="D264" s="137"/>
      <c r="E264" s="137"/>
      <c r="F264" s="137"/>
      <c r="G264" s="137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ht="13.5" customHeight="1">
      <c r="A265" s="72"/>
      <c r="B265" s="136"/>
      <c r="C265" s="137"/>
      <c r="D265" s="137"/>
      <c r="E265" s="137"/>
      <c r="F265" s="137"/>
      <c r="G265" s="137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ht="13.5" customHeight="1">
      <c r="A266" s="72"/>
      <c r="B266" s="136"/>
      <c r="C266" s="137"/>
      <c r="D266" s="137"/>
      <c r="E266" s="137"/>
      <c r="F266" s="137"/>
      <c r="G266" s="137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ht="13.5" customHeight="1">
      <c r="A267" s="72"/>
      <c r="B267" s="136"/>
      <c r="C267" s="137"/>
      <c r="D267" s="137"/>
      <c r="E267" s="137"/>
      <c r="F267" s="137"/>
      <c r="G267" s="137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ht="13.5" customHeight="1">
      <c r="A268" s="72"/>
      <c r="B268" s="136"/>
      <c r="C268" s="137"/>
      <c r="D268" s="137"/>
      <c r="E268" s="137"/>
      <c r="F268" s="137"/>
      <c r="G268" s="137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ht="13.5" customHeight="1">
      <c r="A269" s="72"/>
      <c r="B269" s="136"/>
      <c r="C269" s="137"/>
      <c r="D269" s="137"/>
      <c r="E269" s="137"/>
      <c r="F269" s="137"/>
      <c r="G269" s="137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ht="13.5" customHeight="1">
      <c r="A270" s="72"/>
      <c r="B270" s="136"/>
      <c r="C270" s="137"/>
      <c r="D270" s="137"/>
      <c r="E270" s="137"/>
      <c r="F270" s="137"/>
      <c r="G270" s="137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ht="13.5" customHeight="1">
      <c r="A271" s="72"/>
      <c r="B271" s="136"/>
      <c r="C271" s="137"/>
      <c r="D271" s="137"/>
      <c r="E271" s="137"/>
      <c r="F271" s="137"/>
      <c r="G271" s="137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ht="13.5" customHeight="1">
      <c r="A272" s="72"/>
      <c r="B272" s="136"/>
      <c r="C272" s="137"/>
      <c r="D272" s="137"/>
      <c r="E272" s="137"/>
      <c r="F272" s="137"/>
      <c r="G272" s="137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ht="13.5" customHeight="1">
      <c r="A273" s="72"/>
      <c r="B273" s="136"/>
      <c r="C273" s="137"/>
      <c r="D273" s="137"/>
      <c r="E273" s="137"/>
      <c r="F273" s="137"/>
      <c r="G273" s="137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ht="13.5" customHeight="1">
      <c r="A274" s="72"/>
      <c r="B274" s="136"/>
      <c r="C274" s="137"/>
      <c r="D274" s="137"/>
      <c r="E274" s="137"/>
      <c r="F274" s="137"/>
      <c r="G274" s="137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ht="13.5" customHeight="1">
      <c r="A275" s="72"/>
      <c r="B275" s="136"/>
      <c r="C275" s="137"/>
      <c r="D275" s="137"/>
      <c r="E275" s="137"/>
      <c r="F275" s="137"/>
      <c r="G275" s="137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ht="13.5" customHeight="1">
      <c r="A276" s="72"/>
      <c r="B276" s="136"/>
      <c r="C276" s="137"/>
      <c r="D276" s="137"/>
      <c r="E276" s="137"/>
      <c r="F276" s="137"/>
      <c r="G276" s="137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ht="13.5" customHeight="1">
      <c r="A277" s="72"/>
      <c r="B277" s="136"/>
      <c r="C277" s="137"/>
      <c r="D277" s="137"/>
      <c r="E277" s="137"/>
      <c r="F277" s="137"/>
      <c r="G277" s="137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ht="13.5" customHeight="1">
      <c r="A278" s="72"/>
      <c r="B278" s="136"/>
      <c r="C278" s="137"/>
      <c r="D278" s="137"/>
      <c r="E278" s="137"/>
      <c r="F278" s="137"/>
      <c r="G278" s="137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ht="13.5" customHeight="1">
      <c r="A279" s="72"/>
      <c r="B279" s="136"/>
      <c r="C279" s="137"/>
      <c r="D279" s="137"/>
      <c r="E279" s="137"/>
      <c r="F279" s="137"/>
      <c r="G279" s="137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ht="13.5" customHeight="1">
      <c r="A280" s="72"/>
      <c r="B280" s="136"/>
      <c r="C280" s="137"/>
      <c r="D280" s="137"/>
      <c r="E280" s="137"/>
      <c r="F280" s="137"/>
      <c r="G280" s="137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ht="13.5" customHeight="1">
      <c r="A281" s="72"/>
      <c r="B281" s="136"/>
      <c r="C281" s="137"/>
      <c r="D281" s="137"/>
      <c r="E281" s="137"/>
      <c r="F281" s="137"/>
      <c r="G281" s="137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ht="13.5" customHeight="1">
      <c r="A282" s="72"/>
      <c r="B282" s="136"/>
      <c r="C282" s="137"/>
      <c r="D282" s="137"/>
      <c r="E282" s="137"/>
      <c r="F282" s="137"/>
      <c r="G282" s="137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ht="13.5" customHeight="1">
      <c r="A283" s="72"/>
      <c r="B283" s="136"/>
      <c r="C283" s="137"/>
      <c r="D283" s="137"/>
      <c r="E283" s="137"/>
      <c r="F283" s="137"/>
      <c r="G283" s="137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ht="13.5" customHeight="1">
      <c r="A284" s="72"/>
      <c r="B284" s="136"/>
      <c r="C284" s="137"/>
      <c r="D284" s="137"/>
      <c r="E284" s="137"/>
      <c r="F284" s="137"/>
      <c r="G284" s="137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ht="13.5" customHeight="1">
      <c r="A285" s="72"/>
      <c r="B285" s="136"/>
      <c r="C285" s="137"/>
      <c r="D285" s="137"/>
      <c r="E285" s="137"/>
      <c r="F285" s="137"/>
      <c r="G285" s="137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ht="13.5" customHeight="1">
      <c r="A286" s="72"/>
      <c r="B286" s="136"/>
      <c r="C286" s="137"/>
      <c r="D286" s="137"/>
      <c r="E286" s="137"/>
      <c r="F286" s="137"/>
      <c r="G286" s="137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ht="13.5" customHeight="1">
      <c r="A287" s="72"/>
      <c r="B287" s="136"/>
      <c r="C287" s="137"/>
      <c r="D287" s="137"/>
      <c r="E287" s="137"/>
      <c r="F287" s="137"/>
      <c r="G287" s="137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ht="13.5" customHeight="1">
      <c r="A288" s="72"/>
      <c r="B288" s="136"/>
      <c r="C288" s="137"/>
      <c r="D288" s="137"/>
      <c r="E288" s="137"/>
      <c r="F288" s="137"/>
      <c r="G288" s="137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ht="13.5" customHeight="1">
      <c r="A289" s="72"/>
      <c r="B289" s="136"/>
      <c r="C289" s="137"/>
      <c r="D289" s="137"/>
      <c r="E289" s="137"/>
      <c r="F289" s="137"/>
      <c r="G289" s="137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ht="13.5" customHeight="1">
      <c r="A290" s="72"/>
      <c r="B290" s="136"/>
      <c r="C290" s="137"/>
      <c r="D290" s="137"/>
      <c r="E290" s="137"/>
      <c r="F290" s="137"/>
      <c r="G290" s="137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ht="13.5" customHeight="1">
      <c r="A291" s="72"/>
      <c r="B291" s="136"/>
      <c r="C291" s="137"/>
      <c r="D291" s="137"/>
      <c r="E291" s="137"/>
      <c r="F291" s="137"/>
      <c r="G291" s="137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ht="13.5" customHeight="1">
      <c r="A292" s="72"/>
      <c r="B292" s="136"/>
      <c r="C292" s="137"/>
      <c r="D292" s="137"/>
      <c r="E292" s="137"/>
      <c r="F292" s="137"/>
      <c r="G292" s="137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ht="13.5" customHeight="1">
      <c r="A293" s="72"/>
      <c r="B293" s="136"/>
      <c r="C293" s="137"/>
      <c r="D293" s="137"/>
      <c r="E293" s="137"/>
      <c r="F293" s="137"/>
      <c r="G293" s="137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ht="13.5" customHeight="1">
      <c r="A294" s="72"/>
      <c r="B294" s="136"/>
      <c r="C294" s="137"/>
      <c r="D294" s="137"/>
      <c r="E294" s="137"/>
      <c r="F294" s="137"/>
      <c r="G294" s="137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ht="13.5" customHeight="1">
      <c r="A295" s="72"/>
      <c r="B295" s="136"/>
      <c r="C295" s="137"/>
      <c r="D295" s="137"/>
      <c r="E295" s="137"/>
      <c r="F295" s="137"/>
      <c r="G295" s="137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ht="13.5" customHeight="1">
      <c r="A296" s="72"/>
      <c r="B296" s="136"/>
      <c r="C296" s="137"/>
      <c r="D296" s="137"/>
      <c r="E296" s="137"/>
      <c r="F296" s="137"/>
      <c r="G296" s="137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ht="13.5" customHeight="1">
      <c r="A297" s="72"/>
      <c r="B297" s="136"/>
      <c r="C297" s="137"/>
      <c r="D297" s="137"/>
      <c r="E297" s="137"/>
      <c r="F297" s="137"/>
      <c r="G297" s="137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ht="13.5" customHeight="1">
      <c r="A298" s="72"/>
      <c r="B298" s="136"/>
      <c r="C298" s="137"/>
      <c r="D298" s="137"/>
      <c r="E298" s="137"/>
      <c r="F298" s="137"/>
      <c r="G298" s="137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ht="13.5" customHeight="1">
      <c r="A299" s="72"/>
      <c r="B299" s="136"/>
      <c r="C299" s="137"/>
      <c r="D299" s="137"/>
      <c r="E299" s="137"/>
      <c r="F299" s="137"/>
      <c r="G299" s="137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ht="13.5" customHeight="1">
      <c r="A300" s="72"/>
      <c r="B300" s="136"/>
      <c r="C300" s="137"/>
      <c r="D300" s="137"/>
      <c r="E300" s="137"/>
      <c r="F300" s="137"/>
      <c r="G300" s="137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ht="13.5" customHeight="1">
      <c r="A301" s="72"/>
      <c r="B301" s="136"/>
      <c r="C301" s="137"/>
      <c r="D301" s="137"/>
      <c r="E301" s="137"/>
      <c r="F301" s="137"/>
      <c r="G301" s="137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ht="13.5" customHeight="1">
      <c r="A302" s="72"/>
      <c r="B302" s="136"/>
      <c r="C302" s="137"/>
      <c r="D302" s="137"/>
      <c r="E302" s="137"/>
      <c r="F302" s="137"/>
      <c r="G302" s="137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ht="13.5" customHeight="1">
      <c r="A303" s="72"/>
      <c r="B303" s="136"/>
      <c r="C303" s="137"/>
      <c r="D303" s="137"/>
      <c r="E303" s="137"/>
      <c r="F303" s="137"/>
      <c r="G303" s="137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ht="13.5" customHeight="1">
      <c r="A304" s="72"/>
      <c r="B304" s="136"/>
      <c r="C304" s="137"/>
      <c r="D304" s="137"/>
      <c r="E304" s="137"/>
      <c r="F304" s="137"/>
      <c r="G304" s="137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ht="13.5" customHeight="1">
      <c r="A305" s="72"/>
      <c r="B305" s="136"/>
      <c r="C305" s="137"/>
      <c r="D305" s="137"/>
      <c r="E305" s="137"/>
      <c r="F305" s="137"/>
      <c r="G305" s="137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ht="13.5" customHeight="1">
      <c r="A306" s="72"/>
      <c r="B306" s="136"/>
      <c r="C306" s="137"/>
      <c r="D306" s="137"/>
      <c r="E306" s="137"/>
      <c r="F306" s="137"/>
      <c r="G306" s="137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ht="13.5" customHeight="1">
      <c r="A307" s="72"/>
      <c r="B307" s="136"/>
      <c r="C307" s="137"/>
      <c r="D307" s="137"/>
      <c r="E307" s="137"/>
      <c r="F307" s="137"/>
      <c r="G307" s="137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ht="13.5" customHeight="1">
      <c r="A308" s="72"/>
      <c r="B308" s="136"/>
      <c r="C308" s="137"/>
      <c r="D308" s="137"/>
      <c r="E308" s="137"/>
      <c r="F308" s="137"/>
      <c r="G308" s="137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ht="13.5" customHeight="1">
      <c r="A309" s="72"/>
      <c r="B309" s="136"/>
      <c r="C309" s="137"/>
      <c r="D309" s="137"/>
      <c r="E309" s="137"/>
      <c r="F309" s="137"/>
      <c r="G309" s="137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ht="13.5" customHeight="1">
      <c r="A310" s="72"/>
      <c r="B310" s="136"/>
      <c r="C310" s="137"/>
      <c r="D310" s="137"/>
      <c r="E310" s="137"/>
      <c r="F310" s="137"/>
      <c r="G310" s="137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ht="13.5" customHeight="1">
      <c r="A311" s="72"/>
      <c r="B311" s="136"/>
      <c r="C311" s="137"/>
      <c r="D311" s="137"/>
      <c r="E311" s="137"/>
      <c r="F311" s="137"/>
      <c r="G311" s="137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ht="13.5" customHeight="1">
      <c r="A312" s="72"/>
      <c r="B312" s="136"/>
      <c r="C312" s="137"/>
      <c r="D312" s="137"/>
      <c r="E312" s="137"/>
      <c r="F312" s="137"/>
      <c r="G312" s="137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ht="13.5" customHeight="1">
      <c r="A313" s="72"/>
      <c r="B313" s="136"/>
      <c r="C313" s="137"/>
      <c r="D313" s="137"/>
      <c r="E313" s="137"/>
      <c r="F313" s="137"/>
      <c r="G313" s="137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3.5" customHeight="1">
      <c r="A314" s="72"/>
      <c r="B314" s="136"/>
      <c r="C314" s="137"/>
      <c r="D314" s="137"/>
      <c r="E314" s="137"/>
      <c r="F314" s="137"/>
      <c r="G314" s="137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3.5" customHeight="1">
      <c r="A315" s="72"/>
      <c r="B315" s="136"/>
      <c r="C315" s="137"/>
      <c r="D315" s="137"/>
      <c r="E315" s="137"/>
      <c r="F315" s="137"/>
      <c r="G315" s="137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3.5" customHeight="1">
      <c r="A316" s="72"/>
      <c r="B316" s="136"/>
      <c r="C316" s="137"/>
      <c r="D316" s="137"/>
      <c r="E316" s="137"/>
      <c r="F316" s="137"/>
      <c r="G316" s="137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3.5" customHeight="1">
      <c r="A317" s="72"/>
      <c r="B317" s="136"/>
      <c r="C317" s="137"/>
      <c r="D317" s="137"/>
      <c r="E317" s="137"/>
      <c r="F317" s="137"/>
      <c r="G317" s="137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3.5" customHeight="1">
      <c r="A318" s="72"/>
      <c r="B318" s="136"/>
      <c r="C318" s="137"/>
      <c r="D318" s="137"/>
      <c r="E318" s="137"/>
      <c r="F318" s="137"/>
      <c r="G318" s="137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3.5" customHeight="1">
      <c r="A319" s="72"/>
      <c r="B319" s="136"/>
      <c r="C319" s="137"/>
      <c r="D319" s="137"/>
      <c r="E319" s="137"/>
      <c r="F319" s="137"/>
      <c r="G319" s="137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3.5" customHeight="1">
      <c r="A320" s="72"/>
      <c r="B320" s="136"/>
      <c r="C320" s="137"/>
      <c r="D320" s="137"/>
      <c r="E320" s="137"/>
      <c r="F320" s="137"/>
      <c r="G320" s="137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3.5" customHeight="1">
      <c r="A321" s="72"/>
      <c r="B321" s="136"/>
      <c r="C321" s="137"/>
      <c r="D321" s="137"/>
      <c r="E321" s="137"/>
      <c r="F321" s="137"/>
      <c r="G321" s="137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3.5" customHeight="1">
      <c r="A322" s="72"/>
      <c r="B322" s="136"/>
      <c r="C322" s="137"/>
      <c r="D322" s="137"/>
      <c r="E322" s="137"/>
      <c r="F322" s="137"/>
      <c r="G322" s="137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3.5" customHeight="1">
      <c r="A323" s="72"/>
      <c r="B323" s="136"/>
      <c r="C323" s="137"/>
      <c r="D323" s="137"/>
      <c r="E323" s="137"/>
      <c r="F323" s="137"/>
      <c r="G323" s="137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3.5" customHeight="1">
      <c r="A324" s="72"/>
      <c r="B324" s="136"/>
      <c r="C324" s="137"/>
      <c r="D324" s="137"/>
      <c r="E324" s="137"/>
      <c r="F324" s="137"/>
      <c r="G324" s="137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3.5" customHeight="1">
      <c r="A325" s="72"/>
      <c r="B325" s="136"/>
      <c r="C325" s="137"/>
      <c r="D325" s="137"/>
      <c r="E325" s="137"/>
      <c r="F325" s="137"/>
      <c r="G325" s="137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3.5" customHeight="1">
      <c r="A326" s="72"/>
      <c r="B326" s="136"/>
      <c r="C326" s="137"/>
      <c r="D326" s="137"/>
      <c r="E326" s="137"/>
      <c r="F326" s="137"/>
      <c r="G326" s="137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3.5" customHeight="1">
      <c r="A327" s="72"/>
      <c r="B327" s="136"/>
      <c r="C327" s="137"/>
      <c r="D327" s="137"/>
      <c r="E327" s="137"/>
      <c r="F327" s="137"/>
      <c r="G327" s="137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3.5" customHeight="1">
      <c r="A328" s="72"/>
      <c r="B328" s="136"/>
      <c r="C328" s="137"/>
      <c r="D328" s="137"/>
      <c r="E328" s="137"/>
      <c r="F328" s="137"/>
      <c r="G328" s="137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3.5" customHeight="1">
      <c r="A329" s="72"/>
      <c r="B329" s="136"/>
      <c r="C329" s="137"/>
      <c r="D329" s="137"/>
      <c r="E329" s="137"/>
      <c r="F329" s="137"/>
      <c r="G329" s="137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3.5" customHeight="1">
      <c r="A330" s="72"/>
      <c r="B330" s="136"/>
      <c r="C330" s="137"/>
      <c r="D330" s="137"/>
      <c r="E330" s="137"/>
      <c r="F330" s="137"/>
      <c r="G330" s="137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3.5" customHeight="1">
      <c r="A331" s="72"/>
      <c r="B331" s="136"/>
      <c r="C331" s="137"/>
      <c r="D331" s="137"/>
      <c r="E331" s="137"/>
      <c r="F331" s="137"/>
      <c r="G331" s="137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3.5" customHeight="1">
      <c r="A332" s="72"/>
      <c r="B332" s="136"/>
      <c r="C332" s="137"/>
      <c r="D332" s="137"/>
      <c r="E332" s="137"/>
      <c r="F332" s="137"/>
      <c r="G332" s="137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3.5" customHeight="1">
      <c r="A333" s="72"/>
      <c r="B333" s="136"/>
      <c r="C333" s="137"/>
      <c r="D333" s="137"/>
      <c r="E333" s="137"/>
      <c r="F333" s="137"/>
      <c r="G333" s="137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3.5" customHeight="1">
      <c r="A334" s="72"/>
      <c r="B334" s="136"/>
      <c r="C334" s="137"/>
      <c r="D334" s="137"/>
      <c r="E334" s="137"/>
      <c r="F334" s="137"/>
      <c r="G334" s="137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3.5" customHeight="1">
      <c r="A335" s="72"/>
      <c r="B335" s="136"/>
      <c r="C335" s="137"/>
      <c r="D335" s="137"/>
      <c r="E335" s="137"/>
      <c r="F335" s="137"/>
      <c r="G335" s="137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3.5" customHeight="1">
      <c r="A336" s="72"/>
      <c r="B336" s="136"/>
      <c r="C336" s="137"/>
      <c r="D336" s="137"/>
      <c r="E336" s="137"/>
      <c r="F336" s="137"/>
      <c r="G336" s="137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3.5" customHeight="1">
      <c r="A337" s="72"/>
      <c r="B337" s="136"/>
      <c r="C337" s="137"/>
      <c r="D337" s="137"/>
      <c r="E337" s="137"/>
      <c r="F337" s="137"/>
      <c r="G337" s="137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3.5" customHeight="1">
      <c r="A338" s="72"/>
      <c r="B338" s="136"/>
      <c r="C338" s="137"/>
      <c r="D338" s="137"/>
      <c r="E338" s="137"/>
      <c r="F338" s="137"/>
      <c r="G338" s="137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3.5" customHeight="1">
      <c r="A339" s="72"/>
      <c r="B339" s="136"/>
      <c r="C339" s="137"/>
      <c r="D339" s="137"/>
      <c r="E339" s="137"/>
      <c r="F339" s="137"/>
      <c r="G339" s="137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3.5" customHeight="1">
      <c r="A340" s="72"/>
      <c r="B340" s="136"/>
      <c r="C340" s="137"/>
      <c r="D340" s="137"/>
      <c r="E340" s="137"/>
      <c r="F340" s="137"/>
      <c r="G340" s="137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3.5" customHeight="1">
      <c r="A341" s="72"/>
      <c r="B341" s="136"/>
      <c r="C341" s="137"/>
      <c r="D341" s="137"/>
      <c r="E341" s="137"/>
      <c r="F341" s="137"/>
      <c r="G341" s="137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3.5" customHeight="1">
      <c r="A342" s="72"/>
      <c r="B342" s="136"/>
      <c r="C342" s="137"/>
      <c r="D342" s="137"/>
      <c r="E342" s="137"/>
      <c r="F342" s="137"/>
      <c r="G342" s="137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3.5" customHeight="1">
      <c r="A343" s="72"/>
      <c r="B343" s="136"/>
      <c r="C343" s="137"/>
      <c r="D343" s="137"/>
      <c r="E343" s="137"/>
      <c r="F343" s="137"/>
      <c r="G343" s="137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3.5" customHeight="1">
      <c r="A344" s="72"/>
      <c r="B344" s="136"/>
      <c r="C344" s="137"/>
      <c r="D344" s="137"/>
      <c r="E344" s="137"/>
      <c r="F344" s="137"/>
      <c r="G344" s="137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3.5" customHeight="1">
      <c r="A345" s="72"/>
      <c r="B345" s="136"/>
      <c r="C345" s="137"/>
      <c r="D345" s="137"/>
      <c r="E345" s="137"/>
      <c r="F345" s="137"/>
      <c r="G345" s="137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3.5" customHeight="1">
      <c r="A346" s="72"/>
      <c r="B346" s="136"/>
      <c r="C346" s="137"/>
      <c r="D346" s="137"/>
      <c r="E346" s="137"/>
      <c r="F346" s="137"/>
      <c r="G346" s="137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3.5" customHeight="1">
      <c r="A347" s="72"/>
      <c r="B347" s="136"/>
      <c r="C347" s="137"/>
      <c r="D347" s="137"/>
      <c r="E347" s="137"/>
      <c r="F347" s="137"/>
      <c r="G347" s="137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3.5" customHeight="1">
      <c r="A348" s="72"/>
      <c r="B348" s="136"/>
      <c r="C348" s="137"/>
      <c r="D348" s="137"/>
      <c r="E348" s="137"/>
      <c r="F348" s="137"/>
      <c r="G348" s="137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3.5" customHeight="1">
      <c r="A349" s="72"/>
      <c r="B349" s="136"/>
      <c r="C349" s="137"/>
      <c r="D349" s="137"/>
      <c r="E349" s="137"/>
      <c r="F349" s="137"/>
      <c r="G349" s="137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3.5" customHeight="1">
      <c r="A350" s="72"/>
      <c r="B350" s="136"/>
      <c r="C350" s="137"/>
      <c r="D350" s="137"/>
      <c r="E350" s="137"/>
      <c r="F350" s="137"/>
      <c r="G350" s="137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3.5" customHeight="1">
      <c r="A351" s="72"/>
      <c r="B351" s="136"/>
      <c r="C351" s="137"/>
      <c r="D351" s="137"/>
      <c r="E351" s="137"/>
      <c r="F351" s="137"/>
      <c r="G351" s="137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3.5" customHeight="1">
      <c r="A352" s="72"/>
      <c r="B352" s="136"/>
      <c r="C352" s="137"/>
      <c r="D352" s="137"/>
      <c r="E352" s="137"/>
      <c r="F352" s="137"/>
      <c r="G352" s="137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3.5" customHeight="1">
      <c r="A353" s="72"/>
      <c r="B353" s="136"/>
      <c r="C353" s="137"/>
      <c r="D353" s="137"/>
      <c r="E353" s="137"/>
      <c r="F353" s="137"/>
      <c r="G353" s="137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3.5" customHeight="1">
      <c r="A354" s="72"/>
      <c r="B354" s="136"/>
      <c r="C354" s="137"/>
      <c r="D354" s="137"/>
      <c r="E354" s="137"/>
      <c r="F354" s="137"/>
      <c r="G354" s="137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3.5" customHeight="1">
      <c r="A355" s="72"/>
      <c r="B355" s="136"/>
      <c r="C355" s="137"/>
      <c r="D355" s="137"/>
      <c r="E355" s="137"/>
      <c r="F355" s="137"/>
      <c r="G355" s="137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3.5" customHeight="1">
      <c r="A356" s="72"/>
      <c r="B356" s="136"/>
      <c r="C356" s="137"/>
      <c r="D356" s="137"/>
      <c r="E356" s="137"/>
      <c r="F356" s="137"/>
      <c r="G356" s="137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3.5" customHeight="1">
      <c r="A357" s="72"/>
      <c r="B357" s="136"/>
      <c r="C357" s="137"/>
      <c r="D357" s="137"/>
      <c r="E357" s="137"/>
      <c r="F357" s="137"/>
      <c r="G357" s="137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3.5" customHeight="1">
      <c r="A358" s="72"/>
      <c r="B358" s="136"/>
      <c r="C358" s="137"/>
      <c r="D358" s="137"/>
      <c r="E358" s="137"/>
      <c r="F358" s="137"/>
      <c r="G358" s="137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3.5" customHeight="1">
      <c r="A359" s="72"/>
      <c r="B359" s="136"/>
      <c r="C359" s="137"/>
      <c r="D359" s="137"/>
      <c r="E359" s="137"/>
      <c r="F359" s="137"/>
      <c r="G359" s="137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3.5" customHeight="1">
      <c r="A360" s="72"/>
      <c r="B360" s="136"/>
      <c r="C360" s="137"/>
      <c r="D360" s="137"/>
      <c r="E360" s="137"/>
      <c r="F360" s="137"/>
      <c r="G360" s="137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3.5" customHeight="1">
      <c r="A361" s="72"/>
      <c r="B361" s="136"/>
      <c r="C361" s="137"/>
      <c r="D361" s="137"/>
      <c r="E361" s="137"/>
      <c r="F361" s="137"/>
      <c r="G361" s="137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3.5" customHeight="1">
      <c r="A362" s="72"/>
      <c r="B362" s="136"/>
      <c r="C362" s="137"/>
      <c r="D362" s="137"/>
      <c r="E362" s="137"/>
      <c r="F362" s="137"/>
      <c r="G362" s="137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3.5" customHeight="1">
      <c r="A363" s="72"/>
      <c r="B363" s="136"/>
      <c r="C363" s="137"/>
      <c r="D363" s="137"/>
      <c r="E363" s="137"/>
      <c r="F363" s="137"/>
      <c r="G363" s="137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3.5" customHeight="1">
      <c r="A364" s="72"/>
      <c r="B364" s="136"/>
      <c r="C364" s="137"/>
      <c r="D364" s="137"/>
      <c r="E364" s="137"/>
      <c r="F364" s="137"/>
      <c r="G364" s="137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3.5" customHeight="1">
      <c r="A365" s="72"/>
      <c r="B365" s="136"/>
      <c r="C365" s="137"/>
      <c r="D365" s="137"/>
      <c r="E365" s="137"/>
      <c r="F365" s="137"/>
      <c r="G365" s="137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3.5" customHeight="1">
      <c r="A366" s="72"/>
      <c r="B366" s="136"/>
      <c r="C366" s="137"/>
      <c r="D366" s="137"/>
      <c r="E366" s="137"/>
      <c r="F366" s="137"/>
      <c r="G366" s="137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3.5" customHeight="1">
      <c r="A367" s="72"/>
      <c r="B367" s="136"/>
      <c r="C367" s="137"/>
      <c r="D367" s="137"/>
      <c r="E367" s="137"/>
      <c r="F367" s="137"/>
      <c r="G367" s="137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3.5" customHeight="1">
      <c r="A368" s="72"/>
      <c r="B368" s="136"/>
      <c r="C368" s="137"/>
      <c r="D368" s="137"/>
      <c r="E368" s="137"/>
      <c r="F368" s="137"/>
      <c r="G368" s="137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3.5" customHeight="1">
      <c r="A369" s="72"/>
      <c r="B369" s="136"/>
      <c r="C369" s="137"/>
      <c r="D369" s="137"/>
      <c r="E369" s="137"/>
      <c r="F369" s="137"/>
      <c r="G369" s="137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3.5" customHeight="1">
      <c r="A370" s="72"/>
      <c r="B370" s="136"/>
      <c r="C370" s="137"/>
      <c r="D370" s="137"/>
      <c r="E370" s="137"/>
      <c r="F370" s="137"/>
      <c r="G370" s="137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3.5" customHeight="1">
      <c r="A371" s="72"/>
      <c r="B371" s="136"/>
      <c r="C371" s="137"/>
      <c r="D371" s="137"/>
      <c r="E371" s="137"/>
      <c r="F371" s="137"/>
      <c r="G371" s="137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3.5" customHeight="1">
      <c r="A372" s="72"/>
      <c r="B372" s="136"/>
      <c r="C372" s="137"/>
      <c r="D372" s="137"/>
      <c r="E372" s="137"/>
      <c r="F372" s="137"/>
      <c r="G372" s="137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3.5" customHeight="1">
      <c r="A373" s="72"/>
      <c r="B373" s="136"/>
      <c r="C373" s="137"/>
      <c r="D373" s="137"/>
      <c r="E373" s="137"/>
      <c r="F373" s="137"/>
      <c r="G373" s="137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3.5" customHeight="1">
      <c r="A374" s="72"/>
      <c r="B374" s="136"/>
      <c r="C374" s="137"/>
      <c r="D374" s="137"/>
      <c r="E374" s="137"/>
      <c r="F374" s="137"/>
      <c r="G374" s="137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3.5" customHeight="1">
      <c r="A375" s="72"/>
      <c r="B375" s="136"/>
      <c r="C375" s="137"/>
      <c r="D375" s="137"/>
      <c r="E375" s="137"/>
      <c r="F375" s="137"/>
      <c r="G375" s="137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3.5" customHeight="1">
      <c r="A376" s="72"/>
      <c r="B376" s="136"/>
      <c r="C376" s="137"/>
      <c r="D376" s="137"/>
      <c r="E376" s="137"/>
      <c r="F376" s="137"/>
      <c r="G376" s="137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3.5" customHeight="1">
      <c r="A377" s="72"/>
      <c r="B377" s="136"/>
      <c r="C377" s="137"/>
      <c r="D377" s="137"/>
      <c r="E377" s="137"/>
      <c r="F377" s="137"/>
      <c r="G377" s="137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3.5" customHeight="1">
      <c r="A378" s="72"/>
      <c r="B378" s="136"/>
      <c r="C378" s="137"/>
      <c r="D378" s="137"/>
      <c r="E378" s="137"/>
      <c r="F378" s="137"/>
      <c r="G378" s="137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3.5" customHeight="1">
      <c r="A379" s="72"/>
      <c r="B379" s="136"/>
      <c r="C379" s="137"/>
      <c r="D379" s="137"/>
      <c r="E379" s="137"/>
      <c r="F379" s="137"/>
      <c r="G379" s="137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3.5" customHeight="1">
      <c r="A380" s="72"/>
      <c r="B380" s="136"/>
      <c r="C380" s="137"/>
      <c r="D380" s="137"/>
      <c r="E380" s="137"/>
      <c r="F380" s="137"/>
      <c r="G380" s="137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3.5" customHeight="1">
      <c r="A381" s="72"/>
      <c r="B381" s="136"/>
      <c r="C381" s="137"/>
      <c r="D381" s="137"/>
      <c r="E381" s="137"/>
      <c r="F381" s="137"/>
      <c r="G381" s="137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3.5" customHeight="1">
      <c r="A382" s="72"/>
      <c r="B382" s="136"/>
      <c r="C382" s="137"/>
      <c r="D382" s="137"/>
      <c r="E382" s="137"/>
      <c r="F382" s="137"/>
      <c r="G382" s="137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3.5" customHeight="1">
      <c r="A383" s="72"/>
      <c r="B383" s="136"/>
      <c r="C383" s="137"/>
      <c r="D383" s="137"/>
      <c r="E383" s="137"/>
      <c r="F383" s="137"/>
      <c r="G383" s="137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3.5" customHeight="1">
      <c r="A384" s="72"/>
      <c r="B384" s="136"/>
      <c r="C384" s="137"/>
      <c r="D384" s="137"/>
      <c r="E384" s="137"/>
      <c r="F384" s="137"/>
      <c r="G384" s="137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3.5" customHeight="1">
      <c r="A385" s="72"/>
      <c r="B385" s="136"/>
      <c r="C385" s="137"/>
      <c r="D385" s="137"/>
      <c r="E385" s="137"/>
      <c r="F385" s="137"/>
      <c r="G385" s="137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3.5" customHeight="1">
      <c r="A386" s="72"/>
      <c r="B386" s="136"/>
      <c r="C386" s="137"/>
      <c r="D386" s="137"/>
      <c r="E386" s="137"/>
      <c r="F386" s="137"/>
      <c r="G386" s="137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3.5" customHeight="1">
      <c r="A387" s="72"/>
      <c r="B387" s="136"/>
      <c r="C387" s="137"/>
      <c r="D387" s="137"/>
      <c r="E387" s="137"/>
      <c r="F387" s="137"/>
      <c r="G387" s="137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3.5" customHeight="1">
      <c r="A388" s="72"/>
      <c r="B388" s="136"/>
      <c r="C388" s="137"/>
      <c r="D388" s="137"/>
      <c r="E388" s="137"/>
      <c r="F388" s="137"/>
      <c r="G388" s="137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3.5" customHeight="1">
      <c r="A389" s="72"/>
      <c r="B389" s="136"/>
      <c r="C389" s="137"/>
      <c r="D389" s="137"/>
      <c r="E389" s="137"/>
      <c r="F389" s="137"/>
      <c r="G389" s="137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3.5" customHeight="1">
      <c r="A390" s="72"/>
      <c r="B390" s="136"/>
      <c r="C390" s="137"/>
      <c r="D390" s="137"/>
      <c r="E390" s="137"/>
      <c r="F390" s="137"/>
      <c r="G390" s="137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3.5" customHeight="1">
      <c r="A391" s="72"/>
      <c r="B391" s="136"/>
      <c r="C391" s="137"/>
      <c r="D391" s="137"/>
      <c r="E391" s="137"/>
      <c r="F391" s="137"/>
      <c r="G391" s="137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3.5" customHeight="1">
      <c r="A392" s="72"/>
      <c r="B392" s="136"/>
      <c r="C392" s="137"/>
      <c r="D392" s="137"/>
      <c r="E392" s="137"/>
      <c r="F392" s="137"/>
      <c r="G392" s="137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3.5" customHeight="1">
      <c r="A393" s="72"/>
      <c r="B393" s="136"/>
      <c r="C393" s="137"/>
      <c r="D393" s="137"/>
      <c r="E393" s="137"/>
      <c r="F393" s="137"/>
      <c r="G393" s="137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3.5" customHeight="1">
      <c r="A394" s="72"/>
      <c r="B394" s="136"/>
      <c r="C394" s="137"/>
      <c r="D394" s="137"/>
      <c r="E394" s="137"/>
      <c r="F394" s="137"/>
      <c r="G394" s="137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3.5" customHeight="1">
      <c r="A395" s="72"/>
      <c r="B395" s="136"/>
      <c r="C395" s="137"/>
      <c r="D395" s="137"/>
      <c r="E395" s="137"/>
      <c r="F395" s="137"/>
      <c r="G395" s="137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3.5" customHeight="1">
      <c r="A396" s="72"/>
      <c r="B396" s="136"/>
      <c r="C396" s="137"/>
      <c r="D396" s="137"/>
      <c r="E396" s="137"/>
      <c r="F396" s="137"/>
      <c r="G396" s="137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3.5" customHeight="1">
      <c r="A397" s="72"/>
      <c r="B397" s="136"/>
      <c r="C397" s="137"/>
      <c r="D397" s="137"/>
      <c r="E397" s="137"/>
      <c r="F397" s="137"/>
      <c r="G397" s="137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3.5" customHeight="1">
      <c r="A398" s="72"/>
      <c r="B398" s="136"/>
      <c r="C398" s="137"/>
      <c r="D398" s="137"/>
      <c r="E398" s="137"/>
      <c r="F398" s="137"/>
      <c r="G398" s="137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3.5" customHeight="1">
      <c r="A399" s="72"/>
      <c r="B399" s="136"/>
      <c r="C399" s="137"/>
      <c r="D399" s="137"/>
      <c r="E399" s="137"/>
      <c r="F399" s="137"/>
      <c r="G399" s="137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3.5" customHeight="1">
      <c r="A400" s="72"/>
      <c r="B400" s="136"/>
      <c r="C400" s="137"/>
      <c r="D400" s="137"/>
      <c r="E400" s="137"/>
      <c r="F400" s="137"/>
      <c r="G400" s="137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3.5" customHeight="1">
      <c r="A401" s="72"/>
      <c r="B401" s="136"/>
      <c r="C401" s="137"/>
      <c r="D401" s="137"/>
      <c r="E401" s="137"/>
      <c r="F401" s="137"/>
      <c r="G401" s="137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3.5" customHeight="1">
      <c r="A402" s="72"/>
      <c r="B402" s="136"/>
      <c r="C402" s="137"/>
      <c r="D402" s="137"/>
      <c r="E402" s="137"/>
      <c r="F402" s="137"/>
      <c r="G402" s="137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3.5" customHeight="1">
      <c r="A403" s="72"/>
      <c r="B403" s="136"/>
      <c r="C403" s="137"/>
      <c r="D403" s="137"/>
      <c r="E403" s="137"/>
      <c r="F403" s="137"/>
      <c r="G403" s="137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3.5" customHeight="1">
      <c r="A404" s="72"/>
      <c r="B404" s="136"/>
      <c r="C404" s="137"/>
      <c r="D404" s="137"/>
      <c r="E404" s="137"/>
      <c r="F404" s="137"/>
      <c r="G404" s="137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3.5" customHeight="1">
      <c r="A405" s="72"/>
      <c r="B405" s="136"/>
      <c r="C405" s="137"/>
      <c r="D405" s="137"/>
      <c r="E405" s="137"/>
      <c r="F405" s="137"/>
      <c r="G405" s="137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3.5" customHeight="1">
      <c r="A406" s="72"/>
      <c r="B406" s="136"/>
      <c r="C406" s="137"/>
      <c r="D406" s="137"/>
      <c r="E406" s="137"/>
      <c r="F406" s="137"/>
      <c r="G406" s="137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3.5" customHeight="1">
      <c r="A407" s="72"/>
      <c r="B407" s="136"/>
      <c r="C407" s="137"/>
      <c r="D407" s="137"/>
      <c r="E407" s="137"/>
      <c r="F407" s="137"/>
      <c r="G407" s="137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3.5" customHeight="1">
      <c r="A408" s="72"/>
      <c r="B408" s="136"/>
      <c r="C408" s="137"/>
      <c r="D408" s="137"/>
      <c r="E408" s="137"/>
      <c r="F408" s="137"/>
      <c r="G408" s="137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3.5" customHeight="1">
      <c r="A409" s="72"/>
      <c r="B409" s="136"/>
      <c r="C409" s="137"/>
      <c r="D409" s="137"/>
      <c r="E409" s="137"/>
      <c r="F409" s="137"/>
      <c r="G409" s="137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3.5" customHeight="1">
      <c r="A410" s="72"/>
      <c r="B410" s="136"/>
      <c r="C410" s="137"/>
      <c r="D410" s="137"/>
      <c r="E410" s="137"/>
      <c r="F410" s="137"/>
      <c r="G410" s="137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3.5" customHeight="1">
      <c r="A411" s="72"/>
      <c r="B411" s="136"/>
      <c r="C411" s="137"/>
      <c r="D411" s="137"/>
      <c r="E411" s="137"/>
      <c r="F411" s="137"/>
      <c r="G411" s="137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3.5" customHeight="1">
      <c r="A412" s="72"/>
      <c r="B412" s="136"/>
      <c r="C412" s="137"/>
      <c r="D412" s="137"/>
      <c r="E412" s="137"/>
      <c r="F412" s="137"/>
      <c r="G412" s="137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3.5" customHeight="1">
      <c r="A413" s="72"/>
      <c r="B413" s="136"/>
      <c r="C413" s="137"/>
      <c r="D413" s="137"/>
      <c r="E413" s="137"/>
      <c r="F413" s="137"/>
      <c r="G413" s="137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3.5" customHeight="1">
      <c r="A414" s="72"/>
      <c r="B414" s="136"/>
      <c r="C414" s="137"/>
      <c r="D414" s="137"/>
      <c r="E414" s="137"/>
      <c r="F414" s="137"/>
      <c r="G414" s="137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3.5" customHeight="1">
      <c r="A415" s="72"/>
      <c r="B415" s="136"/>
      <c r="C415" s="137"/>
      <c r="D415" s="137"/>
      <c r="E415" s="137"/>
      <c r="F415" s="137"/>
      <c r="G415" s="137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3.5" customHeight="1">
      <c r="A416" s="72"/>
      <c r="B416" s="136"/>
      <c r="C416" s="137"/>
      <c r="D416" s="137"/>
      <c r="E416" s="137"/>
      <c r="F416" s="137"/>
      <c r="G416" s="137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3.5" customHeight="1">
      <c r="A417" s="72"/>
      <c r="B417" s="136"/>
      <c r="C417" s="137"/>
      <c r="D417" s="137"/>
      <c r="E417" s="137"/>
      <c r="F417" s="137"/>
      <c r="G417" s="137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3.5" customHeight="1">
      <c r="A418" s="72"/>
      <c r="B418" s="136"/>
      <c r="C418" s="137"/>
      <c r="D418" s="137"/>
      <c r="E418" s="137"/>
      <c r="F418" s="137"/>
      <c r="G418" s="137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3.5" customHeight="1">
      <c r="A419" s="72"/>
      <c r="B419" s="136"/>
      <c r="C419" s="137"/>
      <c r="D419" s="137"/>
      <c r="E419" s="137"/>
      <c r="F419" s="137"/>
      <c r="G419" s="137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3.5" customHeight="1">
      <c r="A420" s="72"/>
      <c r="B420" s="136"/>
      <c r="C420" s="137"/>
      <c r="D420" s="137"/>
      <c r="E420" s="137"/>
      <c r="F420" s="137"/>
      <c r="G420" s="137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3.5" customHeight="1">
      <c r="A421" s="72"/>
      <c r="B421" s="136"/>
      <c r="C421" s="137"/>
      <c r="D421" s="137"/>
      <c r="E421" s="137"/>
      <c r="F421" s="137"/>
      <c r="G421" s="137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3.5" customHeight="1">
      <c r="A422" s="72"/>
      <c r="B422" s="136"/>
      <c r="C422" s="137"/>
      <c r="D422" s="137"/>
      <c r="E422" s="137"/>
      <c r="F422" s="137"/>
      <c r="G422" s="137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3.5" customHeight="1">
      <c r="A423" s="72"/>
      <c r="B423" s="136"/>
      <c r="C423" s="137"/>
      <c r="D423" s="137"/>
      <c r="E423" s="137"/>
      <c r="F423" s="137"/>
      <c r="G423" s="137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3.5" customHeight="1">
      <c r="A424" s="72"/>
      <c r="B424" s="136"/>
      <c r="C424" s="137"/>
      <c r="D424" s="137"/>
      <c r="E424" s="137"/>
      <c r="F424" s="137"/>
      <c r="G424" s="137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3.5" customHeight="1">
      <c r="A425" s="72"/>
      <c r="B425" s="136"/>
      <c r="C425" s="137"/>
      <c r="D425" s="137"/>
      <c r="E425" s="137"/>
      <c r="F425" s="137"/>
      <c r="G425" s="137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3.5" customHeight="1">
      <c r="A426" s="72"/>
      <c r="B426" s="136"/>
      <c r="C426" s="137"/>
      <c r="D426" s="137"/>
      <c r="E426" s="137"/>
      <c r="F426" s="137"/>
      <c r="G426" s="137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3.5" customHeight="1">
      <c r="A427" s="72"/>
      <c r="B427" s="136"/>
      <c r="C427" s="137"/>
      <c r="D427" s="137"/>
      <c r="E427" s="137"/>
      <c r="F427" s="137"/>
      <c r="G427" s="137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3.5" customHeight="1">
      <c r="A428" s="72"/>
      <c r="B428" s="136"/>
      <c r="C428" s="137"/>
      <c r="D428" s="137"/>
      <c r="E428" s="137"/>
      <c r="F428" s="137"/>
      <c r="G428" s="137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3.5" customHeight="1">
      <c r="A429" s="72"/>
      <c r="B429" s="136"/>
      <c r="C429" s="137"/>
      <c r="D429" s="137"/>
      <c r="E429" s="137"/>
      <c r="F429" s="137"/>
      <c r="G429" s="137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3.5" customHeight="1">
      <c r="A430" s="72"/>
      <c r="B430" s="136"/>
      <c r="C430" s="137"/>
      <c r="D430" s="137"/>
      <c r="E430" s="137"/>
      <c r="F430" s="137"/>
      <c r="G430" s="137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3.5" customHeight="1">
      <c r="A431" s="72"/>
      <c r="B431" s="136"/>
      <c r="C431" s="137"/>
      <c r="D431" s="137"/>
      <c r="E431" s="137"/>
      <c r="F431" s="137"/>
      <c r="G431" s="137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3.5" customHeight="1">
      <c r="A432" s="72"/>
      <c r="B432" s="136"/>
      <c r="C432" s="137"/>
      <c r="D432" s="137"/>
      <c r="E432" s="137"/>
      <c r="F432" s="137"/>
      <c r="G432" s="137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3.5" customHeight="1">
      <c r="A433" s="72"/>
      <c r="B433" s="136"/>
      <c r="C433" s="137"/>
      <c r="D433" s="137"/>
      <c r="E433" s="137"/>
      <c r="F433" s="137"/>
      <c r="G433" s="137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3.5" customHeight="1">
      <c r="A434" s="72"/>
      <c r="B434" s="136"/>
      <c r="C434" s="137"/>
      <c r="D434" s="137"/>
      <c r="E434" s="137"/>
      <c r="F434" s="137"/>
      <c r="G434" s="137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3.5" customHeight="1">
      <c r="A435" s="72"/>
      <c r="B435" s="136"/>
      <c r="C435" s="137"/>
      <c r="D435" s="137"/>
      <c r="E435" s="137"/>
      <c r="F435" s="137"/>
      <c r="G435" s="137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3.5" customHeight="1">
      <c r="A436" s="72"/>
      <c r="B436" s="136"/>
      <c r="C436" s="137"/>
      <c r="D436" s="137"/>
      <c r="E436" s="137"/>
      <c r="F436" s="137"/>
      <c r="G436" s="137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3.5" customHeight="1">
      <c r="A437" s="72"/>
      <c r="B437" s="136"/>
      <c r="C437" s="137"/>
      <c r="D437" s="137"/>
      <c r="E437" s="137"/>
      <c r="F437" s="137"/>
      <c r="G437" s="137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3.5" customHeight="1">
      <c r="A438" s="72"/>
      <c r="B438" s="136"/>
      <c r="C438" s="137"/>
      <c r="D438" s="137"/>
      <c r="E438" s="137"/>
      <c r="F438" s="137"/>
      <c r="G438" s="137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3.5" customHeight="1">
      <c r="A439" s="72"/>
      <c r="B439" s="136"/>
      <c r="C439" s="137"/>
      <c r="D439" s="137"/>
      <c r="E439" s="137"/>
      <c r="F439" s="137"/>
      <c r="G439" s="137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3.5" customHeight="1">
      <c r="A440" s="72"/>
      <c r="B440" s="136"/>
      <c r="C440" s="137"/>
      <c r="D440" s="137"/>
      <c r="E440" s="137"/>
      <c r="F440" s="137"/>
      <c r="G440" s="137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3.5" customHeight="1">
      <c r="A441" s="72"/>
      <c r="B441" s="136"/>
      <c r="C441" s="137"/>
      <c r="D441" s="137"/>
      <c r="E441" s="137"/>
      <c r="F441" s="137"/>
      <c r="G441" s="137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3.5" customHeight="1">
      <c r="A442" s="72"/>
      <c r="B442" s="136"/>
      <c r="C442" s="137"/>
      <c r="D442" s="137"/>
      <c r="E442" s="137"/>
      <c r="F442" s="137"/>
      <c r="G442" s="137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3.5" customHeight="1">
      <c r="A443" s="72"/>
      <c r="B443" s="136"/>
      <c r="C443" s="137"/>
      <c r="D443" s="137"/>
      <c r="E443" s="137"/>
      <c r="F443" s="137"/>
      <c r="G443" s="137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3.5" customHeight="1">
      <c r="A444" s="72"/>
      <c r="B444" s="136"/>
      <c r="C444" s="137"/>
      <c r="D444" s="137"/>
      <c r="E444" s="137"/>
      <c r="F444" s="137"/>
      <c r="G444" s="137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3.5" customHeight="1">
      <c r="A445" s="72"/>
      <c r="B445" s="136"/>
      <c r="C445" s="137"/>
      <c r="D445" s="137"/>
      <c r="E445" s="137"/>
      <c r="F445" s="137"/>
      <c r="G445" s="137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3.5" customHeight="1">
      <c r="A446" s="72"/>
      <c r="B446" s="136"/>
      <c r="C446" s="137"/>
      <c r="D446" s="137"/>
      <c r="E446" s="137"/>
      <c r="F446" s="137"/>
      <c r="G446" s="137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3.5" customHeight="1">
      <c r="A447" s="72"/>
      <c r="B447" s="136"/>
      <c r="C447" s="137"/>
      <c r="D447" s="137"/>
      <c r="E447" s="137"/>
      <c r="F447" s="137"/>
      <c r="G447" s="137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3.5" customHeight="1">
      <c r="A448" s="72"/>
      <c r="B448" s="136"/>
      <c r="C448" s="137"/>
      <c r="D448" s="137"/>
      <c r="E448" s="137"/>
      <c r="F448" s="137"/>
      <c r="G448" s="137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3.5" customHeight="1">
      <c r="A449" s="72"/>
      <c r="B449" s="136"/>
      <c r="C449" s="137"/>
      <c r="D449" s="137"/>
      <c r="E449" s="137"/>
      <c r="F449" s="137"/>
      <c r="G449" s="137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3.5" customHeight="1">
      <c r="A450" s="72"/>
      <c r="B450" s="136"/>
      <c r="C450" s="137"/>
      <c r="D450" s="137"/>
      <c r="E450" s="137"/>
      <c r="F450" s="137"/>
      <c r="G450" s="137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3.5" customHeight="1">
      <c r="A451" s="72"/>
      <c r="B451" s="136"/>
      <c r="C451" s="137"/>
      <c r="D451" s="137"/>
      <c r="E451" s="137"/>
      <c r="F451" s="137"/>
      <c r="G451" s="137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3.5" customHeight="1">
      <c r="A452" s="72"/>
      <c r="B452" s="136"/>
      <c r="C452" s="137"/>
      <c r="D452" s="137"/>
      <c r="E452" s="137"/>
      <c r="F452" s="137"/>
      <c r="G452" s="137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3.5" customHeight="1">
      <c r="A453" s="72"/>
      <c r="B453" s="136"/>
      <c r="C453" s="137"/>
      <c r="D453" s="137"/>
      <c r="E453" s="137"/>
      <c r="F453" s="137"/>
      <c r="G453" s="137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3.5" customHeight="1">
      <c r="A454" s="72"/>
      <c r="B454" s="136"/>
      <c r="C454" s="137"/>
      <c r="D454" s="137"/>
      <c r="E454" s="137"/>
      <c r="F454" s="137"/>
      <c r="G454" s="137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3.5" customHeight="1">
      <c r="A455" s="72"/>
      <c r="B455" s="136"/>
      <c r="C455" s="137"/>
      <c r="D455" s="137"/>
      <c r="E455" s="137"/>
      <c r="F455" s="137"/>
      <c r="G455" s="137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3.5" customHeight="1">
      <c r="A456" s="72"/>
      <c r="B456" s="136"/>
      <c r="C456" s="137"/>
      <c r="D456" s="137"/>
      <c r="E456" s="137"/>
      <c r="F456" s="137"/>
      <c r="G456" s="137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3.5" customHeight="1">
      <c r="A457" s="72"/>
      <c r="B457" s="136"/>
      <c r="C457" s="137"/>
      <c r="D457" s="137"/>
      <c r="E457" s="137"/>
      <c r="F457" s="137"/>
      <c r="G457" s="137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3.5" customHeight="1">
      <c r="A458" s="72"/>
      <c r="B458" s="136"/>
      <c r="C458" s="137"/>
      <c r="D458" s="137"/>
      <c r="E458" s="137"/>
      <c r="F458" s="137"/>
      <c r="G458" s="137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3.5" customHeight="1">
      <c r="A459" s="72"/>
      <c r="B459" s="136"/>
      <c r="C459" s="137"/>
      <c r="D459" s="137"/>
      <c r="E459" s="137"/>
      <c r="F459" s="137"/>
      <c r="G459" s="137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3.5" customHeight="1">
      <c r="A460" s="72"/>
      <c r="B460" s="136"/>
      <c r="C460" s="137"/>
      <c r="D460" s="137"/>
      <c r="E460" s="137"/>
      <c r="F460" s="137"/>
      <c r="G460" s="137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3.5" customHeight="1">
      <c r="A461" s="72"/>
      <c r="B461" s="136"/>
      <c r="C461" s="137"/>
      <c r="D461" s="137"/>
      <c r="E461" s="137"/>
      <c r="F461" s="137"/>
      <c r="G461" s="137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3.5" customHeight="1">
      <c r="A462" s="72"/>
      <c r="B462" s="136"/>
      <c r="C462" s="137"/>
      <c r="D462" s="137"/>
      <c r="E462" s="137"/>
      <c r="F462" s="137"/>
      <c r="G462" s="137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3.5" customHeight="1">
      <c r="A463" s="72"/>
      <c r="B463" s="136"/>
      <c r="C463" s="137"/>
      <c r="D463" s="137"/>
      <c r="E463" s="137"/>
      <c r="F463" s="137"/>
      <c r="G463" s="137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3.5" customHeight="1">
      <c r="A464" s="72"/>
      <c r="B464" s="136"/>
      <c r="C464" s="137"/>
      <c r="D464" s="137"/>
      <c r="E464" s="137"/>
      <c r="F464" s="137"/>
      <c r="G464" s="137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3.5" customHeight="1">
      <c r="A465" s="72"/>
      <c r="B465" s="136"/>
      <c r="C465" s="137"/>
      <c r="D465" s="137"/>
      <c r="E465" s="137"/>
      <c r="F465" s="137"/>
      <c r="G465" s="137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3.5" customHeight="1">
      <c r="A466" s="72"/>
      <c r="B466" s="136"/>
      <c r="C466" s="137"/>
      <c r="D466" s="137"/>
      <c r="E466" s="137"/>
      <c r="F466" s="137"/>
      <c r="G466" s="137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3.5" customHeight="1">
      <c r="A467" s="72"/>
      <c r="B467" s="136"/>
      <c r="C467" s="137"/>
      <c r="D467" s="137"/>
      <c r="E467" s="137"/>
      <c r="F467" s="137"/>
      <c r="G467" s="137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3.5" customHeight="1">
      <c r="A468" s="72"/>
      <c r="B468" s="136"/>
      <c r="C468" s="137"/>
      <c r="D468" s="137"/>
      <c r="E468" s="137"/>
      <c r="F468" s="137"/>
      <c r="G468" s="137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3.5" customHeight="1">
      <c r="A469" s="72"/>
      <c r="B469" s="136"/>
      <c r="C469" s="137"/>
      <c r="D469" s="137"/>
      <c r="E469" s="137"/>
      <c r="F469" s="137"/>
      <c r="G469" s="137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3.5" customHeight="1">
      <c r="A470" s="72"/>
      <c r="B470" s="136"/>
      <c r="C470" s="137"/>
      <c r="D470" s="137"/>
      <c r="E470" s="137"/>
      <c r="F470" s="137"/>
      <c r="G470" s="137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3.5" customHeight="1">
      <c r="A471" s="72"/>
      <c r="B471" s="136"/>
      <c r="C471" s="137"/>
      <c r="D471" s="137"/>
      <c r="E471" s="137"/>
      <c r="F471" s="137"/>
      <c r="G471" s="137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3.5" customHeight="1">
      <c r="A472" s="72"/>
      <c r="B472" s="136"/>
      <c r="C472" s="137"/>
      <c r="D472" s="137"/>
      <c r="E472" s="137"/>
      <c r="F472" s="137"/>
      <c r="G472" s="137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3.5" customHeight="1">
      <c r="A473" s="72"/>
      <c r="B473" s="136"/>
      <c r="C473" s="137"/>
      <c r="D473" s="137"/>
      <c r="E473" s="137"/>
      <c r="F473" s="137"/>
      <c r="G473" s="137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3.5" customHeight="1">
      <c r="A474" s="72"/>
      <c r="B474" s="136"/>
      <c r="C474" s="137"/>
      <c r="D474" s="137"/>
      <c r="E474" s="137"/>
      <c r="F474" s="137"/>
      <c r="G474" s="137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3.5" customHeight="1">
      <c r="A475" s="72"/>
      <c r="B475" s="136"/>
      <c r="C475" s="137"/>
      <c r="D475" s="137"/>
      <c r="E475" s="137"/>
      <c r="F475" s="137"/>
      <c r="G475" s="137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3.5" customHeight="1">
      <c r="A476" s="72"/>
      <c r="B476" s="136"/>
      <c r="C476" s="137"/>
      <c r="D476" s="137"/>
      <c r="E476" s="137"/>
      <c r="F476" s="137"/>
      <c r="G476" s="137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3.5" customHeight="1">
      <c r="A477" s="72"/>
      <c r="B477" s="136"/>
      <c r="C477" s="137"/>
      <c r="D477" s="137"/>
      <c r="E477" s="137"/>
      <c r="F477" s="137"/>
      <c r="G477" s="137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3.5" customHeight="1">
      <c r="A478" s="72"/>
      <c r="B478" s="136"/>
      <c r="C478" s="137"/>
      <c r="D478" s="137"/>
      <c r="E478" s="137"/>
      <c r="F478" s="137"/>
      <c r="G478" s="137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3.5" customHeight="1">
      <c r="A479" s="72"/>
      <c r="B479" s="136"/>
      <c r="C479" s="137"/>
      <c r="D479" s="137"/>
      <c r="E479" s="137"/>
      <c r="F479" s="137"/>
      <c r="G479" s="137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3.5" customHeight="1">
      <c r="A480" s="72"/>
      <c r="B480" s="136"/>
      <c r="C480" s="137"/>
      <c r="D480" s="137"/>
      <c r="E480" s="137"/>
      <c r="F480" s="137"/>
      <c r="G480" s="137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3.5" customHeight="1">
      <c r="A481" s="72"/>
      <c r="B481" s="136"/>
      <c r="C481" s="137"/>
      <c r="D481" s="137"/>
      <c r="E481" s="137"/>
      <c r="F481" s="137"/>
      <c r="G481" s="137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3.5" customHeight="1">
      <c r="A482" s="72"/>
      <c r="B482" s="136"/>
      <c r="C482" s="137"/>
      <c r="D482" s="137"/>
      <c r="E482" s="137"/>
      <c r="F482" s="137"/>
      <c r="G482" s="137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3.5" customHeight="1">
      <c r="A483" s="72"/>
      <c r="B483" s="136"/>
      <c r="C483" s="137"/>
      <c r="D483" s="137"/>
      <c r="E483" s="137"/>
      <c r="F483" s="137"/>
      <c r="G483" s="137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3.5" customHeight="1">
      <c r="A484" s="72"/>
      <c r="B484" s="136"/>
      <c r="C484" s="137"/>
      <c r="D484" s="137"/>
      <c r="E484" s="137"/>
      <c r="F484" s="137"/>
      <c r="G484" s="137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3.5" customHeight="1">
      <c r="A485" s="72"/>
      <c r="B485" s="136"/>
      <c r="C485" s="137"/>
      <c r="D485" s="137"/>
      <c r="E485" s="137"/>
      <c r="F485" s="137"/>
      <c r="G485" s="137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3.5" customHeight="1">
      <c r="A486" s="72"/>
      <c r="B486" s="136"/>
      <c r="C486" s="137"/>
      <c r="D486" s="137"/>
      <c r="E486" s="137"/>
      <c r="F486" s="137"/>
      <c r="G486" s="137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3.5" customHeight="1">
      <c r="A487" s="72"/>
      <c r="B487" s="136"/>
      <c r="C487" s="137"/>
      <c r="D487" s="137"/>
      <c r="E487" s="137"/>
      <c r="F487" s="137"/>
      <c r="G487" s="137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3.5" customHeight="1">
      <c r="A488" s="72"/>
      <c r="B488" s="136"/>
      <c r="C488" s="137"/>
      <c r="D488" s="137"/>
      <c r="E488" s="137"/>
      <c r="F488" s="137"/>
      <c r="G488" s="137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3.5" customHeight="1">
      <c r="A489" s="72"/>
      <c r="B489" s="136"/>
      <c r="C489" s="137"/>
      <c r="D489" s="137"/>
      <c r="E489" s="137"/>
      <c r="F489" s="137"/>
      <c r="G489" s="137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3.5" customHeight="1">
      <c r="A490" s="72"/>
      <c r="B490" s="136"/>
      <c r="C490" s="137"/>
      <c r="D490" s="137"/>
      <c r="E490" s="137"/>
      <c r="F490" s="137"/>
      <c r="G490" s="137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3.5" customHeight="1">
      <c r="A491" s="72"/>
      <c r="B491" s="136"/>
      <c r="C491" s="137"/>
      <c r="D491" s="137"/>
      <c r="E491" s="137"/>
      <c r="F491" s="137"/>
      <c r="G491" s="137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3.5" customHeight="1">
      <c r="A492" s="72"/>
      <c r="B492" s="136"/>
      <c r="C492" s="137"/>
      <c r="D492" s="137"/>
      <c r="E492" s="137"/>
      <c r="F492" s="137"/>
      <c r="G492" s="137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3.5" customHeight="1">
      <c r="A493" s="72"/>
      <c r="B493" s="136"/>
      <c r="C493" s="137"/>
      <c r="D493" s="137"/>
      <c r="E493" s="137"/>
      <c r="F493" s="137"/>
      <c r="G493" s="137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3.5" customHeight="1">
      <c r="A494" s="72"/>
      <c r="B494" s="136"/>
      <c r="C494" s="137"/>
      <c r="D494" s="137"/>
      <c r="E494" s="137"/>
      <c r="F494" s="137"/>
      <c r="G494" s="137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3.5" customHeight="1">
      <c r="A495" s="72"/>
      <c r="B495" s="136"/>
      <c r="C495" s="137"/>
      <c r="D495" s="137"/>
      <c r="E495" s="137"/>
      <c r="F495" s="137"/>
      <c r="G495" s="137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3.5" customHeight="1">
      <c r="A496" s="72"/>
      <c r="B496" s="136"/>
      <c r="C496" s="137"/>
      <c r="D496" s="137"/>
      <c r="E496" s="137"/>
      <c r="F496" s="137"/>
      <c r="G496" s="137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3.5" customHeight="1">
      <c r="A497" s="72"/>
      <c r="B497" s="136"/>
      <c r="C497" s="137"/>
      <c r="D497" s="137"/>
      <c r="E497" s="137"/>
      <c r="F497" s="137"/>
      <c r="G497" s="137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3.5" customHeight="1">
      <c r="A498" s="72"/>
      <c r="B498" s="136"/>
      <c r="C498" s="137"/>
      <c r="D498" s="137"/>
      <c r="E498" s="137"/>
      <c r="F498" s="137"/>
      <c r="G498" s="137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3.5" customHeight="1">
      <c r="A499" s="72"/>
      <c r="B499" s="136"/>
      <c r="C499" s="137"/>
      <c r="D499" s="137"/>
      <c r="E499" s="137"/>
      <c r="F499" s="137"/>
      <c r="G499" s="137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3.5" customHeight="1">
      <c r="A500" s="72"/>
      <c r="B500" s="136"/>
      <c r="C500" s="137"/>
      <c r="D500" s="137"/>
      <c r="E500" s="137"/>
      <c r="F500" s="137"/>
      <c r="G500" s="137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3.5" customHeight="1">
      <c r="A501" s="72"/>
      <c r="B501" s="136"/>
      <c r="C501" s="137"/>
      <c r="D501" s="137"/>
      <c r="E501" s="137"/>
      <c r="F501" s="137"/>
      <c r="G501" s="137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3.5" customHeight="1">
      <c r="A502" s="72"/>
      <c r="B502" s="136"/>
      <c r="C502" s="137"/>
      <c r="D502" s="137"/>
      <c r="E502" s="137"/>
      <c r="F502" s="137"/>
      <c r="G502" s="137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3.5" customHeight="1">
      <c r="A503" s="72"/>
      <c r="B503" s="136"/>
      <c r="C503" s="137"/>
      <c r="D503" s="137"/>
      <c r="E503" s="137"/>
      <c r="F503" s="137"/>
      <c r="G503" s="137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3.5" customHeight="1">
      <c r="A504" s="72"/>
      <c r="B504" s="136"/>
      <c r="C504" s="137"/>
      <c r="D504" s="137"/>
      <c r="E504" s="137"/>
      <c r="F504" s="137"/>
      <c r="G504" s="137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3.5" customHeight="1">
      <c r="A505" s="72"/>
      <c r="B505" s="136"/>
      <c r="C505" s="137"/>
      <c r="D505" s="137"/>
      <c r="E505" s="137"/>
      <c r="F505" s="137"/>
      <c r="G505" s="137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3.5" customHeight="1">
      <c r="A506" s="72"/>
      <c r="B506" s="136"/>
      <c r="C506" s="137"/>
      <c r="D506" s="137"/>
      <c r="E506" s="137"/>
      <c r="F506" s="137"/>
      <c r="G506" s="137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3.5" customHeight="1">
      <c r="A507" s="72"/>
      <c r="B507" s="136"/>
      <c r="C507" s="137"/>
      <c r="D507" s="137"/>
      <c r="E507" s="137"/>
      <c r="F507" s="137"/>
      <c r="G507" s="137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3.5" customHeight="1">
      <c r="A508" s="72"/>
      <c r="B508" s="136"/>
      <c r="C508" s="137"/>
      <c r="D508" s="137"/>
      <c r="E508" s="137"/>
      <c r="F508" s="137"/>
      <c r="G508" s="137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3.5" customHeight="1">
      <c r="A509" s="72"/>
      <c r="B509" s="136"/>
      <c r="C509" s="137"/>
      <c r="D509" s="137"/>
      <c r="E509" s="137"/>
      <c r="F509" s="137"/>
      <c r="G509" s="137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3.5" customHeight="1">
      <c r="A510" s="72"/>
      <c r="B510" s="136"/>
      <c r="C510" s="137"/>
      <c r="D510" s="137"/>
      <c r="E510" s="137"/>
      <c r="F510" s="137"/>
      <c r="G510" s="137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3.5" customHeight="1">
      <c r="A511" s="72"/>
      <c r="B511" s="136"/>
      <c r="C511" s="137"/>
      <c r="D511" s="137"/>
      <c r="E511" s="137"/>
      <c r="F511" s="137"/>
      <c r="G511" s="137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3.5" customHeight="1">
      <c r="A512" s="72"/>
      <c r="B512" s="136"/>
      <c r="C512" s="137"/>
      <c r="D512" s="137"/>
      <c r="E512" s="137"/>
      <c r="F512" s="137"/>
      <c r="G512" s="137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3.5" customHeight="1">
      <c r="A513" s="72"/>
      <c r="B513" s="136"/>
      <c r="C513" s="137"/>
      <c r="D513" s="137"/>
      <c r="E513" s="137"/>
      <c r="F513" s="137"/>
      <c r="G513" s="137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3.5" customHeight="1">
      <c r="A514" s="72"/>
      <c r="B514" s="136"/>
      <c r="C514" s="137"/>
      <c r="D514" s="137"/>
      <c r="E514" s="137"/>
      <c r="F514" s="137"/>
      <c r="G514" s="137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3.5" customHeight="1">
      <c r="A515" s="72"/>
      <c r="B515" s="136"/>
      <c r="C515" s="137"/>
      <c r="D515" s="137"/>
      <c r="E515" s="137"/>
      <c r="F515" s="137"/>
      <c r="G515" s="137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3.5" customHeight="1">
      <c r="A516" s="72"/>
      <c r="B516" s="136"/>
      <c r="C516" s="137"/>
      <c r="D516" s="137"/>
      <c r="E516" s="137"/>
      <c r="F516" s="137"/>
      <c r="G516" s="137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3.5" customHeight="1">
      <c r="A517" s="72"/>
      <c r="B517" s="136"/>
      <c r="C517" s="137"/>
      <c r="D517" s="137"/>
      <c r="E517" s="137"/>
      <c r="F517" s="137"/>
      <c r="G517" s="137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3.5" customHeight="1">
      <c r="A518" s="72"/>
      <c r="B518" s="136"/>
      <c r="C518" s="137"/>
      <c r="D518" s="137"/>
      <c r="E518" s="137"/>
      <c r="F518" s="137"/>
      <c r="G518" s="137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3.5" customHeight="1">
      <c r="A519" s="72"/>
      <c r="B519" s="136"/>
      <c r="C519" s="137"/>
      <c r="D519" s="137"/>
      <c r="E519" s="137"/>
      <c r="F519" s="137"/>
      <c r="G519" s="137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3.5" customHeight="1">
      <c r="A520" s="72"/>
      <c r="B520" s="136"/>
      <c r="C520" s="137"/>
      <c r="D520" s="137"/>
      <c r="E520" s="137"/>
      <c r="F520" s="137"/>
      <c r="G520" s="137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3.5" customHeight="1">
      <c r="A521" s="72"/>
      <c r="B521" s="136"/>
      <c r="C521" s="137"/>
      <c r="D521" s="137"/>
      <c r="E521" s="137"/>
      <c r="F521" s="137"/>
      <c r="G521" s="137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3.5" customHeight="1">
      <c r="A522" s="72"/>
      <c r="B522" s="136"/>
      <c r="C522" s="137"/>
      <c r="D522" s="137"/>
      <c r="E522" s="137"/>
      <c r="F522" s="137"/>
      <c r="G522" s="137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3.5" customHeight="1">
      <c r="A523" s="72"/>
      <c r="B523" s="136"/>
      <c r="C523" s="137"/>
      <c r="D523" s="137"/>
      <c r="E523" s="137"/>
      <c r="F523" s="137"/>
      <c r="G523" s="137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3.5" customHeight="1">
      <c r="A524" s="72"/>
      <c r="B524" s="136"/>
      <c r="C524" s="137"/>
      <c r="D524" s="137"/>
      <c r="E524" s="137"/>
      <c r="F524" s="137"/>
      <c r="G524" s="137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3.5" customHeight="1">
      <c r="A525" s="72"/>
      <c r="B525" s="136"/>
      <c r="C525" s="137"/>
      <c r="D525" s="137"/>
      <c r="E525" s="137"/>
      <c r="F525" s="137"/>
      <c r="G525" s="137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3.5" customHeight="1">
      <c r="A526" s="72"/>
      <c r="B526" s="136"/>
      <c r="C526" s="137"/>
      <c r="D526" s="137"/>
      <c r="E526" s="137"/>
      <c r="F526" s="137"/>
      <c r="G526" s="137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3.5" customHeight="1">
      <c r="A527" s="72"/>
      <c r="B527" s="136"/>
      <c r="C527" s="137"/>
      <c r="D527" s="137"/>
      <c r="E527" s="137"/>
      <c r="F527" s="137"/>
      <c r="G527" s="137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3.5" customHeight="1">
      <c r="A528" s="72"/>
      <c r="B528" s="136"/>
      <c r="C528" s="137"/>
      <c r="D528" s="137"/>
      <c r="E528" s="137"/>
      <c r="F528" s="137"/>
      <c r="G528" s="137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3.5" customHeight="1">
      <c r="A529" s="72"/>
      <c r="B529" s="136"/>
      <c r="C529" s="137"/>
      <c r="D529" s="137"/>
      <c r="E529" s="137"/>
      <c r="F529" s="137"/>
      <c r="G529" s="137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3.5" customHeight="1">
      <c r="A530" s="72"/>
      <c r="B530" s="136"/>
      <c r="C530" s="137"/>
      <c r="D530" s="137"/>
      <c r="E530" s="137"/>
      <c r="F530" s="137"/>
      <c r="G530" s="137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3.5" customHeight="1">
      <c r="A531" s="72"/>
      <c r="B531" s="136"/>
      <c r="C531" s="137"/>
      <c r="D531" s="137"/>
      <c r="E531" s="137"/>
      <c r="F531" s="137"/>
      <c r="G531" s="137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3.5" customHeight="1">
      <c r="A532" s="72"/>
      <c r="B532" s="136"/>
      <c r="C532" s="137"/>
      <c r="D532" s="137"/>
      <c r="E532" s="137"/>
      <c r="F532" s="137"/>
      <c r="G532" s="137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3.5" customHeight="1">
      <c r="A533" s="72"/>
      <c r="B533" s="136"/>
      <c r="C533" s="137"/>
      <c r="D533" s="137"/>
      <c r="E533" s="137"/>
      <c r="F533" s="137"/>
      <c r="G533" s="137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3.5" customHeight="1">
      <c r="A534" s="72"/>
      <c r="B534" s="136"/>
      <c r="C534" s="137"/>
      <c r="D534" s="137"/>
      <c r="E534" s="137"/>
      <c r="F534" s="137"/>
      <c r="G534" s="137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3.5" customHeight="1">
      <c r="A535" s="72"/>
      <c r="B535" s="136"/>
      <c r="C535" s="137"/>
      <c r="D535" s="137"/>
      <c r="E535" s="137"/>
      <c r="F535" s="137"/>
      <c r="G535" s="137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3.5" customHeight="1">
      <c r="A536" s="72"/>
      <c r="B536" s="136"/>
      <c r="C536" s="137"/>
      <c r="D536" s="137"/>
      <c r="E536" s="137"/>
      <c r="F536" s="137"/>
      <c r="G536" s="137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3.5" customHeight="1">
      <c r="A537" s="72"/>
      <c r="B537" s="136"/>
      <c r="C537" s="137"/>
      <c r="D537" s="137"/>
      <c r="E537" s="137"/>
      <c r="F537" s="137"/>
      <c r="G537" s="137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3.5" customHeight="1">
      <c r="A538" s="72"/>
      <c r="B538" s="136"/>
      <c r="C538" s="137"/>
      <c r="D538" s="137"/>
      <c r="E538" s="137"/>
      <c r="F538" s="137"/>
      <c r="G538" s="137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3.5" customHeight="1">
      <c r="A539" s="72"/>
      <c r="B539" s="136"/>
      <c r="C539" s="137"/>
      <c r="D539" s="137"/>
      <c r="E539" s="137"/>
      <c r="F539" s="137"/>
      <c r="G539" s="137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3.5" customHeight="1">
      <c r="A540" s="72"/>
      <c r="B540" s="136"/>
      <c r="C540" s="137"/>
      <c r="D540" s="137"/>
      <c r="E540" s="137"/>
      <c r="F540" s="137"/>
      <c r="G540" s="137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3.5" customHeight="1">
      <c r="A541" s="72"/>
      <c r="B541" s="136"/>
      <c r="C541" s="137"/>
      <c r="D541" s="137"/>
      <c r="E541" s="137"/>
      <c r="F541" s="137"/>
      <c r="G541" s="137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3.5" customHeight="1">
      <c r="A542" s="72"/>
      <c r="B542" s="136"/>
      <c r="C542" s="137"/>
      <c r="D542" s="137"/>
      <c r="E542" s="137"/>
      <c r="F542" s="137"/>
      <c r="G542" s="137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3.5" customHeight="1">
      <c r="A543" s="72"/>
      <c r="B543" s="136"/>
      <c r="C543" s="137"/>
      <c r="D543" s="137"/>
      <c r="E543" s="137"/>
      <c r="F543" s="137"/>
      <c r="G543" s="137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3.5" customHeight="1">
      <c r="A544" s="72"/>
      <c r="B544" s="136"/>
      <c r="C544" s="137"/>
      <c r="D544" s="137"/>
      <c r="E544" s="137"/>
      <c r="F544" s="137"/>
      <c r="G544" s="137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3.5" customHeight="1">
      <c r="A545" s="72"/>
      <c r="B545" s="136"/>
      <c r="C545" s="137"/>
      <c r="D545" s="137"/>
      <c r="E545" s="137"/>
      <c r="F545" s="137"/>
      <c r="G545" s="137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3.5" customHeight="1">
      <c r="A546" s="72"/>
      <c r="B546" s="136"/>
      <c r="C546" s="137"/>
      <c r="D546" s="137"/>
      <c r="E546" s="137"/>
      <c r="F546" s="137"/>
      <c r="G546" s="137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3.5" customHeight="1">
      <c r="A547" s="72"/>
      <c r="B547" s="136"/>
      <c r="C547" s="137"/>
      <c r="D547" s="137"/>
      <c r="E547" s="137"/>
      <c r="F547" s="137"/>
      <c r="G547" s="137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3.5" customHeight="1">
      <c r="A548" s="72"/>
      <c r="B548" s="136"/>
      <c r="C548" s="137"/>
      <c r="D548" s="137"/>
      <c r="E548" s="137"/>
      <c r="F548" s="137"/>
      <c r="G548" s="137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3.5" customHeight="1">
      <c r="A549" s="72"/>
      <c r="B549" s="136"/>
      <c r="C549" s="137"/>
      <c r="D549" s="137"/>
      <c r="E549" s="137"/>
      <c r="F549" s="137"/>
      <c r="G549" s="137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3.5" customHeight="1">
      <c r="A550" s="72"/>
      <c r="B550" s="136"/>
      <c r="C550" s="137"/>
      <c r="D550" s="137"/>
      <c r="E550" s="137"/>
      <c r="F550" s="137"/>
      <c r="G550" s="137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3.5" customHeight="1">
      <c r="A551" s="72"/>
      <c r="B551" s="136"/>
      <c r="C551" s="137"/>
      <c r="D551" s="137"/>
      <c r="E551" s="137"/>
      <c r="F551" s="137"/>
      <c r="G551" s="137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3.5" customHeight="1">
      <c r="A552" s="72"/>
      <c r="B552" s="136"/>
      <c r="C552" s="137"/>
      <c r="D552" s="137"/>
      <c r="E552" s="137"/>
      <c r="F552" s="137"/>
      <c r="G552" s="137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3.5" customHeight="1">
      <c r="A553" s="72"/>
      <c r="B553" s="136"/>
      <c r="C553" s="137"/>
      <c r="D553" s="137"/>
      <c r="E553" s="137"/>
      <c r="F553" s="137"/>
      <c r="G553" s="137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3.5" customHeight="1">
      <c r="A554" s="72"/>
      <c r="B554" s="136"/>
      <c r="C554" s="137"/>
      <c r="D554" s="137"/>
      <c r="E554" s="137"/>
      <c r="F554" s="137"/>
      <c r="G554" s="137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3.5" customHeight="1">
      <c r="A555" s="72"/>
      <c r="B555" s="136"/>
      <c r="C555" s="137"/>
      <c r="D555" s="137"/>
      <c r="E555" s="137"/>
      <c r="F555" s="137"/>
      <c r="G555" s="137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3.5" customHeight="1">
      <c r="A556" s="72"/>
      <c r="B556" s="136"/>
      <c r="C556" s="137"/>
      <c r="D556" s="137"/>
      <c r="E556" s="137"/>
      <c r="F556" s="137"/>
      <c r="G556" s="137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3.5" customHeight="1">
      <c r="A557" s="72"/>
      <c r="B557" s="136"/>
      <c r="C557" s="137"/>
      <c r="D557" s="137"/>
      <c r="E557" s="137"/>
      <c r="F557" s="137"/>
      <c r="G557" s="137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3.5" customHeight="1">
      <c r="A558" s="72"/>
      <c r="B558" s="136"/>
      <c r="C558" s="137"/>
      <c r="D558" s="137"/>
      <c r="E558" s="137"/>
      <c r="F558" s="137"/>
      <c r="G558" s="137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3.5" customHeight="1">
      <c r="A559" s="72"/>
      <c r="B559" s="136"/>
      <c r="C559" s="137"/>
      <c r="D559" s="137"/>
      <c r="E559" s="137"/>
      <c r="F559" s="137"/>
      <c r="G559" s="137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3.5" customHeight="1">
      <c r="A560" s="72"/>
      <c r="B560" s="136"/>
      <c r="C560" s="137"/>
      <c r="D560" s="137"/>
      <c r="E560" s="137"/>
      <c r="F560" s="137"/>
      <c r="G560" s="137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3.5" customHeight="1">
      <c r="A561" s="72"/>
      <c r="B561" s="136"/>
      <c r="C561" s="137"/>
      <c r="D561" s="137"/>
      <c r="E561" s="137"/>
      <c r="F561" s="137"/>
      <c r="G561" s="137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3.5" customHeight="1">
      <c r="A562" s="72"/>
      <c r="B562" s="136"/>
      <c r="C562" s="137"/>
      <c r="D562" s="137"/>
      <c r="E562" s="137"/>
      <c r="F562" s="137"/>
      <c r="G562" s="137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3.5" customHeight="1">
      <c r="A563" s="72"/>
      <c r="B563" s="136"/>
      <c r="C563" s="137"/>
      <c r="D563" s="137"/>
      <c r="E563" s="137"/>
      <c r="F563" s="137"/>
      <c r="G563" s="137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3.5" customHeight="1">
      <c r="A564" s="72"/>
      <c r="B564" s="136"/>
      <c r="C564" s="137"/>
      <c r="D564" s="137"/>
      <c r="E564" s="137"/>
      <c r="F564" s="137"/>
      <c r="G564" s="137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3.5" customHeight="1">
      <c r="A565" s="72"/>
      <c r="B565" s="136"/>
      <c r="C565" s="137"/>
      <c r="D565" s="137"/>
      <c r="E565" s="137"/>
      <c r="F565" s="137"/>
      <c r="G565" s="137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3.5" customHeight="1">
      <c r="A566" s="72"/>
      <c r="B566" s="136"/>
      <c r="C566" s="137"/>
      <c r="D566" s="137"/>
      <c r="E566" s="137"/>
      <c r="F566" s="137"/>
      <c r="G566" s="137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3.5" customHeight="1">
      <c r="A567" s="72"/>
      <c r="B567" s="136"/>
      <c r="C567" s="137"/>
      <c r="D567" s="137"/>
      <c r="E567" s="137"/>
      <c r="F567" s="137"/>
      <c r="G567" s="137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3.5" customHeight="1">
      <c r="A568" s="72"/>
      <c r="B568" s="136"/>
      <c r="C568" s="137"/>
      <c r="D568" s="137"/>
      <c r="E568" s="137"/>
      <c r="F568" s="137"/>
      <c r="G568" s="137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3.5" customHeight="1">
      <c r="A569" s="72"/>
      <c r="B569" s="136"/>
      <c r="C569" s="137"/>
      <c r="D569" s="137"/>
      <c r="E569" s="137"/>
      <c r="F569" s="137"/>
      <c r="G569" s="137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3.5" customHeight="1">
      <c r="A570" s="72"/>
      <c r="B570" s="136"/>
      <c r="C570" s="137"/>
      <c r="D570" s="137"/>
      <c r="E570" s="137"/>
      <c r="F570" s="137"/>
      <c r="G570" s="137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3.5" customHeight="1">
      <c r="A571" s="72"/>
      <c r="B571" s="136"/>
      <c r="C571" s="137"/>
      <c r="D571" s="137"/>
      <c r="E571" s="137"/>
      <c r="F571" s="137"/>
      <c r="G571" s="137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3.5" customHeight="1">
      <c r="A572" s="72"/>
      <c r="B572" s="136"/>
      <c r="C572" s="137"/>
      <c r="D572" s="137"/>
      <c r="E572" s="137"/>
      <c r="F572" s="137"/>
      <c r="G572" s="137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3.5" customHeight="1">
      <c r="A573" s="72"/>
      <c r="B573" s="136"/>
      <c r="C573" s="137"/>
      <c r="D573" s="137"/>
      <c r="E573" s="137"/>
      <c r="F573" s="137"/>
      <c r="G573" s="137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3.5" customHeight="1">
      <c r="A574" s="72"/>
      <c r="B574" s="136"/>
      <c r="C574" s="137"/>
      <c r="D574" s="137"/>
      <c r="E574" s="137"/>
      <c r="F574" s="137"/>
      <c r="G574" s="137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3.5" customHeight="1">
      <c r="A575" s="72"/>
      <c r="B575" s="136"/>
      <c r="C575" s="137"/>
      <c r="D575" s="137"/>
      <c r="E575" s="137"/>
      <c r="F575" s="137"/>
      <c r="G575" s="137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3.5" customHeight="1">
      <c r="A576" s="72"/>
      <c r="B576" s="136"/>
      <c r="C576" s="137"/>
      <c r="D576" s="137"/>
      <c r="E576" s="137"/>
      <c r="F576" s="137"/>
      <c r="G576" s="137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3.5" customHeight="1">
      <c r="A577" s="72"/>
      <c r="B577" s="136"/>
      <c r="C577" s="137"/>
      <c r="D577" s="137"/>
      <c r="E577" s="137"/>
      <c r="F577" s="137"/>
      <c r="G577" s="137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3.5" customHeight="1">
      <c r="A578" s="72"/>
      <c r="B578" s="136"/>
      <c r="C578" s="137"/>
      <c r="D578" s="137"/>
      <c r="E578" s="137"/>
      <c r="F578" s="137"/>
      <c r="G578" s="137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3.5" customHeight="1">
      <c r="A579" s="72"/>
      <c r="B579" s="136"/>
      <c r="C579" s="137"/>
      <c r="D579" s="137"/>
      <c r="E579" s="137"/>
      <c r="F579" s="137"/>
      <c r="G579" s="137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3.5" customHeight="1">
      <c r="A580" s="72"/>
      <c r="B580" s="136"/>
      <c r="C580" s="137"/>
      <c r="D580" s="137"/>
      <c r="E580" s="137"/>
      <c r="F580" s="137"/>
      <c r="G580" s="137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3.5" customHeight="1">
      <c r="A581" s="72"/>
      <c r="B581" s="136"/>
      <c r="C581" s="137"/>
      <c r="D581" s="137"/>
      <c r="E581" s="137"/>
      <c r="F581" s="137"/>
      <c r="G581" s="137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3.5" customHeight="1">
      <c r="A582" s="72"/>
      <c r="B582" s="136"/>
      <c r="C582" s="137"/>
      <c r="D582" s="137"/>
      <c r="E582" s="137"/>
      <c r="F582" s="137"/>
      <c r="G582" s="137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3.5" customHeight="1">
      <c r="A583" s="72"/>
      <c r="B583" s="136"/>
      <c r="C583" s="137"/>
      <c r="D583" s="137"/>
      <c r="E583" s="137"/>
      <c r="F583" s="137"/>
      <c r="G583" s="137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3.5" customHeight="1">
      <c r="A584" s="72"/>
      <c r="B584" s="136"/>
      <c r="C584" s="137"/>
      <c r="D584" s="137"/>
      <c r="E584" s="137"/>
      <c r="F584" s="137"/>
      <c r="G584" s="137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3.5" customHeight="1">
      <c r="A585" s="72"/>
      <c r="B585" s="136"/>
      <c r="C585" s="137"/>
      <c r="D585" s="137"/>
      <c r="E585" s="137"/>
      <c r="F585" s="137"/>
      <c r="G585" s="137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3.5" customHeight="1">
      <c r="A586" s="72"/>
      <c r="B586" s="136"/>
      <c r="C586" s="137"/>
      <c r="D586" s="137"/>
      <c r="E586" s="137"/>
      <c r="F586" s="137"/>
      <c r="G586" s="137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3.5" customHeight="1">
      <c r="A587" s="72"/>
      <c r="B587" s="136"/>
      <c r="C587" s="137"/>
      <c r="D587" s="137"/>
      <c r="E587" s="137"/>
      <c r="F587" s="137"/>
      <c r="G587" s="137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3.5" customHeight="1">
      <c r="A588" s="72"/>
      <c r="B588" s="136"/>
      <c r="C588" s="137"/>
      <c r="D588" s="137"/>
      <c r="E588" s="137"/>
      <c r="F588" s="137"/>
      <c r="G588" s="137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3.5" customHeight="1">
      <c r="A589" s="72"/>
      <c r="B589" s="136"/>
      <c r="C589" s="137"/>
      <c r="D589" s="137"/>
      <c r="E589" s="137"/>
      <c r="F589" s="137"/>
      <c r="G589" s="137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3.5" customHeight="1">
      <c r="A590" s="72"/>
      <c r="B590" s="136"/>
      <c r="C590" s="137"/>
      <c r="D590" s="137"/>
      <c r="E590" s="137"/>
      <c r="F590" s="137"/>
      <c r="G590" s="137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3.5" customHeight="1">
      <c r="A591" s="72"/>
      <c r="B591" s="136"/>
      <c r="C591" s="137"/>
      <c r="D591" s="137"/>
      <c r="E591" s="137"/>
      <c r="F591" s="137"/>
      <c r="G591" s="137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3.5" customHeight="1">
      <c r="A592" s="72"/>
      <c r="B592" s="136"/>
      <c r="C592" s="137"/>
      <c r="D592" s="137"/>
      <c r="E592" s="137"/>
      <c r="F592" s="137"/>
      <c r="G592" s="137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3.5" customHeight="1">
      <c r="A593" s="72"/>
      <c r="B593" s="136"/>
      <c r="C593" s="137"/>
      <c r="D593" s="137"/>
      <c r="E593" s="137"/>
      <c r="F593" s="137"/>
      <c r="G593" s="137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3.5" customHeight="1">
      <c r="A594" s="72"/>
      <c r="B594" s="136"/>
      <c r="C594" s="137"/>
      <c r="D594" s="137"/>
      <c r="E594" s="137"/>
      <c r="F594" s="137"/>
      <c r="G594" s="137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3.5" customHeight="1">
      <c r="A595" s="72"/>
      <c r="B595" s="136"/>
      <c r="C595" s="137"/>
      <c r="D595" s="137"/>
      <c r="E595" s="137"/>
      <c r="F595" s="137"/>
      <c r="G595" s="137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3.5" customHeight="1">
      <c r="A596" s="72"/>
      <c r="B596" s="136"/>
      <c r="C596" s="137"/>
      <c r="D596" s="137"/>
      <c r="E596" s="137"/>
      <c r="F596" s="137"/>
      <c r="G596" s="137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3.5" customHeight="1">
      <c r="A597" s="72"/>
      <c r="B597" s="136"/>
      <c r="C597" s="137"/>
      <c r="D597" s="137"/>
      <c r="E597" s="137"/>
      <c r="F597" s="137"/>
      <c r="G597" s="137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3.5" customHeight="1">
      <c r="A598" s="72"/>
      <c r="B598" s="136"/>
      <c r="C598" s="137"/>
      <c r="D598" s="137"/>
      <c r="E598" s="137"/>
      <c r="F598" s="137"/>
      <c r="G598" s="137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3.5" customHeight="1">
      <c r="A599" s="72"/>
      <c r="B599" s="136"/>
      <c r="C599" s="137"/>
      <c r="D599" s="137"/>
      <c r="E599" s="137"/>
      <c r="F599" s="137"/>
      <c r="G599" s="137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3.5" customHeight="1">
      <c r="A600" s="72"/>
      <c r="B600" s="136"/>
      <c r="C600" s="137"/>
      <c r="D600" s="137"/>
      <c r="E600" s="137"/>
      <c r="F600" s="137"/>
      <c r="G600" s="137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3.5" customHeight="1">
      <c r="A601" s="72"/>
      <c r="B601" s="136"/>
      <c r="C601" s="137"/>
      <c r="D601" s="137"/>
      <c r="E601" s="137"/>
      <c r="F601" s="137"/>
      <c r="G601" s="137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3.5" customHeight="1">
      <c r="A602" s="72"/>
      <c r="B602" s="136"/>
      <c r="C602" s="137"/>
      <c r="D602" s="137"/>
      <c r="E602" s="137"/>
      <c r="F602" s="137"/>
      <c r="G602" s="137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3.5" customHeight="1">
      <c r="A603" s="72"/>
      <c r="B603" s="136"/>
      <c r="C603" s="137"/>
      <c r="D603" s="137"/>
      <c r="E603" s="137"/>
      <c r="F603" s="137"/>
      <c r="G603" s="137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3.5" customHeight="1">
      <c r="A604" s="72"/>
      <c r="B604" s="136"/>
      <c r="C604" s="137"/>
      <c r="D604" s="137"/>
      <c r="E604" s="137"/>
      <c r="F604" s="137"/>
      <c r="G604" s="137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3.5" customHeight="1">
      <c r="A605" s="72"/>
      <c r="B605" s="136"/>
      <c r="C605" s="137"/>
      <c r="D605" s="137"/>
      <c r="E605" s="137"/>
      <c r="F605" s="137"/>
      <c r="G605" s="137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3.5" customHeight="1">
      <c r="A606" s="72"/>
      <c r="B606" s="136"/>
      <c r="C606" s="137"/>
      <c r="D606" s="137"/>
      <c r="E606" s="137"/>
      <c r="F606" s="137"/>
      <c r="G606" s="137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3.5" customHeight="1">
      <c r="A607" s="72"/>
      <c r="B607" s="136"/>
      <c r="C607" s="137"/>
      <c r="D607" s="137"/>
      <c r="E607" s="137"/>
      <c r="F607" s="137"/>
      <c r="G607" s="137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3.5" customHeight="1">
      <c r="A608" s="72"/>
      <c r="B608" s="136"/>
      <c r="C608" s="137"/>
      <c r="D608" s="137"/>
      <c r="E608" s="137"/>
      <c r="F608" s="137"/>
      <c r="G608" s="137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3.5" customHeight="1">
      <c r="A609" s="72"/>
      <c r="B609" s="136"/>
      <c r="C609" s="137"/>
      <c r="D609" s="137"/>
      <c r="E609" s="137"/>
      <c r="F609" s="137"/>
      <c r="G609" s="137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3.5" customHeight="1">
      <c r="A610" s="72"/>
      <c r="B610" s="136"/>
      <c r="C610" s="137"/>
      <c r="D610" s="137"/>
      <c r="E610" s="137"/>
      <c r="F610" s="137"/>
      <c r="G610" s="137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3.5" customHeight="1">
      <c r="A611" s="72"/>
      <c r="B611" s="136"/>
      <c r="C611" s="137"/>
      <c r="D611" s="137"/>
      <c r="E611" s="137"/>
      <c r="F611" s="137"/>
      <c r="G611" s="137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3.5" customHeight="1">
      <c r="A612" s="72"/>
      <c r="B612" s="136"/>
      <c r="C612" s="137"/>
      <c r="D612" s="137"/>
      <c r="E612" s="137"/>
      <c r="F612" s="137"/>
      <c r="G612" s="137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3.5" customHeight="1">
      <c r="A613" s="72"/>
      <c r="B613" s="136"/>
      <c r="C613" s="137"/>
      <c r="D613" s="137"/>
      <c r="E613" s="137"/>
      <c r="F613" s="137"/>
      <c r="G613" s="137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3.5" customHeight="1">
      <c r="A614" s="72"/>
      <c r="B614" s="136"/>
      <c r="C614" s="137"/>
      <c r="D614" s="137"/>
      <c r="E614" s="137"/>
      <c r="F614" s="137"/>
      <c r="G614" s="137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3.5" customHeight="1">
      <c r="A615" s="72"/>
      <c r="B615" s="136"/>
      <c r="C615" s="137"/>
      <c r="D615" s="137"/>
      <c r="E615" s="137"/>
      <c r="F615" s="137"/>
      <c r="G615" s="137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3.5" customHeight="1">
      <c r="A616" s="72"/>
      <c r="B616" s="136"/>
      <c r="C616" s="137"/>
      <c r="D616" s="137"/>
      <c r="E616" s="137"/>
      <c r="F616" s="137"/>
      <c r="G616" s="137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3.5" customHeight="1">
      <c r="A617" s="72"/>
      <c r="B617" s="136"/>
      <c r="C617" s="137"/>
      <c r="D617" s="137"/>
      <c r="E617" s="137"/>
      <c r="F617" s="137"/>
      <c r="G617" s="137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3.5" customHeight="1">
      <c r="A618" s="72"/>
      <c r="B618" s="136"/>
      <c r="C618" s="137"/>
      <c r="D618" s="137"/>
      <c r="E618" s="137"/>
      <c r="F618" s="137"/>
      <c r="G618" s="137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3.5" customHeight="1">
      <c r="A619" s="72"/>
      <c r="B619" s="136"/>
      <c r="C619" s="137"/>
      <c r="D619" s="137"/>
      <c r="E619" s="137"/>
      <c r="F619" s="137"/>
      <c r="G619" s="137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3.5" customHeight="1">
      <c r="A620" s="72"/>
      <c r="B620" s="136"/>
      <c r="C620" s="137"/>
      <c r="D620" s="137"/>
      <c r="E620" s="137"/>
      <c r="F620" s="137"/>
      <c r="G620" s="137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3.5" customHeight="1">
      <c r="A621" s="72"/>
      <c r="B621" s="136"/>
      <c r="C621" s="137"/>
      <c r="D621" s="137"/>
      <c r="E621" s="137"/>
      <c r="F621" s="137"/>
      <c r="G621" s="137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3.5" customHeight="1">
      <c r="A622" s="72"/>
      <c r="B622" s="136"/>
      <c r="C622" s="137"/>
      <c r="D622" s="137"/>
      <c r="E622" s="137"/>
      <c r="F622" s="137"/>
      <c r="G622" s="137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3.5" customHeight="1">
      <c r="A623" s="72"/>
      <c r="B623" s="136"/>
      <c r="C623" s="137"/>
      <c r="D623" s="137"/>
      <c r="E623" s="137"/>
      <c r="F623" s="137"/>
      <c r="G623" s="137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3.5" customHeight="1">
      <c r="A624" s="72"/>
      <c r="B624" s="136"/>
      <c r="C624" s="137"/>
      <c r="D624" s="137"/>
      <c r="E624" s="137"/>
      <c r="F624" s="137"/>
      <c r="G624" s="137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3.5" customHeight="1">
      <c r="A625" s="72"/>
      <c r="B625" s="136"/>
      <c r="C625" s="137"/>
      <c r="D625" s="137"/>
      <c r="E625" s="137"/>
      <c r="F625" s="137"/>
      <c r="G625" s="137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3.5" customHeight="1">
      <c r="A626" s="72"/>
      <c r="B626" s="136"/>
      <c r="C626" s="137"/>
      <c r="D626" s="137"/>
      <c r="E626" s="137"/>
      <c r="F626" s="137"/>
      <c r="G626" s="137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3.5" customHeight="1">
      <c r="A627" s="72"/>
      <c r="B627" s="136"/>
      <c r="C627" s="137"/>
      <c r="D627" s="137"/>
      <c r="E627" s="137"/>
      <c r="F627" s="137"/>
      <c r="G627" s="137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3.5" customHeight="1">
      <c r="A628" s="72"/>
      <c r="B628" s="136"/>
      <c r="C628" s="137"/>
      <c r="D628" s="137"/>
      <c r="E628" s="137"/>
      <c r="F628" s="137"/>
      <c r="G628" s="137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3.5" customHeight="1">
      <c r="A629" s="72"/>
      <c r="B629" s="136"/>
      <c r="C629" s="137"/>
      <c r="D629" s="137"/>
      <c r="E629" s="137"/>
      <c r="F629" s="137"/>
      <c r="G629" s="137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3.5" customHeight="1">
      <c r="A630" s="72"/>
      <c r="B630" s="136"/>
      <c r="C630" s="137"/>
      <c r="D630" s="137"/>
      <c r="E630" s="137"/>
      <c r="F630" s="137"/>
      <c r="G630" s="137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3.5" customHeight="1">
      <c r="A631" s="72"/>
      <c r="B631" s="136"/>
      <c r="C631" s="137"/>
      <c r="D631" s="137"/>
      <c r="E631" s="137"/>
      <c r="F631" s="137"/>
      <c r="G631" s="137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3.5" customHeight="1">
      <c r="A632" s="72"/>
      <c r="B632" s="136"/>
      <c r="C632" s="137"/>
      <c r="D632" s="137"/>
      <c r="E632" s="137"/>
      <c r="F632" s="137"/>
      <c r="G632" s="137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3.5" customHeight="1">
      <c r="A633" s="72"/>
      <c r="B633" s="136"/>
      <c r="C633" s="137"/>
      <c r="D633" s="137"/>
      <c r="E633" s="137"/>
      <c r="F633" s="137"/>
      <c r="G633" s="137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3.5" customHeight="1">
      <c r="A634" s="72"/>
      <c r="B634" s="136"/>
      <c r="C634" s="137"/>
      <c r="D634" s="137"/>
      <c r="E634" s="137"/>
      <c r="F634" s="137"/>
      <c r="G634" s="137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3.5" customHeight="1">
      <c r="A635" s="72"/>
      <c r="B635" s="136"/>
      <c r="C635" s="137"/>
      <c r="D635" s="137"/>
      <c r="E635" s="137"/>
      <c r="F635" s="137"/>
      <c r="G635" s="137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3.5" customHeight="1">
      <c r="A636" s="72"/>
      <c r="B636" s="136"/>
      <c r="C636" s="137"/>
      <c r="D636" s="137"/>
      <c r="E636" s="137"/>
      <c r="F636" s="137"/>
      <c r="G636" s="137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3.5" customHeight="1">
      <c r="A637" s="72"/>
      <c r="B637" s="136"/>
      <c r="C637" s="137"/>
      <c r="D637" s="137"/>
      <c r="E637" s="137"/>
      <c r="F637" s="137"/>
      <c r="G637" s="137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3.5" customHeight="1">
      <c r="A638" s="72"/>
      <c r="B638" s="136"/>
      <c r="C638" s="137"/>
      <c r="D638" s="137"/>
      <c r="E638" s="137"/>
      <c r="F638" s="137"/>
      <c r="G638" s="137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3.5" customHeight="1">
      <c r="A639" s="72"/>
      <c r="B639" s="136"/>
      <c r="C639" s="137"/>
      <c r="D639" s="137"/>
      <c r="E639" s="137"/>
      <c r="F639" s="137"/>
      <c r="G639" s="137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3.5" customHeight="1">
      <c r="A640" s="72"/>
      <c r="B640" s="136"/>
      <c r="C640" s="137"/>
      <c r="D640" s="137"/>
      <c r="E640" s="137"/>
      <c r="F640" s="137"/>
      <c r="G640" s="137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3.5" customHeight="1">
      <c r="A641" s="72"/>
      <c r="B641" s="136"/>
      <c r="C641" s="137"/>
      <c r="D641" s="137"/>
      <c r="E641" s="137"/>
      <c r="F641" s="137"/>
      <c r="G641" s="137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3.5" customHeight="1">
      <c r="A642" s="72"/>
      <c r="B642" s="136"/>
      <c r="C642" s="137"/>
      <c r="D642" s="137"/>
      <c r="E642" s="137"/>
      <c r="F642" s="137"/>
      <c r="G642" s="137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3.5" customHeight="1">
      <c r="A643" s="72"/>
      <c r="B643" s="136"/>
      <c r="C643" s="137"/>
      <c r="D643" s="137"/>
      <c r="E643" s="137"/>
      <c r="F643" s="137"/>
      <c r="G643" s="137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3.5" customHeight="1">
      <c r="A644" s="72"/>
      <c r="B644" s="136"/>
      <c r="C644" s="137"/>
      <c r="D644" s="137"/>
      <c r="E644" s="137"/>
      <c r="F644" s="137"/>
      <c r="G644" s="137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3.5" customHeight="1">
      <c r="A645" s="72"/>
      <c r="B645" s="136"/>
      <c r="C645" s="137"/>
      <c r="D645" s="137"/>
      <c r="E645" s="137"/>
      <c r="F645" s="137"/>
      <c r="G645" s="137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3.5" customHeight="1">
      <c r="A646" s="72"/>
      <c r="B646" s="136"/>
      <c r="C646" s="137"/>
      <c r="D646" s="137"/>
      <c r="E646" s="137"/>
      <c r="F646" s="137"/>
      <c r="G646" s="137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3.5" customHeight="1">
      <c r="A647" s="72"/>
      <c r="B647" s="136"/>
      <c r="C647" s="137"/>
      <c r="D647" s="137"/>
      <c r="E647" s="137"/>
      <c r="F647" s="137"/>
      <c r="G647" s="137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3.5" customHeight="1">
      <c r="A648" s="72"/>
      <c r="B648" s="136"/>
      <c r="C648" s="137"/>
      <c r="D648" s="137"/>
      <c r="E648" s="137"/>
      <c r="F648" s="137"/>
      <c r="G648" s="137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3.5" customHeight="1">
      <c r="A649" s="72"/>
      <c r="B649" s="136"/>
      <c r="C649" s="137"/>
      <c r="D649" s="137"/>
      <c r="E649" s="137"/>
      <c r="F649" s="137"/>
      <c r="G649" s="137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3.5" customHeight="1">
      <c r="A650" s="72"/>
      <c r="B650" s="136"/>
      <c r="C650" s="137"/>
      <c r="D650" s="137"/>
      <c r="E650" s="137"/>
      <c r="F650" s="137"/>
      <c r="G650" s="137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3.5" customHeight="1">
      <c r="A651" s="72"/>
      <c r="B651" s="136"/>
      <c r="C651" s="137"/>
      <c r="D651" s="137"/>
      <c r="E651" s="137"/>
      <c r="F651" s="137"/>
      <c r="G651" s="137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3.5" customHeight="1">
      <c r="A652" s="72"/>
      <c r="B652" s="136"/>
      <c r="C652" s="137"/>
      <c r="D652" s="137"/>
      <c r="E652" s="137"/>
      <c r="F652" s="137"/>
      <c r="G652" s="137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3.5" customHeight="1">
      <c r="A653" s="72"/>
      <c r="B653" s="136"/>
      <c r="C653" s="137"/>
      <c r="D653" s="137"/>
      <c r="E653" s="137"/>
      <c r="F653" s="137"/>
      <c r="G653" s="137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3.5" customHeight="1">
      <c r="A654" s="72"/>
      <c r="B654" s="136"/>
      <c r="C654" s="137"/>
      <c r="D654" s="137"/>
      <c r="E654" s="137"/>
      <c r="F654" s="137"/>
      <c r="G654" s="137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3.5" customHeight="1">
      <c r="A655" s="72"/>
      <c r="B655" s="136"/>
      <c r="C655" s="137"/>
      <c r="D655" s="137"/>
      <c r="E655" s="137"/>
      <c r="F655" s="137"/>
      <c r="G655" s="137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3.5" customHeight="1">
      <c r="A656" s="72"/>
      <c r="B656" s="136"/>
      <c r="C656" s="137"/>
      <c r="D656" s="137"/>
      <c r="E656" s="137"/>
      <c r="F656" s="137"/>
      <c r="G656" s="137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3.5" customHeight="1">
      <c r="A657" s="72"/>
      <c r="B657" s="136"/>
      <c r="C657" s="137"/>
      <c r="D657" s="137"/>
      <c r="E657" s="137"/>
      <c r="F657" s="137"/>
      <c r="G657" s="137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3.5" customHeight="1">
      <c r="A658" s="72"/>
      <c r="B658" s="136"/>
      <c r="C658" s="137"/>
      <c r="D658" s="137"/>
      <c r="E658" s="137"/>
      <c r="F658" s="137"/>
      <c r="G658" s="137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3.5" customHeight="1">
      <c r="A659" s="72"/>
      <c r="B659" s="136"/>
      <c r="C659" s="137"/>
      <c r="D659" s="137"/>
      <c r="E659" s="137"/>
      <c r="F659" s="137"/>
      <c r="G659" s="137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3.5" customHeight="1">
      <c r="A660" s="72"/>
      <c r="B660" s="136"/>
      <c r="C660" s="137"/>
      <c r="D660" s="137"/>
      <c r="E660" s="137"/>
      <c r="F660" s="137"/>
      <c r="G660" s="137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3.5" customHeight="1">
      <c r="A661" s="72"/>
      <c r="B661" s="136"/>
      <c r="C661" s="137"/>
      <c r="D661" s="137"/>
      <c r="E661" s="137"/>
      <c r="F661" s="137"/>
      <c r="G661" s="137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3.5" customHeight="1">
      <c r="A662" s="72"/>
      <c r="B662" s="136"/>
      <c r="C662" s="137"/>
      <c r="D662" s="137"/>
      <c r="E662" s="137"/>
      <c r="F662" s="137"/>
      <c r="G662" s="137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3.5" customHeight="1">
      <c r="A663" s="72"/>
      <c r="B663" s="136"/>
      <c r="C663" s="137"/>
      <c r="D663" s="137"/>
      <c r="E663" s="137"/>
      <c r="F663" s="137"/>
      <c r="G663" s="137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3.5" customHeight="1">
      <c r="A664" s="72"/>
      <c r="B664" s="136"/>
      <c r="C664" s="137"/>
      <c r="D664" s="137"/>
      <c r="E664" s="137"/>
      <c r="F664" s="137"/>
      <c r="G664" s="137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3.5" customHeight="1">
      <c r="A665" s="72"/>
      <c r="B665" s="136"/>
      <c r="C665" s="137"/>
      <c r="D665" s="137"/>
      <c r="E665" s="137"/>
      <c r="F665" s="137"/>
      <c r="G665" s="137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3.5" customHeight="1">
      <c r="A666" s="72"/>
      <c r="B666" s="136"/>
      <c r="C666" s="137"/>
      <c r="D666" s="137"/>
      <c r="E666" s="137"/>
      <c r="F666" s="137"/>
      <c r="G666" s="137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3.5" customHeight="1">
      <c r="A667" s="72"/>
      <c r="B667" s="136"/>
      <c r="C667" s="137"/>
      <c r="D667" s="137"/>
      <c r="E667" s="137"/>
      <c r="F667" s="137"/>
      <c r="G667" s="137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3.5" customHeight="1">
      <c r="A668" s="72"/>
      <c r="B668" s="136"/>
      <c r="C668" s="137"/>
      <c r="D668" s="137"/>
      <c r="E668" s="137"/>
      <c r="F668" s="137"/>
      <c r="G668" s="137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3.5" customHeight="1">
      <c r="A669" s="72"/>
      <c r="B669" s="136"/>
      <c r="C669" s="137"/>
      <c r="D669" s="137"/>
      <c r="E669" s="137"/>
      <c r="F669" s="137"/>
      <c r="G669" s="137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3.5" customHeight="1">
      <c r="A670" s="72"/>
      <c r="B670" s="136"/>
      <c r="C670" s="137"/>
      <c r="D670" s="137"/>
      <c r="E670" s="137"/>
      <c r="F670" s="137"/>
      <c r="G670" s="137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3.5" customHeight="1">
      <c r="A671" s="72"/>
      <c r="B671" s="136"/>
      <c r="C671" s="137"/>
      <c r="D671" s="137"/>
      <c r="E671" s="137"/>
      <c r="F671" s="137"/>
      <c r="G671" s="137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3.5" customHeight="1">
      <c r="A672" s="72"/>
      <c r="B672" s="136"/>
      <c r="C672" s="137"/>
      <c r="D672" s="137"/>
      <c r="E672" s="137"/>
      <c r="F672" s="137"/>
      <c r="G672" s="137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3.5" customHeight="1">
      <c r="A673" s="72"/>
      <c r="B673" s="136"/>
      <c r="C673" s="137"/>
      <c r="D673" s="137"/>
      <c r="E673" s="137"/>
      <c r="F673" s="137"/>
      <c r="G673" s="137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3.5" customHeight="1">
      <c r="A674" s="72"/>
      <c r="B674" s="136"/>
      <c r="C674" s="137"/>
      <c r="D674" s="137"/>
      <c r="E674" s="137"/>
      <c r="F674" s="137"/>
      <c r="G674" s="137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3.5" customHeight="1">
      <c r="A675" s="72"/>
      <c r="B675" s="136"/>
      <c r="C675" s="137"/>
      <c r="D675" s="137"/>
      <c r="E675" s="137"/>
      <c r="F675" s="137"/>
      <c r="G675" s="137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3.5" customHeight="1">
      <c r="A676" s="72"/>
      <c r="B676" s="136"/>
      <c r="C676" s="137"/>
      <c r="D676" s="137"/>
      <c r="E676" s="137"/>
      <c r="F676" s="137"/>
      <c r="G676" s="137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3.5" customHeight="1">
      <c r="A677" s="72"/>
      <c r="B677" s="136"/>
      <c r="C677" s="137"/>
      <c r="D677" s="137"/>
      <c r="E677" s="137"/>
      <c r="F677" s="137"/>
      <c r="G677" s="137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3.5" customHeight="1">
      <c r="A678" s="72"/>
      <c r="B678" s="136"/>
      <c r="C678" s="137"/>
      <c r="D678" s="137"/>
      <c r="E678" s="137"/>
      <c r="F678" s="137"/>
      <c r="G678" s="137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3.5" customHeight="1">
      <c r="A679" s="72"/>
      <c r="B679" s="136"/>
      <c r="C679" s="137"/>
      <c r="D679" s="137"/>
      <c r="E679" s="137"/>
      <c r="F679" s="137"/>
      <c r="G679" s="137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3.5" customHeight="1">
      <c r="A680" s="72"/>
      <c r="B680" s="136"/>
      <c r="C680" s="137"/>
      <c r="D680" s="137"/>
      <c r="E680" s="137"/>
      <c r="F680" s="137"/>
      <c r="G680" s="137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3.5" customHeight="1">
      <c r="A681" s="72"/>
      <c r="B681" s="136"/>
      <c r="C681" s="137"/>
      <c r="D681" s="137"/>
      <c r="E681" s="137"/>
      <c r="F681" s="137"/>
      <c r="G681" s="137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3.5" customHeight="1">
      <c r="A682" s="72"/>
      <c r="B682" s="136"/>
      <c r="C682" s="137"/>
      <c r="D682" s="137"/>
      <c r="E682" s="137"/>
      <c r="F682" s="137"/>
      <c r="G682" s="137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3.5" customHeight="1">
      <c r="A683" s="72"/>
      <c r="B683" s="136"/>
      <c r="C683" s="137"/>
      <c r="D683" s="137"/>
      <c r="E683" s="137"/>
      <c r="F683" s="137"/>
      <c r="G683" s="137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3.5" customHeight="1">
      <c r="A684" s="72"/>
      <c r="B684" s="136"/>
      <c r="C684" s="137"/>
      <c r="D684" s="137"/>
      <c r="E684" s="137"/>
      <c r="F684" s="137"/>
      <c r="G684" s="137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3.5" customHeight="1">
      <c r="A685" s="72"/>
      <c r="B685" s="136"/>
      <c r="C685" s="137"/>
      <c r="D685" s="137"/>
      <c r="E685" s="137"/>
      <c r="F685" s="137"/>
      <c r="G685" s="137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3.5" customHeight="1">
      <c r="A686" s="72"/>
      <c r="B686" s="136"/>
      <c r="C686" s="137"/>
      <c r="D686" s="137"/>
      <c r="E686" s="137"/>
      <c r="F686" s="137"/>
      <c r="G686" s="137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3.5" customHeight="1">
      <c r="A687" s="72"/>
      <c r="B687" s="136"/>
      <c r="C687" s="137"/>
      <c r="D687" s="137"/>
      <c r="E687" s="137"/>
      <c r="F687" s="137"/>
      <c r="G687" s="137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3.5" customHeight="1">
      <c r="A688" s="72"/>
      <c r="B688" s="136"/>
      <c r="C688" s="137"/>
      <c r="D688" s="137"/>
      <c r="E688" s="137"/>
      <c r="F688" s="137"/>
      <c r="G688" s="137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3.5" customHeight="1">
      <c r="A689" s="72"/>
      <c r="B689" s="136"/>
      <c r="C689" s="137"/>
      <c r="D689" s="137"/>
      <c r="E689" s="137"/>
      <c r="F689" s="137"/>
      <c r="G689" s="137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3.5" customHeight="1">
      <c r="A690" s="72"/>
      <c r="B690" s="136"/>
      <c r="C690" s="137"/>
      <c r="D690" s="137"/>
      <c r="E690" s="137"/>
      <c r="F690" s="137"/>
      <c r="G690" s="137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3.5" customHeight="1">
      <c r="A691" s="72"/>
      <c r="B691" s="136"/>
      <c r="C691" s="137"/>
      <c r="D691" s="137"/>
      <c r="E691" s="137"/>
      <c r="F691" s="137"/>
      <c r="G691" s="137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3.5" customHeight="1">
      <c r="A692" s="72"/>
      <c r="B692" s="136"/>
      <c r="C692" s="137"/>
      <c r="D692" s="137"/>
      <c r="E692" s="137"/>
      <c r="F692" s="137"/>
      <c r="G692" s="137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3.5" customHeight="1">
      <c r="A693" s="72"/>
      <c r="B693" s="136"/>
      <c r="C693" s="137"/>
      <c r="D693" s="137"/>
      <c r="E693" s="137"/>
      <c r="F693" s="137"/>
      <c r="G693" s="137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3.5" customHeight="1">
      <c r="A694" s="72"/>
      <c r="B694" s="136"/>
      <c r="C694" s="137"/>
      <c r="D694" s="137"/>
      <c r="E694" s="137"/>
      <c r="F694" s="137"/>
      <c r="G694" s="137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3.5" customHeight="1">
      <c r="A695" s="72"/>
      <c r="B695" s="136"/>
      <c r="C695" s="137"/>
      <c r="D695" s="137"/>
      <c r="E695" s="137"/>
      <c r="F695" s="137"/>
      <c r="G695" s="137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3.5" customHeight="1">
      <c r="A696" s="72"/>
      <c r="B696" s="136"/>
      <c r="C696" s="137"/>
      <c r="D696" s="137"/>
      <c r="E696" s="137"/>
      <c r="F696" s="137"/>
      <c r="G696" s="137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3.5" customHeight="1">
      <c r="A697" s="72"/>
      <c r="B697" s="136"/>
      <c r="C697" s="137"/>
      <c r="D697" s="137"/>
      <c r="E697" s="137"/>
      <c r="F697" s="137"/>
      <c r="G697" s="137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3.5" customHeight="1">
      <c r="A698" s="72"/>
      <c r="B698" s="136"/>
      <c r="C698" s="137"/>
      <c r="D698" s="137"/>
      <c r="E698" s="137"/>
      <c r="F698" s="137"/>
      <c r="G698" s="137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3.5" customHeight="1">
      <c r="A699" s="72"/>
      <c r="B699" s="136"/>
      <c r="C699" s="137"/>
      <c r="D699" s="137"/>
      <c r="E699" s="137"/>
      <c r="F699" s="137"/>
      <c r="G699" s="137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3.5" customHeight="1">
      <c r="A700" s="72"/>
      <c r="B700" s="136"/>
      <c r="C700" s="137"/>
      <c r="D700" s="137"/>
      <c r="E700" s="137"/>
      <c r="F700" s="137"/>
      <c r="G700" s="137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3.5" customHeight="1">
      <c r="A701" s="72"/>
      <c r="B701" s="136"/>
      <c r="C701" s="137"/>
      <c r="D701" s="137"/>
      <c r="E701" s="137"/>
      <c r="F701" s="137"/>
      <c r="G701" s="137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3.5" customHeight="1">
      <c r="A702" s="72"/>
      <c r="B702" s="136"/>
      <c r="C702" s="137"/>
      <c r="D702" s="137"/>
      <c r="E702" s="137"/>
      <c r="F702" s="137"/>
      <c r="G702" s="137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3.5" customHeight="1">
      <c r="A703" s="72"/>
      <c r="B703" s="136"/>
      <c r="C703" s="137"/>
      <c r="D703" s="137"/>
      <c r="E703" s="137"/>
      <c r="F703" s="137"/>
      <c r="G703" s="137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3.5" customHeight="1">
      <c r="A704" s="72"/>
      <c r="B704" s="136"/>
      <c r="C704" s="137"/>
      <c r="D704" s="137"/>
      <c r="E704" s="137"/>
      <c r="F704" s="137"/>
      <c r="G704" s="137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3.5" customHeight="1">
      <c r="A705" s="72"/>
      <c r="B705" s="136"/>
      <c r="C705" s="137"/>
      <c r="D705" s="137"/>
      <c r="E705" s="137"/>
      <c r="F705" s="137"/>
      <c r="G705" s="137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3.5" customHeight="1">
      <c r="A706" s="72"/>
      <c r="B706" s="136"/>
      <c r="C706" s="137"/>
      <c r="D706" s="137"/>
      <c r="E706" s="137"/>
      <c r="F706" s="137"/>
      <c r="G706" s="137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3.5" customHeight="1">
      <c r="A707" s="72"/>
      <c r="B707" s="136"/>
      <c r="C707" s="137"/>
      <c r="D707" s="137"/>
      <c r="E707" s="137"/>
      <c r="F707" s="137"/>
      <c r="G707" s="137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3.5" customHeight="1">
      <c r="A708" s="72"/>
      <c r="B708" s="136"/>
      <c r="C708" s="137"/>
      <c r="D708" s="137"/>
      <c r="E708" s="137"/>
      <c r="F708" s="137"/>
      <c r="G708" s="137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3.5" customHeight="1">
      <c r="A709" s="72"/>
      <c r="B709" s="136"/>
      <c r="C709" s="137"/>
      <c r="D709" s="137"/>
      <c r="E709" s="137"/>
      <c r="F709" s="137"/>
      <c r="G709" s="137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3.5" customHeight="1">
      <c r="A710" s="72"/>
      <c r="B710" s="136"/>
      <c r="C710" s="137"/>
      <c r="D710" s="137"/>
      <c r="E710" s="137"/>
      <c r="F710" s="137"/>
      <c r="G710" s="137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3.5" customHeight="1">
      <c r="A711" s="72"/>
      <c r="B711" s="136"/>
      <c r="C711" s="137"/>
      <c r="D711" s="137"/>
      <c r="E711" s="137"/>
      <c r="F711" s="137"/>
      <c r="G711" s="137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3.5" customHeight="1">
      <c r="A712" s="72"/>
      <c r="B712" s="136"/>
      <c r="C712" s="137"/>
      <c r="D712" s="137"/>
      <c r="E712" s="137"/>
      <c r="F712" s="137"/>
      <c r="G712" s="137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3.5" customHeight="1">
      <c r="A713" s="72"/>
      <c r="B713" s="136"/>
      <c r="C713" s="137"/>
      <c r="D713" s="137"/>
      <c r="E713" s="137"/>
      <c r="F713" s="137"/>
      <c r="G713" s="137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3.5" customHeight="1">
      <c r="A714" s="72"/>
      <c r="B714" s="136"/>
      <c r="C714" s="137"/>
      <c r="D714" s="137"/>
      <c r="E714" s="137"/>
      <c r="F714" s="137"/>
      <c r="G714" s="137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3.5" customHeight="1">
      <c r="A715" s="72"/>
      <c r="B715" s="136"/>
      <c r="C715" s="137"/>
      <c r="D715" s="137"/>
      <c r="E715" s="137"/>
      <c r="F715" s="137"/>
      <c r="G715" s="137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3.5" customHeight="1">
      <c r="A716" s="72"/>
      <c r="B716" s="136"/>
      <c r="C716" s="137"/>
      <c r="D716" s="137"/>
      <c r="E716" s="137"/>
      <c r="F716" s="137"/>
      <c r="G716" s="137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3.5" customHeight="1">
      <c r="A717" s="72"/>
      <c r="B717" s="136"/>
      <c r="C717" s="137"/>
      <c r="D717" s="137"/>
      <c r="E717" s="137"/>
      <c r="F717" s="137"/>
      <c r="G717" s="137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3.5" customHeight="1">
      <c r="A718" s="72"/>
      <c r="B718" s="136"/>
      <c r="C718" s="137"/>
      <c r="D718" s="137"/>
      <c r="E718" s="137"/>
      <c r="F718" s="137"/>
      <c r="G718" s="137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3.5" customHeight="1">
      <c r="A719" s="72"/>
      <c r="B719" s="136"/>
      <c r="C719" s="137"/>
      <c r="D719" s="137"/>
      <c r="E719" s="137"/>
      <c r="F719" s="137"/>
      <c r="G719" s="137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3.5" customHeight="1">
      <c r="A720" s="72"/>
      <c r="B720" s="136"/>
      <c r="C720" s="137"/>
      <c r="D720" s="137"/>
      <c r="E720" s="137"/>
      <c r="F720" s="137"/>
      <c r="G720" s="137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3.5" customHeight="1">
      <c r="A721" s="72"/>
      <c r="B721" s="136"/>
      <c r="C721" s="137"/>
      <c r="D721" s="137"/>
      <c r="E721" s="137"/>
      <c r="F721" s="137"/>
      <c r="G721" s="137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3.5" customHeight="1">
      <c r="A722" s="72"/>
      <c r="B722" s="136"/>
      <c r="C722" s="137"/>
      <c r="D722" s="137"/>
      <c r="E722" s="137"/>
      <c r="F722" s="137"/>
      <c r="G722" s="137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3.5" customHeight="1">
      <c r="A723" s="72"/>
      <c r="B723" s="136"/>
      <c r="C723" s="137"/>
      <c r="D723" s="137"/>
      <c r="E723" s="137"/>
      <c r="F723" s="137"/>
      <c r="G723" s="137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3.5" customHeight="1">
      <c r="A724" s="72"/>
      <c r="B724" s="136"/>
      <c r="C724" s="137"/>
      <c r="D724" s="137"/>
      <c r="E724" s="137"/>
      <c r="F724" s="137"/>
      <c r="G724" s="137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3.5" customHeight="1">
      <c r="A725" s="72"/>
      <c r="B725" s="136"/>
      <c r="C725" s="137"/>
      <c r="D725" s="137"/>
      <c r="E725" s="137"/>
      <c r="F725" s="137"/>
      <c r="G725" s="137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3.5" customHeight="1">
      <c r="A726" s="72"/>
      <c r="B726" s="136"/>
      <c r="C726" s="137"/>
      <c r="D726" s="137"/>
      <c r="E726" s="137"/>
      <c r="F726" s="137"/>
      <c r="G726" s="137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3.5" customHeight="1">
      <c r="A727" s="72"/>
      <c r="B727" s="136"/>
      <c r="C727" s="137"/>
      <c r="D727" s="137"/>
      <c r="E727" s="137"/>
      <c r="F727" s="137"/>
      <c r="G727" s="137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3.5" customHeight="1">
      <c r="A728" s="72"/>
      <c r="B728" s="136"/>
      <c r="C728" s="137"/>
      <c r="D728" s="137"/>
      <c r="E728" s="137"/>
      <c r="F728" s="137"/>
      <c r="G728" s="137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3.5" customHeight="1">
      <c r="A729" s="72"/>
      <c r="B729" s="136"/>
      <c r="C729" s="137"/>
      <c r="D729" s="137"/>
      <c r="E729" s="137"/>
      <c r="F729" s="137"/>
      <c r="G729" s="137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3.5" customHeight="1">
      <c r="A730" s="72"/>
      <c r="B730" s="136"/>
      <c r="C730" s="137"/>
      <c r="D730" s="137"/>
      <c r="E730" s="137"/>
      <c r="F730" s="137"/>
      <c r="G730" s="137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3.5" customHeight="1">
      <c r="A731" s="72"/>
      <c r="B731" s="136"/>
      <c r="C731" s="137"/>
      <c r="D731" s="137"/>
      <c r="E731" s="137"/>
      <c r="F731" s="137"/>
      <c r="G731" s="137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3.5" customHeight="1">
      <c r="A732" s="72"/>
      <c r="B732" s="136"/>
      <c r="C732" s="137"/>
      <c r="D732" s="137"/>
      <c r="E732" s="137"/>
      <c r="F732" s="137"/>
      <c r="G732" s="137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3.5" customHeight="1">
      <c r="A733" s="72"/>
      <c r="B733" s="136"/>
      <c r="C733" s="137"/>
      <c r="D733" s="137"/>
      <c r="E733" s="137"/>
      <c r="F733" s="137"/>
      <c r="G733" s="137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3.5" customHeight="1">
      <c r="A734" s="72"/>
      <c r="B734" s="136"/>
      <c r="C734" s="137"/>
      <c r="D734" s="137"/>
      <c r="E734" s="137"/>
      <c r="F734" s="137"/>
      <c r="G734" s="137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3.5" customHeight="1">
      <c r="A735" s="72"/>
      <c r="B735" s="136"/>
      <c r="C735" s="137"/>
      <c r="D735" s="137"/>
      <c r="E735" s="137"/>
      <c r="F735" s="137"/>
      <c r="G735" s="137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3.5" customHeight="1">
      <c r="A736" s="72"/>
      <c r="B736" s="136"/>
      <c r="C736" s="137"/>
      <c r="D736" s="137"/>
      <c r="E736" s="137"/>
      <c r="F736" s="137"/>
      <c r="G736" s="137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3.5" customHeight="1">
      <c r="A737" s="72"/>
      <c r="B737" s="136"/>
      <c r="C737" s="137"/>
      <c r="D737" s="137"/>
      <c r="E737" s="137"/>
      <c r="F737" s="137"/>
      <c r="G737" s="137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3.5" customHeight="1">
      <c r="A738" s="72"/>
      <c r="B738" s="136"/>
      <c r="C738" s="137"/>
      <c r="D738" s="137"/>
      <c r="E738" s="137"/>
      <c r="F738" s="137"/>
      <c r="G738" s="137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3.5" customHeight="1">
      <c r="A739" s="72"/>
      <c r="B739" s="136"/>
      <c r="C739" s="137"/>
      <c r="D739" s="137"/>
      <c r="E739" s="137"/>
      <c r="F739" s="137"/>
      <c r="G739" s="137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3.5" customHeight="1">
      <c r="A740" s="72"/>
      <c r="B740" s="136"/>
      <c r="C740" s="137"/>
      <c r="D740" s="137"/>
      <c r="E740" s="137"/>
      <c r="F740" s="137"/>
      <c r="G740" s="137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3.5" customHeight="1">
      <c r="A741" s="72"/>
      <c r="B741" s="136"/>
      <c r="C741" s="137"/>
      <c r="D741" s="137"/>
      <c r="E741" s="137"/>
      <c r="F741" s="137"/>
      <c r="G741" s="137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3.5" customHeight="1">
      <c r="A742" s="72"/>
      <c r="B742" s="136"/>
      <c r="C742" s="137"/>
      <c r="D742" s="137"/>
      <c r="E742" s="137"/>
      <c r="F742" s="137"/>
      <c r="G742" s="137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3.5" customHeight="1">
      <c r="A743" s="72"/>
      <c r="B743" s="136"/>
      <c r="C743" s="137"/>
      <c r="D743" s="137"/>
      <c r="E743" s="137"/>
      <c r="F743" s="137"/>
      <c r="G743" s="137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3.5" customHeight="1">
      <c r="A744" s="72"/>
      <c r="B744" s="136"/>
      <c r="C744" s="137"/>
      <c r="D744" s="137"/>
      <c r="E744" s="137"/>
      <c r="F744" s="137"/>
      <c r="G744" s="137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3.5" customHeight="1">
      <c r="A745" s="72"/>
      <c r="B745" s="136"/>
      <c r="C745" s="137"/>
      <c r="D745" s="137"/>
      <c r="E745" s="137"/>
      <c r="F745" s="137"/>
      <c r="G745" s="137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3.5" customHeight="1">
      <c r="A746" s="72"/>
      <c r="B746" s="136"/>
      <c r="C746" s="137"/>
      <c r="D746" s="137"/>
      <c r="E746" s="137"/>
      <c r="F746" s="137"/>
      <c r="G746" s="137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3.5" customHeight="1">
      <c r="A747" s="72"/>
      <c r="B747" s="136"/>
      <c r="C747" s="137"/>
      <c r="D747" s="137"/>
      <c r="E747" s="137"/>
      <c r="F747" s="137"/>
      <c r="G747" s="137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3.5" customHeight="1">
      <c r="A748" s="72"/>
      <c r="B748" s="136"/>
      <c r="C748" s="137"/>
      <c r="D748" s="137"/>
      <c r="E748" s="137"/>
      <c r="F748" s="137"/>
      <c r="G748" s="137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3.5" customHeight="1">
      <c r="A749" s="72"/>
      <c r="B749" s="136"/>
      <c r="C749" s="137"/>
      <c r="D749" s="137"/>
      <c r="E749" s="137"/>
      <c r="F749" s="137"/>
      <c r="G749" s="137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3.5" customHeight="1">
      <c r="A750" s="72"/>
      <c r="B750" s="136"/>
      <c r="C750" s="137"/>
      <c r="D750" s="137"/>
      <c r="E750" s="137"/>
      <c r="F750" s="137"/>
      <c r="G750" s="137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3.5" customHeight="1">
      <c r="A751" s="72"/>
      <c r="B751" s="136"/>
      <c r="C751" s="137"/>
      <c r="D751" s="137"/>
      <c r="E751" s="137"/>
      <c r="F751" s="137"/>
      <c r="G751" s="137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3.5" customHeight="1">
      <c r="A752" s="72"/>
      <c r="B752" s="136"/>
      <c r="C752" s="137"/>
      <c r="D752" s="137"/>
      <c r="E752" s="137"/>
      <c r="F752" s="137"/>
      <c r="G752" s="137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3.5" customHeight="1">
      <c r="A753" s="72"/>
      <c r="B753" s="136"/>
      <c r="C753" s="137"/>
      <c r="D753" s="137"/>
      <c r="E753" s="137"/>
      <c r="F753" s="137"/>
      <c r="G753" s="137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3.5" customHeight="1">
      <c r="A754" s="72"/>
      <c r="B754" s="136"/>
      <c r="C754" s="137"/>
      <c r="D754" s="137"/>
      <c r="E754" s="137"/>
      <c r="F754" s="137"/>
      <c r="G754" s="137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3.5" customHeight="1">
      <c r="A755" s="72"/>
      <c r="B755" s="136"/>
      <c r="C755" s="137"/>
      <c r="D755" s="137"/>
      <c r="E755" s="137"/>
      <c r="F755" s="137"/>
      <c r="G755" s="137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3.5" customHeight="1">
      <c r="A756" s="72"/>
      <c r="B756" s="136"/>
      <c r="C756" s="137"/>
      <c r="D756" s="137"/>
      <c r="E756" s="137"/>
      <c r="F756" s="137"/>
      <c r="G756" s="137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3.5" customHeight="1">
      <c r="A757" s="72"/>
      <c r="B757" s="136"/>
      <c r="C757" s="137"/>
      <c r="D757" s="137"/>
      <c r="E757" s="137"/>
      <c r="F757" s="137"/>
      <c r="G757" s="137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3.5" customHeight="1">
      <c r="A758" s="72"/>
      <c r="B758" s="136"/>
      <c r="C758" s="137"/>
      <c r="D758" s="137"/>
      <c r="E758" s="137"/>
      <c r="F758" s="137"/>
      <c r="G758" s="137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3.5" customHeight="1">
      <c r="A759" s="72"/>
      <c r="B759" s="136"/>
      <c r="C759" s="137"/>
      <c r="D759" s="137"/>
      <c r="E759" s="137"/>
      <c r="F759" s="137"/>
      <c r="G759" s="137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3.5" customHeight="1">
      <c r="A760" s="72"/>
      <c r="B760" s="136"/>
      <c r="C760" s="137"/>
      <c r="D760" s="137"/>
      <c r="E760" s="137"/>
      <c r="F760" s="137"/>
      <c r="G760" s="137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3.5" customHeight="1">
      <c r="A761" s="72"/>
      <c r="B761" s="136"/>
      <c r="C761" s="137"/>
      <c r="D761" s="137"/>
      <c r="E761" s="137"/>
      <c r="F761" s="137"/>
      <c r="G761" s="137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3.5" customHeight="1">
      <c r="A762" s="72"/>
      <c r="B762" s="136"/>
      <c r="C762" s="137"/>
      <c r="D762" s="137"/>
      <c r="E762" s="137"/>
      <c r="F762" s="137"/>
      <c r="G762" s="137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3.5" customHeight="1">
      <c r="A763" s="72"/>
      <c r="B763" s="136"/>
      <c r="C763" s="137"/>
      <c r="D763" s="137"/>
      <c r="E763" s="137"/>
      <c r="F763" s="137"/>
      <c r="G763" s="137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3.5" customHeight="1">
      <c r="A764" s="72"/>
      <c r="B764" s="136"/>
      <c r="C764" s="137"/>
      <c r="D764" s="137"/>
      <c r="E764" s="137"/>
      <c r="F764" s="137"/>
      <c r="G764" s="137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3.5" customHeight="1">
      <c r="A765" s="72"/>
      <c r="B765" s="136"/>
      <c r="C765" s="137"/>
      <c r="D765" s="137"/>
      <c r="E765" s="137"/>
      <c r="F765" s="137"/>
      <c r="G765" s="137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3.5" customHeight="1">
      <c r="A766" s="72"/>
      <c r="B766" s="136"/>
      <c r="C766" s="137"/>
      <c r="D766" s="137"/>
      <c r="E766" s="137"/>
      <c r="F766" s="137"/>
      <c r="G766" s="137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3.5" customHeight="1">
      <c r="A767" s="72"/>
      <c r="B767" s="136"/>
      <c r="C767" s="137"/>
      <c r="D767" s="137"/>
      <c r="E767" s="137"/>
      <c r="F767" s="137"/>
      <c r="G767" s="137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3.5" customHeight="1">
      <c r="A768" s="72"/>
      <c r="B768" s="136"/>
      <c r="C768" s="137"/>
      <c r="D768" s="137"/>
      <c r="E768" s="137"/>
      <c r="F768" s="137"/>
      <c r="G768" s="137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3.5" customHeight="1">
      <c r="A769" s="72"/>
      <c r="B769" s="136"/>
      <c r="C769" s="137"/>
      <c r="D769" s="137"/>
      <c r="E769" s="137"/>
      <c r="F769" s="137"/>
      <c r="G769" s="137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3.5" customHeight="1">
      <c r="A770" s="72"/>
      <c r="B770" s="136"/>
      <c r="C770" s="137"/>
      <c r="D770" s="137"/>
      <c r="E770" s="137"/>
      <c r="F770" s="137"/>
      <c r="G770" s="137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3.5" customHeight="1">
      <c r="A771" s="72"/>
      <c r="B771" s="136"/>
      <c r="C771" s="137"/>
      <c r="D771" s="137"/>
      <c r="E771" s="137"/>
      <c r="F771" s="137"/>
      <c r="G771" s="137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3.5" customHeight="1">
      <c r="A772" s="72"/>
      <c r="B772" s="136"/>
      <c r="C772" s="137"/>
      <c r="D772" s="137"/>
      <c r="E772" s="137"/>
      <c r="F772" s="137"/>
      <c r="G772" s="137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3.5" customHeight="1">
      <c r="A773" s="72"/>
      <c r="B773" s="136"/>
      <c r="C773" s="137"/>
      <c r="D773" s="137"/>
      <c r="E773" s="137"/>
      <c r="F773" s="137"/>
      <c r="G773" s="137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3.5" customHeight="1">
      <c r="A774" s="72"/>
      <c r="B774" s="136"/>
      <c r="C774" s="137"/>
      <c r="D774" s="137"/>
      <c r="E774" s="137"/>
      <c r="F774" s="137"/>
      <c r="G774" s="137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3.5" customHeight="1">
      <c r="A775" s="72"/>
      <c r="B775" s="136"/>
      <c r="C775" s="137"/>
      <c r="D775" s="137"/>
      <c r="E775" s="137"/>
      <c r="F775" s="137"/>
      <c r="G775" s="137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3.5" customHeight="1">
      <c r="A776" s="72"/>
      <c r="B776" s="136"/>
      <c r="C776" s="137"/>
      <c r="D776" s="137"/>
      <c r="E776" s="137"/>
      <c r="F776" s="137"/>
      <c r="G776" s="137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3.5" customHeight="1">
      <c r="A777" s="72"/>
      <c r="B777" s="136"/>
      <c r="C777" s="137"/>
      <c r="D777" s="137"/>
      <c r="E777" s="137"/>
      <c r="F777" s="137"/>
      <c r="G777" s="137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3.5" customHeight="1">
      <c r="A778" s="72"/>
      <c r="B778" s="136"/>
      <c r="C778" s="137"/>
      <c r="D778" s="137"/>
      <c r="E778" s="137"/>
      <c r="F778" s="137"/>
      <c r="G778" s="137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3.5" customHeight="1">
      <c r="A779" s="72"/>
      <c r="B779" s="136"/>
      <c r="C779" s="137"/>
      <c r="D779" s="137"/>
      <c r="E779" s="137"/>
      <c r="F779" s="137"/>
      <c r="G779" s="137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3.5" customHeight="1">
      <c r="A780" s="72"/>
      <c r="B780" s="136"/>
      <c r="C780" s="137"/>
      <c r="D780" s="137"/>
      <c r="E780" s="137"/>
      <c r="F780" s="137"/>
      <c r="G780" s="137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3.5" customHeight="1">
      <c r="A781" s="72"/>
      <c r="B781" s="136"/>
      <c r="C781" s="137"/>
      <c r="D781" s="137"/>
      <c r="E781" s="137"/>
      <c r="F781" s="137"/>
      <c r="G781" s="137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3.5" customHeight="1">
      <c r="A782" s="72"/>
      <c r="B782" s="136"/>
      <c r="C782" s="137"/>
      <c r="D782" s="137"/>
      <c r="E782" s="137"/>
      <c r="F782" s="137"/>
      <c r="G782" s="137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3.5" customHeight="1">
      <c r="A783" s="72"/>
      <c r="B783" s="136"/>
      <c r="C783" s="137"/>
      <c r="D783" s="137"/>
      <c r="E783" s="137"/>
      <c r="F783" s="137"/>
      <c r="G783" s="137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3.5" customHeight="1">
      <c r="A784" s="72"/>
      <c r="B784" s="136"/>
      <c r="C784" s="137"/>
      <c r="D784" s="137"/>
      <c r="E784" s="137"/>
      <c r="F784" s="137"/>
      <c r="G784" s="137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3.5" customHeight="1">
      <c r="A785" s="72"/>
      <c r="B785" s="136"/>
      <c r="C785" s="137"/>
      <c r="D785" s="137"/>
      <c r="E785" s="137"/>
      <c r="F785" s="137"/>
      <c r="G785" s="137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3.5" customHeight="1">
      <c r="A786" s="72"/>
      <c r="B786" s="136"/>
      <c r="C786" s="137"/>
      <c r="D786" s="137"/>
      <c r="E786" s="137"/>
      <c r="F786" s="137"/>
      <c r="G786" s="137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3.5" customHeight="1">
      <c r="A787" s="72"/>
      <c r="B787" s="136"/>
      <c r="C787" s="137"/>
      <c r="D787" s="137"/>
      <c r="E787" s="137"/>
      <c r="F787" s="137"/>
      <c r="G787" s="137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3.5" customHeight="1">
      <c r="A788" s="72"/>
      <c r="B788" s="136"/>
      <c r="C788" s="137"/>
      <c r="D788" s="137"/>
      <c r="E788" s="137"/>
      <c r="F788" s="137"/>
      <c r="G788" s="137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3.5" customHeight="1">
      <c r="A789" s="72"/>
      <c r="B789" s="136"/>
      <c r="C789" s="137"/>
      <c r="D789" s="137"/>
      <c r="E789" s="137"/>
      <c r="F789" s="137"/>
      <c r="G789" s="137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3.5" customHeight="1">
      <c r="A790" s="72"/>
      <c r="B790" s="136"/>
      <c r="C790" s="137"/>
      <c r="D790" s="137"/>
      <c r="E790" s="137"/>
      <c r="F790" s="137"/>
      <c r="G790" s="137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3.5" customHeight="1">
      <c r="A791" s="72"/>
      <c r="B791" s="136"/>
      <c r="C791" s="137"/>
      <c r="D791" s="137"/>
      <c r="E791" s="137"/>
      <c r="F791" s="137"/>
      <c r="G791" s="137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3.5" customHeight="1">
      <c r="A792" s="72"/>
      <c r="B792" s="136"/>
      <c r="C792" s="137"/>
      <c r="D792" s="137"/>
      <c r="E792" s="137"/>
      <c r="F792" s="137"/>
      <c r="G792" s="137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3.5" customHeight="1">
      <c r="A793" s="72"/>
      <c r="B793" s="136"/>
      <c r="C793" s="137"/>
      <c r="D793" s="137"/>
      <c r="E793" s="137"/>
      <c r="F793" s="137"/>
      <c r="G793" s="137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3.5" customHeight="1">
      <c r="A794" s="72"/>
      <c r="B794" s="136"/>
      <c r="C794" s="137"/>
      <c r="D794" s="137"/>
      <c r="E794" s="137"/>
      <c r="F794" s="137"/>
      <c r="G794" s="137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3.5" customHeight="1">
      <c r="A795" s="72"/>
      <c r="B795" s="136"/>
      <c r="C795" s="137"/>
      <c r="D795" s="137"/>
      <c r="E795" s="137"/>
      <c r="F795" s="137"/>
      <c r="G795" s="137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3.5" customHeight="1">
      <c r="A796" s="72"/>
      <c r="B796" s="136"/>
      <c r="C796" s="137"/>
      <c r="D796" s="137"/>
      <c r="E796" s="137"/>
      <c r="F796" s="137"/>
      <c r="G796" s="137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3.5" customHeight="1">
      <c r="A797" s="72"/>
      <c r="B797" s="136"/>
      <c r="C797" s="137"/>
      <c r="D797" s="137"/>
      <c r="E797" s="137"/>
      <c r="F797" s="137"/>
      <c r="G797" s="137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3.5" customHeight="1">
      <c r="A798" s="72"/>
      <c r="B798" s="136"/>
      <c r="C798" s="137"/>
      <c r="D798" s="137"/>
      <c r="E798" s="137"/>
      <c r="F798" s="137"/>
      <c r="G798" s="137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3.5" customHeight="1">
      <c r="A799" s="72"/>
      <c r="B799" s="136"/>
      <c r="C799" s="137"/>
      <c r="D799" s="137"/>
      <c r="E799" s="137"/>
      <c r="F799" s="137"/>
      <c r="G799" s="137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3.5" customHeight="1">
      <c r="A800" s="72"/>
      <c r="B800" s="136"/>
      <c r="C800" s="137"/>
      <c r="D800" s="137"/>
      <c r="E800" s="137"/>
      <c r="F800" s="137"/>
      <c r="G800" s="137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3.5" customHeight="1">
      <c r="A801" s="72"/>
      <c r="B801" s="136"/>
      <c r="C801" s="137"/>
      <c r="D801" s="137"/>
      <c r="E801" s="137"/>
      <c r="F801" s="137"/>
      <c r="G801" s="137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3.5" customHeight="1">
      <c r="A802" s="72"/>
      <c r="B802" s="136"/>
      <c r="C802" s="137"/>
      <c r="D802" s="137"/>
      <c r="E802" s="137"/>
      <c r="F802" s="137"/>
      <c r="G802" s="137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3.5" customHeight="1">
      <c r="A803" s="72"/>
      <c r="B803" s="136"/>
      <c r="C803" s="137"/>
      <c r="D803" s="137"/>
      <c r="E803" s="137"/>
      <c r="F803" s="137"/>
      <c r="G803" s="137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3.5" customHeight="1">
      <c r="A804" s="72"/>
      <c r="B804" s="136"/>
      <c r="C804" s="137"/>
      <c r="D804" s="137"/>
      <c r="E804" s="137"/>
      <c r="F804" s="137"/>
      <c r="G804" s="137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3.5" customHeight="1">
      <c r="A805" s="72"/>
      <c r="B805" s="136"/>
      <c r="C805" s="137"/>
      <c r="D805" s="137"/>
      <c r="E805" s="137"/>
      <c r="F805" s="137"/>
      <c r="G805" s="137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3.5" customHeight="1">
      <c r="A806" s="72"/>
      <c r="B806" s="136"/>
      <c r="C806" s="137"/>
      <c r="D806" s="137"/>
      <c r="E806" s="137"/>
      <c r="F806" s="137"/>
      <c r="G806" s="137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3.5" customHeight="1">
      <c r="A807" s="72"/>
      <c r="B807" s="136"/>
      <c r="C807" s="137"/>
      <c r="D807" s="137"/>
      <c r="E807" s="137"/>
      <c r="F807" s="137"/>
      <c r="G807" s="137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3.5" customHeight="1">
      <c r="A808" s="72"/>
      <c r="B808" s="136"/>
      <c r="C808" s="137"/>
      <c r="D808" s="137"/>
      <c r="E808" s="137"/>
      <c r="F808" s="137"/>
      <c r="G808" s="137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3.5" customHeight="1">
      <c r="A809" s="72"/>
      <c r="B809" s="136"/>
      <c r="C809" s="137"/>
      <c r="D809" s="137"/>
      <c r="E809" s="137"/>
      <c r="F809" s="137"/>
      <c r="G809" s="137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3.5" customHeight="1">
      <c r="A810" s="72"/>
      <c r="B810" s="136"/>
      <c r="C810" s="137"/>
      <c r="D810" s="137"/>
      <c r="E810" s="137"/>
      <c r="F810" s="137"/>
      <c r="G810" s="137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3.5" customHeight="1">
      <c r="A811" s="72"/>
      <c r="B811" s="136"/>
      <c r="C811" s="137"/>
      <c r="D811" s="137"/>
      <c r="E811" s="137"/>
      <c r="F811" s="137"/>
      <c r="G811" s="137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3.5" customHeight="1">
      <c r="A812" s="72"/>
      <c r="B812" s="136"/>
      <c r="C812" s="137"/>
      <c r="D812" s="137"/>
      <c r="E812" s="137"/>
      <c r="F812" s="137"/>
      <c r="G812" s="137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3.5" customHeight="1">
      <c r="A813" s="72"/>
      <c r="B813" s="136"/>
      <c r="C813" s="137"/>
      <c r="D813" s="137"/>
      <c r="E813" s="137"/>
      <c r="F813" s="137"/>
      <c r="G813" s="137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3.5" customHeight="1">
      <c r="A814" s="72"/>
      <c r="B814" s="136"/>
      <c r="C814" s="137"/>
      <c r="D814" s="137"/>
      <c r="E814" s="137"/>
      <c r="F814" s="137"/>
      <c r="G814" s="137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3.5" customHeight="1">
      <c r="A815" s="72"/>
      <c r="B815" s="136"/>
      <c r="C815" s="137"/>
      <c r="D815" s="137"/>
      <c r="E815" s="137"/>
      <c r="F815" s="137"/>
      <c r="G815" s="137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3.5" customHeight="1">
      <c r="A816" s="72"/>
      <c r="B816" s="136"/>
      <c r="C816" s="137"/>
      <c r="D816" s="137"/>
      <c r="E816" s="137"/>
      <c r="F816" s="137"/>
      <c r="G816" s="137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3.5" customHeight="1">
      <c r="A817" s="72"/>
      <c r="B817" s="136"/>
      <c r="C817" s="137"/>
      <c r="D817" s="137"/>
      <c r="E817" s="137"/>
      <c r="F817" s="137"/>
      <c r="G817" s="137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3.5" customHeight="1">
      <c r="A818" s="72"/>
      <c r="B818" s="136"/>
      <c r="C818" s="137"/>
      <c r="D818" s="137"/>
      <c r="E818" s="137"/>
      <c r="F818" s="137"/>
      <c r="G818" s="137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3.5" customHeight="1">
      <c r="A819" s="72"/>
      <c r="B819" s="136"/>
      <c r="C819" s="137"/>
      <c r="D819" s="137"/>
      <c r="E819" s="137"/>
      <c r="F819" s="137"/>
      <c r="G819" s="137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3.5" customHeight="1">
      <c r="A820" s="72"/>
      <c r="B820" s="136"/>
      <c r="C820" s="137"/>
      <c r="D820" s="137"/>
      <c r="E820" s="137"/>
      <c r="F820" s="137"/>
      <c r="G820" s="137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3.5" customHeight="1">
      <c r="A821" s="72"/>
      <c r="B821" s="136"/>
      <c r="C821" s="137"/>
      <c r="D821" s="137"/>
      <c r="E821" s="137"/>
      <c r="F821" s="137"/>
      <c r="G821" s="137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3.5" customHeight="1">
      <c r="A822" s="72"/>
      <c r="B822" s="136"/>
      <c r="C822" s="137"/>
      <c r="D822" s="137"/>
      <c r="E822" s="137"/>
      <c r="F822" s="137"/>
      <c r="G822" s="137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3.5" customHeight="1">
      <c r="A823" s="72"/>
      <c r="B823" s="136"/>
      <c r="C823" s="137"/>
      <c r="D823" s="137"/>
      <c r="E823" s="137"/>
      <c r="F823" s="137"/>
      <c r="G823" s="137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3.5" customHeight="1">
      <c r="A824" s="72"/>
      <c r="B824" s="136"/>
      <c r="C824" s="137"/>
      <c r="D824" s="137"/>
      <c r="E824" s="137"/>
      <c r="F824" s="137"/>
      <c r="G824" s="137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3.5" customHeight="1">
      <c r="A825" s="72"/>
      <c r="B825" s="136"/>
      <c r="C825" s="137"/>
      <c r="D825" s="137"/>
      <c r="E825" s="137"/>
      <c r="F825" s="137"/>
      <c r="G825" s="137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3.5" customHeight="1">
      <c r="A826" s="72"/>
      <c r="B826" s="136"/>
      <c r="C826" s="137"/>
      <c r="D826" s="137"/>
      <c r="E826" s="137"/>
      <c r="F826" s="137"/>
      <c r="G826" s="137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3.5" customHeight="1">
      <c r="A827" s="72"/>
      <c r="B827" s="136"/>
      <c r="C827" s="137"/>
      <c r="D827" s="137"/>
      <c r="E827" s="137"/>
      <c r="F827" s="137"/>
      <c r="G827" s="137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3.5" customHeight="1">
      <c r="A828" s="72"/>
      <c r="B828" s="136"/>
      <c r="C828" s="137"/>
      <c r="D828" s="137"/>
      <c r="E828" s="137"/>
      <c r="F828" s="137"/>
      <c r="G828" s="137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3.5" customHeight="1">
      <c r="A829" s="72"/>
      <c r="B829" s="136"/>
      <c r="C829" s="137"/>
      <c r="D829" s="137"/>
      <c r="E829" s="137"/>
      <c r="F829" s="137"/>
      <c r="G829" s="137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3.5" customHeight="1">
      <c r="A830" s="72"/>
      <c r="B830" s="136"/>
      <c r="C830" s="137"/>
      <c r="D830" s="137"/>
      <c r="E830" s="137"/>
      <c r="F830" s="137"/>
      <c r="G830" s="137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3.5" customHeight="1">
      <c r="A831" s="72"/>
      <c r="B831" s="136"/>
      <c r="C831" s="137"/>
      <c r="D831" s="137"/>
      <c r="E831" s="137"/>
      <c r="F831" s="137"/>
      <c r="G831" s="137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3.5" customHeight="1">
      <c r="A832" s="72"/>
      <c r="B832" s="136"/>
      <c r="C832" s="137"/>
      <c r="D832" s="137"/>
      <c r="E832" s="137"/>
      <c r="F832" s="137"/>
      <c r="G832" s="137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3.5" customHeight="1">
      <c r="A833" s="72"/>
      <c r="B833" s="136"/>
      <c r="C833" s="137"/>
      <c r="D833" s="137"/>
      <c r="E833" s="137"/>
      <c r="F833" s="137"/>
      <c r="G833" s="137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3.5" customHeight="1">
      <c r="A834" s="72"/>
      <c r="B834" s="136"/>
      <c r="C834" s="137"/>
      <c r="D834" s="137"/>
      <c r="E834" s="137"/>
      <c r="F834" s="137"/>
      <c r="G834" s="137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3.5" customHeight="1">
      <c r="A835" s="72"/>
      <c r="B835" s="136"/>
      <c r="C835" s="137"/>
      <c r="D835" s="137"/>
      <c r="E835" s="137"/>
      <c r="F835" s="137"/>
      <c r="G835" s="137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3.5" customHeight="1">
      <c r="A836" s="72"/>
      <c r="B836" s="136"/>
      <c r="C836" s="137"/>
      <c r="D836" s="137"/>
      <c r="E836" s="137"/>
      <c r="F836" s="137"/>
      <c r="G836" s="137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3.5" customHeight="1">
      <c r="A837" s="72"/>
      <c r="B837" s="136"/>
      <c r="C837" s="137"/>
      <c r="D837" s="137"/>
      <c r="E837" s="137"/>
      <c r="F837" s="137"/>
      <c r="G837" s="137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3.5" customHeight="1">
      <c r="A838" s="72"/>
      <c r="B838" s="136"/>
      <c r="C838" s="137"/>
      <c r="D838" s="137"/>
      <c r="E838" s="137"/>
      <c r="F838" s="137"/>
      <c r="G838" s="137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3.5" customHeight="1">
      <c r="A839" s="72"/>
      <c r="B839" s="136"/>
      <c r="C839" s="137"/>
      <c r="D839" s="137"/>
      <c r="E839" s="137"/>
      <c r="F839" s="137"/>
      <c r="G839" s="137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3.5" customHeight="1">
      <c r="A840" s="72"/>
      <c r="B840" s="136"/>
      <c r="C840" s="137"/>
      <c r="D840" s="137"/>
      <c r="E840" s="137"/>
      <c r="F840" s="137"/>
      <c r="G840" s="137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3.5" customHeight="1">
      <c r="A841" s="72"/>
      <c r="B841" s="136"/>
      <c r="C841" s="137"/>
      <c r="D841" s="137"/>
      <c r="E841" s="137"/>
      <c r="F841" s="137"/>
      <c r="G841" s="137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3.5" customHeight="1">
      <c r="A842" s="72"/>
      <c r="B842" s="136"/>
      <c r="C842" s="137"/>
      <c r="D842" s="137"/>
      <c r="E842" s="137"/>
      <c r="F842" s="137"/>
      <c r="G842" s="137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3.5" customHeight="1">
      <c r="A843" s="72"/>
      <c r="B843" s="136"/>
      <c r="C843" s="137"/>
      <c r="D843" s="137"/>
      <c r="E843" s="137"/>
      <c r="F843" s="137"/>
      <c r="G843" s="137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3.5" customHeight="1">
      <c r="A844" s="72"/>
      <c r="B844" s="136"/>
      <c r="C844" s="137"/>
      <c r="D844" s="137"/>
      <c r="E844" s="137"/>
      <c r="F844" s="137"/>
      <c r="G844" s="137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3.5" customHeight="1">
      <c r="A845" s="72"/>
      <c r="B845" s="136"/>
      <c r="C845" s="137"/>
      <c r="D845" s="137"/>
      <c r="E845" s="137"/>
      <c r="F845" s="137"/>
      <c r="G845" s="137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3.5" customHeight="1">
      <c r="A846" s="72"/>
      <c r="B846" s="136"/>
      <c r="C846" s="137"/>
      <c r="D846" s="137"/>
      <c r="E846" s="137"/>
      <c r="F846" s="137"/>
      <c r="G846" s="137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3.5" customHeight="1">
      <c r="A847" s="72"/>
      <c r="B847" s="136"/>
      <c r="C847" s="137"/>
      <c r="D847" s="137"/>
      <c r="E847" s="137"/>
      <c r="F847" s="137"/>
      <c r="G847" s="137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3.5" customHeight="1">
      <c r="A848" s="72"/>
      <c r="B848" s="136"/>
      <c r="C848" s="137"/>
      <c r="D848" s="137"/>
      <c r="E848" s="137"/>
      <c r="F848" s="137"/>
      <c r="G848" s="137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3.5" customHeight="1">
      <c r="A849" s="72"/>
      <c r="B849" s="136"/>
      <c r="C849" s="137"/>
      <c r="D849" s="137"/>
      <c r="E849" s="137"/>
      <c r="F849" s="137"/>
      <c r="G849" s="137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3.5" customHeight="1">
      <c r="A850" s="72"/>
      <c r="B850" s="136"/>
      <c r="C850" s="137"/>
      <c r="D850" s="137"/>
      <c r="E850" s="137"/>
      <c r="F850" s="137"/>
      <c r="G850" s="137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3.5" customHeight="1">
      <c r="A851" s="72"/>
      <c r="B851" s="136"/>
      <c r="C851" s="137"/>
      <c r="D851" s="137"/>
      <c r="E851" s="137"/>
      <c r="F851" s="137"/>
      <c r="G851" s="137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3.5" customHeight="1">
      <c r="A852" s="72"/>
      <c r="B852" s="136"/>
      <c r="C852" s="137"/>
      <c r="D852" s="137"/>
      <c r="E852" s="137"/>
      <c r="F852" s="137"/>
      <c r="G852" s="137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3.5" customHeight="1">
      <c r="A853" s="72"/>
      <c r="B853" s="136"/>
      <c r="C853" s="137"/>
      <c r="D853" s="137"/>
      <c r="E853" s="137"/>
      <c r="F853" s="137"/>
      <c r="G853" s="137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3.5" customHeight="1">
      <c r="A854" s="72"/>
      <c r="B854" s="136"/>
      <c r="C854" s="137"/>
      <c r="D854" s="137"/>
      <c r="E854" s="137"/>
      <c r="F854" s="137"/>
      <c r="G854" s="137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3.5" customHeight="1">
      <c r="A855" s="72"/>
      <c r="B855" s="136"/>
      <c r="C855" s="137"/>
      <c r="D855" s="137"/>
      <c r="E855" s="137"/>
      <c r="F855" s="137"/>
      <c r="G855" s="137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3.5" customHeight="1">
      <c r="A856" s="72"/>
      <c r="B856" s="136"/>
      <c r="C856" s="137"/>
      <c r="D856" s="137"/>
      <c r="E856" s="137"/>
      <c r="F856" s="137"/>
      <c r="G856" s="137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3.5" customHeight="1">
      <c r="A857" s="72"/>
      <c r="B857" s="136"/>
      <c r="C857" s="137"/>
      <c r="D857" s="137"/>
      <c r="E857" s="137"/>
      <c r="F857" s="137"/>
      <c r="G857" s="137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3.5" customHeight="1">
      <c r="A858" s="72"/>
      <c r="B858" s="136"/>
      <c r="C858" s="137"/>
      <c r="D858" s="137"/>
      <c r="E858" s="137"/>
      <c r="F858" s="137"/>
      <c r="G858" s="137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3.5" customHeight="1">
      <c r="A859" s="72"/>
      <c r="B859" s="136"/>
      <c r="C859" s="137"/>
      <c r="D859" s="137"/>
      <c r="E859" s="137"/>
      <c r="F859" s="137"/>
      <c r="G859" s="137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3.5" customHeight="1">
      <c r="A860" s="72"/>
      <c r="B860" s="136"/>
      <c r="C860" s="137"/>
      <c r="D860" s="137"/>
      <c r="E860" s="137"/>
      <c r="F860" s="137"/>
      <c r="G860" s="137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3.5" customHeight="1">
      <c r="A861" s="72"/>
      <c r="B861" s="136"/>
      <c r="C861" s="137"/>
      <c r="D861" s="137"/>
      <c r="E861" s="137"/>
      <c r="F861" s="137"/>
      <c r="G861" s="137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3.5" customHeight="1">
      <c r="A862" s="72"/>
      <c r="B862" s="136"/>
      <c r="C862" s="137"/>
      <c r="D862" s="137"/>
      <c r="E862" s="137"/>
      <c r="F862" s="137"/>
      <c r="G862" s="137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3.5" customHeight="1">
      <c r="A863" s="72"/>
      <c r="B863" s="136"/>
      <c r="C863" s="137"/>
      <c r="D863" s="137"/>
      <c r="E863" s="137"/>
      <c r="F863" s="137"/>
      <c r="G863" s="137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3.5" customHeight="1">
      <c r="A864" s="72"/>
      <c r="B864" s="136"/>
      <c r="C864" s="137"/>
      <c r="D864" s="137"/>
      <c r="E864" s="137"/>
      <c r="F864" s="137"/>
      <c r="G864" s="137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3.5" customHeight="1">
      <c r="A865" s="72"/>
      <c r="B865" s="136"/>
      <c r="C865" s="137"/>
      <c r="D865" s="137"/>
      <c r="E865" s="137"/>
      <c r="F865" s="137"/>
      <c r="G865" s="137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3.5" customHeight="1">
      <c r="A866" s="72"/>
      <c r="B866" s="136"/>
      <c r="C866" s="137"/>
      <c r="D866" s="137"/>
      <c r="E866" s="137"/>
      <c r="F866" s="137"/>
      <c r="G866" s="137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3.5" customHeight="1">
      <c r="A867" s="72"/>
      <c r="B867" s="136"/>
      <c r="C867" s="137"/>
      <c r="D867" s="137"/>
      <c r="E867" s="137"/>
      <c r="F867" s="137"/>
      <c r="G867" s="137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3.5" customHeight="1">
      <c r="A868" s="72"/>
      <c r="B868" s="136"/>
      <c r="C868" s="137"/>
      <c r="D868" s="137"/>
      <c r="E868" s="137"/>
      <c r="F868" s="137"/>
      <c r="G868" s="137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3.5" customHeight="1">
      <c r="A869" s="72"/>
      <c r="B869" s="136"/>
      <c r="C869" s="137"/>
      <c r="D869" s="137"/>
      <c r="E869" s="137"/>
      <c r="F869" s="137"/>
      <c r="G869" s="137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3.5" customHeight="1">
      <c r="A870" s="72"/>
      <c r="B870" s="136"/>
      <c r="C870" s="137"/>
      <c r="D870" s="137"/>
      <c r="E870" s="137"/>
      <c r="F870" s="137"/>
      <c r="G870" s="137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3.5" customHeight="1">
      <c r="A871" s="72"/>
      <c r="B871" s="136"/>
      <c r="C871" s="137"/>
      <c r="D871" s="137"/>
      <c r="E871" s="137"/>
      <c r="F871" s="137"/>
      <c r="G871" s="137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3.5" customHeight="1">
      <c r="A872" s="72"/>
      <c r="B872" s="136"/>
      <c r="C872" s="137"/>
      <c r="D872" s="137"/>
      <c r="E872" s="137"/>
      <c r="F872" s="137"/>
      <c r="G872" s="137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3.5" customHeight="1">
      <c r="A873" s="72"/>
      <c r="B873" s="136"/>
      <c r="C873" s="137"/>
      <c r="D873" s="137"/>
      <c r="E873" s="137"/>
      <c r="F873" s="137"/>
      <c r="G873" s="137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3.5" customHeight="1">
      <c r="A874" s="72"/>
      <c r="B874" s="136"/>
      <c r="C874" s="137"/>
      <c r="D874" s="137"/>
      <c r="E874" s="137"/>
      <c r="F874" s="137"/>
      <c r="G874" s="137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3.5" customHeight="1">
      <c r="A875" s="72"/>
      <c r="B875" s="136"/>
      <c r="C875" s="137"/>
      <c r="D875" s="137"/>
      <c r="E875" s="137"/>
      <c r="F875" s="137"/>
      <c r="G875" s="137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3.5" customHeight="1">
      <c r="A876" s="72"/>
      <c r="B876" s="136"/>
      <c r="C876" s="137"/>
      <c r="D876" s="137"/>
      <c r="E876" s="137"/>
      <c r="F876" s="137"/>
      <c r="G876" s="137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3.5" customHeight="1">
      <c r="A877" s="72"/>
      <c r="B877" s="136"/>
      <c r="C877" s="137"/>
      <c r="D877" s="137"/>
      <c r="E877" s="137"/>
      <c r="F877" s="137"/>
      <c r="G877" s="137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3.5" customHeight="1">
      <c r="A878" s="72"/>
      <c r="B878" s="136"/>
      <c r="C878" s="137"/>
      <c r="D878" s="137"/>
      <c r="E878" s="137"/>
      <c r="F878" s="137"/>
      <c r="G878" s="137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3.5" customHeight="1">
      <c r="A879" s="72"/>
      <c r="B879" s="136"/>
      <c r="C879" s="137"/>
      <c r="D879" s="137"/>
      <c r="E879" s="137"/>
      <c r="F879" s="137"/>
      <c r="G879" s="137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3.5" customHeight="1">
      <c r="A880" s="72"/>
      <c r="B880" s="136"/>
      <c r="C880" s="137"/>
      <c r="D880" s="137"/>
      <c r="E880" s="137"/>
      <c r="F880" s="137"/>
      <c r="G880" s="137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3.5" customHeight="1">
      <c r="A881" s="72"/>
      <c r="B881" s="136"/>
      <c r="C881" s="137"/>
      <c r="D881" s="137"/>
      <c r="E881" s="137"/>
      <c r="F881" s="137"/>
      <c r="G881" s="137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3.5" customHeight="1">
      <c r="A882" s="72"/>
      <c r="B882" s="136"/>
      <c r="C882" s="137"/>
      <c r="D882" s="137"/>
      <c r="E882" s="137"/>
      <c r="F882" s="137"/>
      <c r="G882" s="137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3.5" customHeight="1">
      <c r="A883" s="72"/>
      <c r="B883" s="136"/>
      <c r="C883" s="137"/>
      <c r="D883" s="137"/>
      <c r="E883" s="137"/>
      <c r="F883" s="137"/>
      <c r="G883" s="137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3.5" customHeight="1">
      <c r="A884" s="72"/>
      <c r="B884" s="136"/>
      <c r="C884" s="137"/>
      <c r="D884" s="137"/>
      <c r="E884" s="137"/>
      <c r="F884" s="137"/>
      <c r="G884" s="137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3.5" customHeight="1">
      <c r="A885" s="72"/>
      <c r="B885" s="136"/>
      <c r="C885" s="137"/>
      <c r="D885" s="137"/>
      <c r="E885" s="137"/>
      <c r="F885" s="137"/>
      <c r="G885" s="137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3.5" customHeight="1">
      <c r="A886" s="72"/>
      <c r="B886" s="136"/>
      <c r="C886" s="137"/>
      <c r="D886" s="137"/>
      <c r="E886" s="137"/>
      <c r="F886" s="137"/>
      <c r="G886" s="137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3.5" customHeight="1">
      <c r="A887" s="72"/>
      <c r="B887" s="136"/>
      <c r="C887" s="137"/>
      <c r="D887" s="137"/>
      <c r="E887" s="137"/>
      <c r="F887" s="137"/>
      <c r="G887" s="137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3.5" customHeight="1">
      <c r="A888" s="72"/>
      <c r="B888" s="136"/>
      <c r="C888" s="137"/>
      <c r="D888" s="137"/>
      <c r="E888" s="137"/>
      <c r="F888" s="137"/>
      <c r="G888" s="137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3.5" customHeight="1">
      <c r="A889" s="72"/>
      <c r="B889" s="136"/>
      <c r="C889" s="137"/>
      <c r="D889" s="137"/>
      <c r="E889" s="137"/>
      <c r="F889" s="137"/>
      <c r="G889" s="137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3.5" customHeight="1">
      <c r="A890" s="72"/>
      <c r="B890" s="136"/>
      <c r="C890" s="137"/>
      <c r="D890" s="137"/>
      <c r="E890" s="137"/>
      <c r="F890" s="137"/>
      <c r="G890" s="137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3.5" customHeight="1">
      <c r="A891" s="72"/>
      <c r="B891" s="136"/>
      <c r="C891" s="137"/>
      <c r="D891" s="137"/>
      <c r="E891" s="137"/>
      <c r="F891" s="137"/>
      <c r="G891" s="137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3.5" customHeight="1">
      <c r="A892" s="72"/>
      <c r="B892" s="136"/>
      <c r="C892" s="137"/>
      <c r="D892" s="137"/>
      <c r="E892" s="137"/>
      <c r="F892" s="137"/>
      <c r="G892" s="137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3.5" customHeight="1">
      <c r="A893" s="72"/>
      <c r="B893" s="136"/>
      <c r="C893" s="137"/>
      <c r="D893" s="137"/>
      <c r="E893" s="137"/>
      <c r="F893" s="137"/>
      <c r="G893" s="137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3.5" customHeight="1">
      <c r="A894" s="72"/>
      <c r="B894" s="136"/>
      <c r="C894" s="137"/>
      <c r="D894" s="137"/>
      <c r="E894" s="137"/>
      <c r="F894" s="137"/>
      <c r="G894" s="137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3.5" customHeight="1">
      <c r="A895" s="72"/>
      <c r="B895" s="136"/>
      <c r="C895" s="137"/>
      <c r="D895" s="137"/>
      <c r="E895" s="137"/>
      <c r="F895" s="137"/>
      <c r="G895" s="137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3.5" customHeight="1">
      <c r="A896" s="72"/>
      <c r="B896" s="136"/>
      <c r="C896" s="137"/>
      <c r="D896" s="137"/>
      <c r="E896" s="137"/>
      <c r="F896" s="137"/>
      <c r="G896" s="137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3.5" customHeight="1">
      <c r="A897" s="72"/>
      <c r="B897" s="136"/>
      <c r="C897" s="137"/>
      <c r="D897" s="137"/>
      <c r="E897" s="137"/>
      <c r="F897" s="137"/>
      <c r="G897" s="137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3.5" customHeight="1">
      <c r="A898" s="72"/>
      <c r="B898" s="136"/>
      <c r="C898" s="137"/>
      <c r="D898" s="137"/>
      <c r="E898" s="137"/>
      <c r="F898" s="137"/>
      <c r="G898" s="137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3.5" customHeight="1">
      <c r="A899" s="72"/>
      <c r="B899" s="136"/>
      <c r="C899" s="137"/>
      <c r="D899" s="137"/>
      <c r="E899" s="137"/>
      <c r="F899" s="137"/>
      <c r="G899" s="137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3.5" customHeight="1">
      <c r="A900" s="72"/>
      <c r="B900" s="136"/>
      <c r="C900" s="137"/>
      <c r="D900" s="137"/>
      <c r="E900" s="137"/>
      <c r="F900" s="137"/>
      <c r="G900" s="137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3.5" customHeight="1">
      <c r="A901" s="72"/>
      <c r="B901" s="136"/>
      <c r="C901" s="137"/>
      <c r="D901" s="137"/>
      <c r="E901" s="137"/>
      <c r="F901" s="137"/>
      <c r="G901" s="137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3.5" customHeight="1">
      <c r="A902" s="72"/>
      <c r="B902" s="136"/>
      <c r="C902" s="137"/>
      <c r="D902" s="137"/>
      <c r="E902" s="137"/>
      <c r="F902" s="137"/>
      <c r="G902" s="137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3.5" customHeight="1">
      <c r="A903" s="72"/>
      <c r="B903" s="136"/>
      <c r="C903" s="137"/>
      <c r="D903" s="137"/>
      <c r="E903" s="137"/>
      <c r="F903" s="137"/>
      <c r="G903" s="137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3.5" customHeight="1">
      <c r="A904" s="72"/>
      <c r="B904" s="136"/>
      <c r="C904" s="137"/>
      <c r="D904" s="137"/>
      <c r="E904" s="137"/>
      <c r="F904" s="137"/>
      <c r="G904" s="137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3.5" customHeight="1">
      <c r="A905" s="72"/>
      <c r="B905" s="136"/>
      <c r="C905" s="137"/>
      <c r="D905" s="137"/>
      <c r="E905" s="137"/>
      <c r="F905" s="137"/>
      <c r="G905" s="137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3.5" customHeight="1">
      <c r="A906" s="72"/>
      <c r="B906" s="136"/>
      <c r="C906" s="137"/>
      <c r="D906" s="137"/>
      <c r="E906" s="137"/>
      <c r="F906" s="137"/>
      <c r="G906" s="137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3.5" customHeight="1">
      <c r="A907" s="72"/>
      <c r="B907" s="136"/>
      <c r="C907" s="137"/>
      <c r="D907" s="137"/>
      <c r="E907" s="137"/>
      <c r="F907" s="137"/>
      <c r="G907" s="137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3.5" customHeight="1">
      <c r="A908" s="72"/>
      <c r="B908" s="136"/>
      <c r="C908" s="137"/>
      <c r="D908" s="137"/>
      <c r="E908" s="137"/>
      <c r="F908" s="137"/>
      <c r="G908" s="137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3.5" customHeight="1">
      <c r="A909" s="72"/>
      <c r="B909" s="136"/>
      <c r="C909" s="137"/>
      <c r="D909" s="137"/>
      <c r="E909" s="137"/>
      <c r="F909" s="137"/>
      <c r="G909" s="137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3.5" customHeight="1">
      <c r="A910" s="72"/>
      <c r="B910" s="136"/>
      <c r="C910" s="137"/>
      <c r="D910" s="137"/>
      <c r="E910" s="137"/>
      <c r="F910" s="137"/>
      <c r="G910" s="137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3.5" customHeight="1">
      <c r="A911" s="72"/>
      <c r="B911" s="136"/>
      <c r="C911" s="137"/>
      <c r="D911" s="137"/>
      <c r="E911" s="137"/>
      <c r="F911" s="137"/>
      <c r="G911" s="137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3.5" customHeight="1">
      <c r="A912" s="72"/>
      <c r="B912" s="136"/>
      <c r="C912" s="137"/>
      <c r="D912" s="137"/>
      <c r="E912" s="137"/>
      <c r="F912" s="137"/>
      <c r="G912" s="137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3.5" customHeight="1">
      <c r="A913" s="72"/>
      <c r="B913" s="136"/>
      <c r="C913" s="137"/>
      <c r="D913" s="137"/>
      <c r="E913" s="137"/>
      <c r="F913" s="137"/>
      <c r="G913" s="137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3.5" customHeight="1">
      <c r="A914" s="72"/>
      <c r="B914" s="136"/>
      <c r="C914" s="137"/>
      <c r="D914" s="137"/>
      <c r="E914" s="137"/>
      <c r="F914" s="137"/>
      <c r="G914" s="137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3.5" customHeight="1">
      <c r="A915" s="72"/>
      <c r="B915" s="136"/>
      <c r="C915" s="137"/>
      <c r="D915" s="137"/>
      <c r="E915" s="137"/>
      <c r="F915" s="137"/>
      <c r="G915" s="137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3.5" customHeight="1">
      <c r="A916" s="72"/>
      <c r="B916" s="136"/>
      <c r="C916" s="137"/>
      <c r="D916" s="137"/>
      <c r="E916" s="137"/>
      <c r="F916" s="137"/>
      <c r="G916" s="137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3.5" customHeight="1">
      <c r="A917" s="72"/>
      <c r="B917" s="136"/>
      <c r="C917" s="137"/>
      <c r="D917" s="137"/>
      <c r="E917" s="137"/>
      <c r="F917" s="137"/>
      <c r="G917" s="137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3.5" customHeight="1">
      <c r="A918" s="72"/>
      <c r="B918" s="136"/>
      <c r="C918" s="137"/>
      <c r="D918" s="137"/>
      <c r="E918" s="137"/>
      <c r="F918" s="137"/>
      <c r="G918" s="137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3.5" customHeight="1">
      <c r="A919" s="72"/>
      <c r="B919" s="136"/>
      <c r="C919" s="137"/>
      <c r="D919" s="137"/>
      <c r="E919" s="137"/>
      <c r="F919" s="137"/>
      <c r="G919" s="137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3.5" customHeight="1">
      <c r="A920" s="72"/>
      <c r="B920" s="136"/>
      <c r="C920" s="137"/>
      <c r="D920" s="137"/>
      <c r="E920" s="137"/>
      <c r="F920" s="137"/>
      <c r="G920" s="137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3.5" customHeight="1">
      <c r="A921" s="72"/>
      <c r="B921" s="136"/>
      <c r="C921" s="137"/>
      <c r="D921" s="137"/>
      <c r="E921" s="137"/>
      <c r="F921" s="137"/>
      <c r="G921" s="137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3.5" customHeight="1">
      <c r="A922" s="72"/>
      <c r="B922" s="136"/>
      <c r="C922" s="137"/>
      <c r="D922" s="137"/>
      <c r="E922" s="137"/>
      <c r="F922" s="137"/>
      <c r="G922" s="137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3.5" customHeight="1">
      <c r="A923" s="72"/>
      <c r="B923" s="136"/>
      <c r="C923" s="137"/>
      <c r="D923" s="137"/>
      <c r="E923" s="137"/>
      <c r="F923" s="137"/>
      <c r="G923" s="137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3.5" customHeight="1">
      <c r="A924" s="72"/>
      <c r="B924" s="136"/>
      <c r="C924" s="137"/>
      <c r="D924" s="137"/>
      <c r="E924" s="137"/>
      <c r="F924" s="137"/>
      <c r="G924" s="137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3.5" customHeight="1">
      <c r="A925" s="72"/>
      <c r="B925" s="136"/>
      <c r="C925" s="137"/>
      <c r="D925" s="137"/>
      <c r="E925" s="137"/>
      <c r="F925" s="137"/>
      <c r="G925" s="137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3.5" customHeight="1">
      <c r="A926" s="72"/>
      <c r="B926" s="136"/>
      <c r="C926" s="137"/>
      <c r="D926" s="137"/>
      <c r="E926" s="137"/>
      <c r="F926" s="137"/>
      <c r="G926" s="137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3.5" customHeight="1">
      <c r="A927" s="72"/>
      <c r="B927" s="136"/>
      <c r="C927" s="137"/>
      <c r="D927" s="137"/>
      <c r="E927" s="137"/>
      <c r="F927" s="137"/>
      <c r="G927" s="137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3.5" customHeight="1">
      <c r="A928" s="72"/>
      <c r="B928" s="136"/>
      <c r="C928" s="137"/>
      <c r="D928" s="137"/>
      <c r="E928" s="137"/>
      <c r="F928" s="137"/>
      <c r="G928" s="137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3.5" customHeight="1">
      <c r="A929" s="72"/>
      <c r="B929" s="136"/>
      <c r="C929" s="137"/>
      <c r="D929" s="137"/>
      <c r="E929" s="137"/>
      <c r="F929" s="137"/>
      <c r="G929" s="137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3.5" customHeight="1">
      <c r="A930" s="72"/>
      <c r="B930" s="136"/>
      <c r="C930" s="137"/>
      <c r="D930" s="137"/>
      <c r="E930" s="137"/>
      <c r="F930" s="137"/>
      <c r="G930" s="137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3.5" customHeight="1">
      <c r="A931" s="72"/>
      <c r="B931" s="136"/>
      <c r="C931" s="137"/>
      <c r="D931" s="137"/>
      <c r="E931" s="137"/>
      <c r="F931" s="137"/>
      <c r="G931" s="137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3.5" customHeight="1">
      <c r="A932" s="72"/>
      <c r="B932" s="136"/>
      <c r="C932" s="137"/>
      <c r="D932" s="137"/>
      <c r="E932" s="137"/>
      <c r="F932" s="137"/>
      <c r="G932" s="137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3.5" customHeight="1">
      <c r="A933" s="72"/>
      <c r="B933" s="136"/>
      <c r="C933" s="137"/>
      <c r="D933" s="137"/>
      <c r="E933" s="137"/>
      <c r="F933" s="137"/>
      <c r="G933" s="137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3.5" customHeight="1">
      <c r="A934" s="72"/>
      <c r="B934" s="136"/>
      <c r="C934" s="137"/>
      <c r="D934" s="137"/>
      <c r="E934" s="137"/>
      <c r="F934" s="137"/>
      <c r="G934" s="137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3.5" customHeight="1">
      <c r="A935" s="72"/>
      <c r="B935" s="136"/>
      <c r="C935" s="137"/>
      <c r="D935" s="137"/>
      <c r="E935" s="137"/>
      <c r="F935" s="137"/>
      <c r="G935" s="137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3.5" customHeight="1">
      <c r="A936" s="72"/>
      <c r="B936" s="136"/>
      <c r="C936" s="137"/>
      <c r="D936" s="137"/>
      <c r="E936" s="137"/>
      <c r="F936" s="137"/>
      <c r="G936" s="137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3.5" customHeight="1">
      <c r="A937" s="72"/>
      <c r="B937" s="136"/>
      <c r="C937" s="137"/>
      <c r="D937" s="137"/>
      <c r="E937" s="137"/>
      <c r="F937" s="137"/>
      <c r="G937" s="137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3.5" customHeight="1">
      <c r="A938" s="72"/>
      <c r="B938" s="136"/>
      <c r="C938" s="137"/>
      <c r="D938" s="137"/>
      <c r="E938" s="137"/>
      <c r="F938" s="137"/>
      <c r="G938" s="137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3.5" customHeight="1">
      <c r="A939" s="72"/>
      <c r="B939" s="136"/>
      <c r="C939" s="137"/>
      <c r="D939" s="137"/>
      <c r="E939" s="137"/>
      <c r="F939" s="137"/>
      <c r="G939" s="137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3.5" customHeight="1">
      <c r="A940" s="72"/>
      <c r="B940" s="136"/>
      <c r="C940" s="137"/>
      <c r="D940" s="137"/>
      <c r="E940" s="137"/>
      <c r="F940" s="137"/>
      <c r="G940" s="137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3.5" customHeight="1">
      <c r="A941" s="72"/>
      <c r="B941" s="136"/>
      <c r="C941" s="137"/>
      <c r="D941" s="137"/>
      <c r="E941" s="137"/>
      <c r="F941" s="137"/>
      <c r="G941" s="137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3.5" customHeight="1">
      <c r="A942" s="72"/>
      <c r="B942" s="136"/>
      <c r="C942" s="137"/>
      <c r="D942" s="137"/>
      <c r="E942" s="137"/>
      <c r="F942" s="137"/>
      <c r="G942" s="137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3.5" customHeight="1">
      <c r="A943" s="72"/>
      <c r="B943" s="136"/>
      <c r="C943" s="137"/>
      <c r="D943" s="137"/>
      <c r="E943" s="137"/>
      <c r="F943" s="137"/>
      <c r="G943" s="137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3.5" customHeight="1">
      <c r="A944" s="72"/>
      <c r="B944" s="136"/>
      <c r="C944" s="137"/>
      <c r="D944" s="137"/>
      <c r="E944" s="137"/>
      <c r="F944" s="137"/>
      <c r="G944" s="137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3.5" customHeight="1">
      <c r="A945" s="72"/>
      <c r="B945" s="136"/>
      <c r="C945" s="137"/>
      <c r="D945" s="137"/>
      <c r="E945" s="137"/>
      <c r="F945" s="137"/>
      <c r="G945" s="137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3.5" customHeight="1">
      <c r="A946" s="72"/>
      <c r="B946" s="136"/>
      <c r="C946" s="137"/>
      <c r="D946" s="137"/>
      <c r="E946" s="137"/>
      <c r="F946" s="137"/>
      <c r="G946" s="137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3.5" customHeight="1">
      <c r="A947" s="72"/>
      <c r="B947" s="136"/>
      <c r="C947" s="137"/>
      <c r="D947" s="137"/>
      <c r="E947" s="137"/>
      <c r="F947" s="137"/>
      <c r="G947" s="137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3.5" customHeight="1">
      <c r="A948" s="72"/>
      <c r="B948" s="136"/>
      <c r="C948" s="137"/>
      <c r="D948" s="137"/>
      <c r="E948" s="137"/>
      <c r="F948" s="137"/>
      <c r="G948" s="137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3.5" customHeight="1">
      <c r="A949" s="72"/>
      <c r="B949" s="136"/>
      <c r="C949" s="137"/>
      <c r="D949" s="137"/>
      <c r="E949" s="137"/>
      <c r="F949" s="137"/>
      <c r="G949" s="137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3.5" customHeight="1">
      <c r="A950" s="72"/>
      <c r="B950" s="136"/>
      <c r="C950" s="137"/>
      <c r="D950" s="137"/>
      <c r="E950" s="137"/>
      <c r="F950" s="137"/>
      <c r="G950" s="137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3.5" customHeight="1">
      <c r="A951" s="72"/>
      <c r="B951" s="136"/>
      <c r="C951" s="137"/>
      <c r="D951" s="137"/>
      <c r="E951" s="137"/>
      <c r="F951" s="137"/>
      <c r="G951" s="137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3.5" customHeight="1">
      <c r="A952" s="72"/>
      <c r="B952" s="136"/>
      <c r="C952" s="137"/>
      <c r="D952" s="137"/>
      <c r="E952" s="137"/>
      <c r="F952" s="137"/>
      <c r="G952" s="137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3.5" customHeight="1">
      <c r="A953" s="72"/>
      <c r="B953" s="136"/>
      <c r="C953" s="137"/>
      <c r="D953" s="137"/>
      <c r="E953" s="137"/>
      <c r="F953" s="137"/>
      <c r="G953" s="137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3.5" customHeight="1">
      <c r="A954" s="72"/>
      <c r="B954" s="136"/>
      <c r="C954" s="137"/>
      <c r="D954" s="137"/>
      <c r="E954" s="137"/>
      <c r="F954" s="137"/>
      <c r="G954" s="137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3.5" customHeight="1">
      <c r="A955" s="72"/>
      <c r="B955" s="136"/>
      <c r="C955" s="137"/>
      <c r="D955" s="137"/>
      <c r="E955" s="137"/>
      <c r="F955" s="137"/>
      <c r="G955" s="137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3.5" customHeight="1">
      <c r="A956" s="72"/>
      <c r="B956" s="136"/>
      <c r="C956" s="137"/>
      <c r="D956" s="137"/>
      <c r="E956" s="137"/>
      <c r="F956" s="137"/>
      <c r="G956" s="137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3.5" customHeight="1">
      <c r="A957" s="72"/>
      <c r="B957" s="136"/>
      <c r="C957" s="137"/>
      <c r="D957" s="137"/>
      <c r="E957" s="137"/>
      <c r="F957" s="137"/>
      <c r="G957" s="137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3.5" customHeight="1">
      <c r="A958" s="72"/>
      <c r="B958" s="136"/>
      <c r="C958" s="137"/>
      <c r="D958" s="137"/>
      <c r="E958" s="137"/>
      <c r="F958" s="137"/>
      <c r="G958" s="137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3.5" customHeight="1">
      <c r="A959" s="72"/>
      <c r="B959" s="136"/>
      <c r="C959" s="137"/>
      <c r="D959" s="137"/>
      <c r="E959" s="137"/>
      <c r="F959" s="137"/>
      <c r="G959" s="137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3.5" customHeight="1">
      <c r="A960" s="72"/>
      <c r="B960" s="136"/>
      <c r="C960" s="137"/>
      <c r="D960" s="137"/>
      <c r="E960" s="137"/>
      <c r="F960" s="137"/>
      <c r="G960" s="137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3.5" customHeight="1">
      <c r="A961" s="72"/>
      <c r="B961" s="136"/>
      <c r="C961" s="137"/>
      <c r="D961" s="137"/>
      <c r="E961" s="137"/>
      <c r="F961" s="137"/>
      <c r="G961" s="137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3.5" customHeight="1">
      <c r="A962" s="72"/>
      <c r="B962" s="136"/>
      <c r="C962" s="137"/>
      <c r="D962" s="137"/>
      <c r="E962" s="137"/>
      <c r="F962" s="137"/>
      <c r="G962" s="137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3.5" customHeight="1">
      <c r="A963" s="72"/>
      <c r="B963" s="136"/>
      <c r="C963" s="137"/>
      <c r="D963" s="137"/>
      <c r="E963" s="137"/>
      <c r="F963" s="137"/>
      <c r="G963" s="137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3.5" customHeight="1">
      <c r="A964" s="72"/>
      <c r="B964" s="136"/>
      <c r="C964" s="137"/>
      <c r="D964" s="137"/>
      <c r="E964" s="137"/>
      <c r="F964" s="137"/>
      <c r="G964" s="137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3.5" customHeight="1">
      <c r="A965" s="72"/>
      <c r="B965" s="136"/>
      <c r="C965" s="137"/>
      <c r="D965" s="137"/>
      <c r="E965" s="137"/>
      <c r="F965" s="137"/>
      <c r="G965" s="137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3.5" customHeight="1">
      <c r="A966" s="72"/>
      <c r="B966" s="136"/>
      <c r="C966" s="137"/>
      <c r="D966" s="137"/>
      <c r="E966" s="137"/>
      <c r="F966" s="137"/>
      <c r="G966" s="137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3.5" customHeight="1">
      <c r="A967" s="72"/>
      <c r="B967" s="136"/>
      <c r="C967" s="137"/>
      <c r="D967" s="137"/>
      <c r="E967" s="137"/>
      <c r="F967" s="137"/>
      <c r="G967" s="137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3.5" customHeight="1">
      <c r="A968" s="72"/>
      <c r="B968" s="136"/>
      <c r="C968" s="137"/>
      <c r="D968" s="137"/>
      <c r="E968" s="137"/>
      <c r="F968" s="137"/>
      <c r="G968" s="137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3.5" customHeight="1">
      <c r="A969" s="72"/>
      <c r="B969" s="136"/>
      <c r="C969" s="137"/>
      <c r="D969" s="137"/>
      <c r="E969" s="137"/>
      <c r="F969" s="137"/>
      <c r="G969" s="137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3.5" customHeight="1">
      <c r="A970" s="72"/>
      <c r="B970" s="136"/>
      <c r="C970" s="137"/>
      <c r="D970" s="137"/>
      <c r="E970" s="137"/>
      <c r="F970" s="137"/>
      <c r="G970" s="137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3.5" customHeight="1">
      <c r="A971" s="72"/>
      <c r="B971" s="136"/>
      <c r="C971" s="137"/>
      <c r="D971" s="137"/>
      <c r="E971" s="137"/>
      <c r="F971" s="137"/>
      <c r="G971" s="137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3.5" customHeight="1">
      <c r="A972" s="72"/>
      <c r="B972" s="136"/>
      <c r="C972" s="137"/>
      <c r="D972" s="137"/>
      <c r="E972" s="137"/>
      <c r="F972" s="137"/>
      <c r="G972" s="137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3.5" customHeight="1">
      <c r="A973" s="72"/>
      <c r="B973" s="136"/>
      <c r="C973" s="137"/>
      <c r="D973" s="137"/>
      <c r="E973" s="137"/>
      <c r="F973" s="137"/>
      <c r="G973" s="137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3.5" customHeight="1">
      <c r="A974" s="72"/>
      <c r="B974" s="136"/>
      <c r="C974" s="137"/>
      <c r="D974" s="137"/>
      <c r="E974" s="137"/>
      <c r="F974" s="137"/>
      <c r="G974" s="137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3.5" customHeight="1">
      <c r="A975" s="72"/>
      <c r="B975" s="136"/>
      <c r="C975" s="137"/>
      <c r="D975" s="137"/>
      <c r="E975" s="137"/>
      <c r="F975" s="137"/>
      <c r="G975" s="137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3.5" customHeight="1">
      <c r="A976" s="72"/>
      <c r="B976" s="136"/>
      <c r="C976" s="137"/>
      <c r="D976" s="137"/>
      <c r="E976" s="137"/>
      <c r="F976" s="137"/>
      <c r="G976" s="137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3.5" customHeight="1">
      <c r="A977" s="72"/>
      <c r="B977" s="136"/>
      <c r="C977" s="137"/>
      <c r="D977" s="137"/>
      <c r="E977" s="137"/>
      <c r="F977" s="137"/>
      <c r="G977" s="137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3.5" customHeight="1">
      <c r="A978" s="72"/>
      <c r="B978" s="136"/>
      <c r="C978" s="137"/>
      <c r="D978" s="137"/>
      <c r="E978" s="137"/>
      <c r="F978" s="137"/>
      <c r="G978" s="137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3.5" customHeight="1">
      <c r="A979" s="72"/>
      <c r="B979" s="136"/>
      <c r="C979" s="137"/>
      <c r="D979" s="137"/>
      <c r="E979" s="137"/>
      <c r="F979" s="137"/>
      <c r="G979" s="137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3.5" customHeight="1">
      <c r="A980" s="72"/>
      <c r="B980" s="136"/>
      <c r="C980" s="137"/>
      <c r="D980" s="137"/>
      <c r="E980" s="137"/>
      <c r="F980" s="137"/>
      <c r="G980" s="137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3.5" customHeight="1">
      <c r="A981" s="72"/>
      <c r="B981" s="136"/>
      <c r="C981" s="137"/>
      <c r="D981" s="137"/>
      <c r="E981" s="137"/>
      <c r="F981" s="137"/>
      <c r="G981" s="137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3.5" customHeight="1">
      <c r="A982" s="72"/>
      <c r="B982" s="136"/>
      <c r="C982" s="137"/>
      <c r="D982" s="137"/>
      <c r="E982" s="137"/>
      <c r="F982" s="137"/>
      <c r="G982" s="137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3.5" customHeight="1">
      <c r="A983" s="72"/>
      <c r="B983" s="136"/>
      <c r="C983" s="137"/>
      <c r="D983" s="137"/>
      <c r="E983" s="137"/>
      <c r="F983" s="137"/>
      <c r="G983" s="137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3.5" customHeight="1">
      <c r="A984" s="72"/>
      <c r="B984" s="136"/>
      <c r="C984" s="137"/>
      <c r="D984" s="137"/>
      <c r="E984" s="137"/>
      <c r="F984" s="137"/>
      <c r="G984" s="137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3.5" customHeight="1">
      <c r="A985" s="72"/>
      <c r="B985" s="136"/>
      <c r="C985" s="137"/>
      <c r="D985" s="137"/>
      <c r="E985" s="137"/>
      <c r="F985" s="137"/>
      <c r="G985" s="137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3.5" customHeight="1">
      <c r="A986" s="72"/>
      <c r="B986" s="136"/>
      <c r="C986" s="137"/>
      <c r="D986" s="137"/>
      <c r="E986" s="137"/>
      <c r="F986" s="137"/>
      <c r="G986" s="137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3.5" customHeight="1">
      <c r="A987" s="72"/>
      <c r="B987" s="136"/>
      <c r="C987" s="137"/>
      <c r="D987" s="137"/>
      <c r="E987" s="137"/>
      <c r="F987" s="137"/>
      <c r="G987" s="137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3.5" customHeight="1">
      <c r="A988" s="72"/>
      <c r="B988" s="136"/>
      <c r="C988" s="137"/>
      <c r="D988" s="137"/>
      <c r="E988" s="137"/>
      <c r="F988" s="137"/>
      <c r="G988" s="137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3.5" customHeight="1">
      <c r="A989" s="72"/>
      <c r="B989" s="136"/>
      <c r="C989" s="137"/>
      <c r="D989" s="137"/>
      <c r="E989" s="137"/>
      <c r="F989" s="137"/>
      <c r="G989" s="137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3.5" customHeight="1">
      <c r="A990" s="72"/>
      <c r="B990" s="136"/>
      <c r="C990" s="137"/>
      <c r="D990" s="137"/>
      <c r="E990" s="137"/>
      <c r="F990" s="137"/>
      <c r="G990" s="137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3.5" customHeight="1">
      <c r="A991" s="72"/>
      <c r="B991" s="136"/>
      <c r="C991" s="137"/>
      <c r="D991" s="137"/>
      <c r="E991" s="137"/>
      <c r="F991" s="137"/>
      <c r="G991" s="137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3.5" customHeight="1">
      <c r="A992" s="72"/>
      <c r="B992" s="136"/>
      <c r="C992" s="137"/>
      <c r="D992" s="137"/>
      <c r="E992" s="137"/>
      <c r="F992" s="137"/>
      <c r="G992" s="137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3.5" customHeight="1">
      <c r="A993" s="72"/>
      <c r="B993" s="136"/>
      <c r="C993" s="137"/>
      <c r="D993" s="137"/>
      <c r="E993" s="137"/>
      <c r="F993" s="137"/>
      <c r="G993" s="137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3.5" customHeight="1">
      <c r="A994" s="72"/>
      <c r="B994" s="136"/>
      <c r="C994" s="137"/>
      <c r="D994" s="137"/>
      <c r="E994" s="137"/>
      <c r="F994" s="137"/>
      <c r="G994" s="137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3.5" customHeight="1">
      <c r="A995" s="72"/>
      <c r="B995" s="136"/>
      <c r="C995" s="137"/>
      <c r="D995" s="137"/>
      <c r="E995" s="137"/>
      <c r="F995" s="137"/>
      <c r="G995" s="137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3.5" customHeight="1">
      <c r="A996" s="72"/>
      <c r="B996" s="136"/>
      <c r="C996" s="137"/>
      <c r="D996" s="137"/>
      <c r="E996" s="137"/>
      <c r="F996" s="137"/>
      <c r="G996" s="137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3.5" customHeight="1">
      <c r="A997" s="72"/>
      <c r="B997" s="136"/>
      <c r="C997" s="137"/>
      <c r="D997" s="137"/>
      <c r="E997" s="137"/>
      <c r="F997" s="137"/>
      <c r="G997" s="137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3.5" customHeight="1">
      <c r="A998" s="72"/>
      <c r="B998" s="136"/>
      <c r="C998" s="137"/>
      <c r="D998" s="137"/>
      <c r="E998" s="137"/>
      <c r="F998" s="137"/>
      <c r="G998" s="137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3.5" customHeight="1">
      <c r="A999" s="72"/>
      <c r="B999" s="136"/>
      <c r="C999" s="137"/>
      <c r="D999" s="137"/>
      <c r="E999" s="137"/>
      <c r="F999" s="137"/>
      <c r="G999" s="137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3.5" customHeight="1">
      <c r="A1000" s="72"/>
      <c r="B1000" s="136"/>
      <c r="C1000" s="137"/>
      <c r="D1000" s="137"/>
      <c r="E1000" s="137"/>
      <c r="F1000" s="137"/>
      <c r="G1000" s="137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17">
    <mergeCell ref="B1:G1"/>
    <mergeCell ref="I1:L1"/>
    <mergeCell ref="J3:L3"/>
    <mergeCell ref="J19:L19"/>
    <mergeCell ref="I35:L35"/>
    <mergeCell ref="I36:K36"/>
    <mergeCell ref="I37:K37"/>
    <mergeCell ref="I47:K47"/>
    <mergeCell ref="B51:G51"/>
    <mergeCell ref="B72:G72"/>
    <mergeCell ref="I38:K38"/>
    <mergeCell ref="I39:K39"/>
    <mergeCell ref="I40:K40"/>
    <mergeCell ref="I41:K41"/>
    <mergeCell ref="I42:K42"/>
    <mergeCell ref="I44:K44"/>
    <mergeCell ref="I46:K46"/>
  </mergeCells>
  <conditionalFormatting sqref="I4:I31">
    <cfRule type="containsBlanks" dxfId="0" priority="1" stopIfTrue="1">
      <formula>LEN(TRIM(I4))=0</formula>
    </cfRule>
  </conditionalFormatting>
  <conditionalFormatting sqref="J59:K61 J62:L62">
    <cfRule type="containsBlanks" dxfId="0" priority="2" stopIfTrue="1">
      <formula>LEN(TRIM(J59))=0</formula>
    </cfRule>
  </conditionalFormatting>
  <conditionalFormatting sqref="J64:L67">
    <cfRule type="containsBlanks" dxfId="0" priority="3" stopIfTrue="1">
      <formula>LEN(TRIM(J64))=0</formula>
    </cfRule>
  </conditionalFormatting>
  <conditionalFormatting sqref="L61">
    <cfRule type="containsBlanks" dxfId="0" priority="4" stopIfTrue="1">
      <formula>LEN(TRIM(L61))=0</formula>
    </cfRule>
  </conditionalFormatting>
  <dataValidations>
    <dataValidation type="list" allowBlank="1" showErrorMessage="1" sqref="I4:I7 I10:I17 I23 I29">
      <formula1>"0,1,2,3,4,5,6,7,8,9,10"</formula1>
    </dataValidation>
  </dataValidations>
  <printOptions horizontalCentered="1" verticalCentered="1"/>
  <pageMargins bottom="0.7086614173228347" footer="0.0" header="0.0" left="0.7480314960629921" right="0.7480314960629921" top="0.7086614173228347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40.0"/>
    <col customWidth="1" min="2" max="2" width="13.75"/>
    <col customWidth="1" hidden="1" min="3" max="3" width="13.75"/>
    <col customWidth="1" hidden="1" min="4" max="4" width="8.75"/>
    <col customWidth="1" min="5" max="5" width="10.5"/>
    <col customWidth="1" min="6" max="12" width="8.88"/>
    <col customWidth="1" min="13" max="13" width="9.5"/>
    <col customWidth="1" min="14" max="14" width="4.0"/>
    <col customWidth="1" min="15" max="17" width="11.5"/>
    <col customWidth="1" min="18" max="19" width="9.5"/>
    <col customWidth="1" min="20" max="20" width="4.0"/>
    <col customWidth="1" min="21" max="23" width="11.5"/>
    <col customWidth="1" min="24" max="25" width="9.5"/>
    <col customWidth="1" min="26" max="26" width="4.0"/>
    <col customWidth="1" min="27" max="35" width="11.5"/>
    <col customWidth="1" min="36" max="36" width="3.0"/>
    <col customWidth="1" min="37" max="37" width="11.5"/>
    <col customWidth="1" hidden="1" min="38" max="38" width="10.63"/>
    <col customWidth="1" min="39" max="40" width="9.5"/>
    <col customWidth="1" hidden="1" min="41" max="43" width="10.63"/>
    <col customWidth="1" min="44" max="45" width="9.5"/>
    <col customWidth="1" hidden="1" min="46" max="48" width="10.63"/>
    <col customWidth="1" min="49" max="50" width="9.5"/>
    <col customWidth="1" hidden="1" min="51" max="52" width="10.63"/>
    <col customWidth="1" min="53" max="53" width="3.75"/>
    <col customWidth="1" min="54" max="54" width="11.5"/>
    <col customWidth="1" hidden="1" min="55" max="55" width="10.63"/>
    <col customWidth="1" min="56" max="57" width="9.5"/>
    <col customWidth="1" hidden="1" min="58" max="60" width="10.63"/>
    <col customWidth="1" min="61" max="62" width="9.5"/>
    <col customWidth="1" hidden="1" min="63" max="63" width="10.63"/>
    <col customWidth="1" hidden="1" min="64" max="64" width="11.5"/>
    <col customWidth="1" hidden="1" min="65" max="65" width="10.63"/>
    <col customWidth="1" min="66" max="67" width="9.5"/>
    <col customWidth="1" hidden="1" min="68" max="69" width="10.63"/>
  </cols>
  <sheetData>
    <row r="1" ht="12.75" hidden="1" customHeight="1">
      <c r="A1" s="138" t="s">
        <v>137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40"/>
      <c r="AH1" s="140"/>
      <c r="AI1" s="140"/>
      <c r="AJ1" s="140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  <c r="BA1" s="140"/>
      <c r="BB1" s="140"/>
      <c r="BC1" s="140"/>
      <c r="BD1" s="140"/>
      <c r="BE1" s="140"/>
      <c r="BF1" s="140"/>
      <c r="BG1" s="140"/>
      <c r="BH1" s="140"/>
      <c r="BI1" s="140"/>
      <c r="BJ1" s="140"/>
      <c r="BK1" s="140"/>
      <c r="BL1" s="140"/>
      <c r="BM1" s="140"/>
      <c r="BN1" s="140"/>
      <c r="BO1" s="140"/>
      <c r="BP1" s="140"/>
      <c r="BQ1" s="140"/>
    </row>
    <row r="2" ht="12.75" hidden="1" customHeight="1">
      <c r="A2" s="141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39"/>
      <c r="AA2" s="139"/>
      <c r="AB2" s="139"/>
      <c r="AC2" s="139"/>
      <c r="AD2" s="139"/>
      <c r="AE2" s="139"/>
      <c r="AF2" s="139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  <c r="AR2" s="140"/>
      <c r="AS2" s="140"/>
      <c r="AT2" s="140"/>
      <c r="AU2" s="140"/>
      <c r="AV2" s="140"/>
      <c r="AW2" s="140"/>
      <c r="AX2" s="140"/>
      <c r="AY2" s="140"/>
      <c r="AZ2" s="140"/>
      <c r="BA2" s="140"/>
      <c r="BB2" s="140"/>
      <c r="BC2" s="140"/>
      <c r="BD2" s="140"/>
      <c r="BE2" s="140"/>
      <c r="BF2" s="140"/>
      <c r="BG2" s="140"/>
      <c r="BH2" s="140"/>
      <c r="BI2" s="140"/>
      <c r="BJ2" s="140"/>
      <c r="BK2" s="140"/>
      <c r="BL2" s="140"/>
      <c r="BM2" s="140"/>
      <c r="BN2" s="140"/>
      <c r="BO2" s="140"/>
      <c r="BP2" s="140"/>
      <c r="BQ2" s="140"/>
    </row>
    <row r="3" ht="12.75" hidden="1" customHeight="1">
      <c r="A3" s="139"/>
      <c r="B3" s="142" t="s">
        <v>138</v>
      </c>
      <c r="C3" s="28"/>
      <c r="D3" s="139"/>
      <c r="E3" s="143" t="s">
        <v>39</v>
      </c>
      <c r="F3" s="139"/>
      <c r="G3" s="139"/>
      <c r="H3" s="139"/>
      <c r="I3" s="139"/>
      <c r="J3" s="139"/>
      <c r="K3" s="139"/>
      <c r="L3" s="139"/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  <c r="AC3" s="139"/>
      <c r="AD3" s="139"/>
      <c r="AE3" s="139"/>
      <c r="AF3" s="139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0"/>
      <c r="BL3" s="140"/>
      <c r="BM3" s="140"/>
      <c r="BN3" s="140"/>
      <c r="BO3" s="140"/>
      <c r="BP3" s="140"/>
      <c r="BQ3" s="140"/>
    </row>
    <row r="4" ht="12.75" hidden="1" customHeight="1">
      <c r="A4" s="144" t="s">
        <v>139</v>
      </c>
      <c r="B4" s="145" t="s">
        <v>140</v>
      </c>
      <c r="C4" s="145" t="s">
        <v>141</v>
      </c>
      <c r="D4" s="139"/>
      <c r="E4" s="146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39"/>
      <c r="AB4" s="139"/>
      <c r="AC4" s="139"/>
      <c r="AD4" s="139"/>
      <c r="AE4" s="139"/>
      <c r="AF4" s="139"/>
      <c r="AG4" s="140"/>
      <c r="AH4" s="140"/>
      <c r="AI4" s="140"/>
      <c r="AJ4" s="140"/>
      <c r="AK4" s="140"/>
      <c r="AL4" s="140"/>
      <c r="AM4" s="140"/>
      <c r="AN4" s="140"/>
      <c r="AO4" s="140"/>
      <c r="AP4" s="140"/>
      <c r="AQ4" s="140"/>
      <c r="AR4" s="140"/>
      <c r="AS4" s="140"/>
      <c r="AT4" s="140"/>
      <c r="AU4" s="140"/>
      <c r="AV4" s="140"/>
      <c r="AW4" s="140"/>
      <c r="AX4" s="140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  <c r="BJ4" s="140"/>
      <c r="BK4" s="140"/>
      <c r="BL4" s="140"/>
      <c r="BM4" s="140"/>
      <c r="BN4" s="140"/>
      <c r="BO4" s="140"/>
      <c r="BP4" s="140"/>
      <c r="BQ4" s="140"/>
    </row>
    <row r="5" ht="21.75" hidden="1" customHeight="1">
      <c r="A5" s="147" t="s">
        <v>142</v>
      </c>
      <c r="B5" s="148">
        <v>0.0</v>
      </c>
      <c r="C5" s="148">
        <v>0.0</v>
      </c>
      <c r="D5" s="139"/>
      <c r="E5" s="14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39"/>
      <c r="AB5" s="139"/>
      <c r="AC5" s="139"/>
      <c r="AD5" s="139"/>
      <c r="AE5" s="139"/>
      <c r="AF5" s="139"/>
      <c r="AG5" s="140"/>
      <c r="AH5" s="140"/>
      <c r="AI5" s="140"/>
      <c r="AJ5" s="140"/>
      <c r="AK5" s="140"/>
      <c r="AL5" s="140"/>
      <c r="AM5" s="140"/>
      <c r="AN5" s="140"/>
      <c r="AO5" s="140"/>
      <c r="AP5" s="140"/>
      <c r="AQ5" s="140"/>
      <c r="AR5" s="140"/>
      <c r="AS5" s="140"/>
      <c r="AT5" s="140"/>
      <c r="AU5" s="140"/>
      <c r="AV5" s="140"/>
      <c r="AW5" s="140"/>
      <c r="AX5" s="140"/>
      <c r="AY5" s="140"/>
      <c r="AZ5" s="140"/>
      <c r="BA5" s="140"/>
      <c r="BB5" s="140"/>
      <c r="BC5" s="140"/>
      <c r="BD5" s="140"/>
      <c r="BE5" s="140"/>
      <c r="BF5" s="140"/>
      <c r="BG5" s="140"/>
      <c r="BH5" s="140"/>
      <c r="BI5" s="140"/>
      <c r="BJ5" s="140"/>
      <c r="BK5" s="140"/>
      <c r="BL5" s="140"/>
      <c r="BM5" s="140"/>
      <c r="BN5" s="140"/>
      <c r="BO5" s="140"/>
      <c r="BP5" s="140"/>
      <c r="BQ5" s="140"/>
    </row>
    <row r="6" ht="21.75" hidden="1" customHeight="1">
      <c r="A6" s="147" t="s">
        <v>143</v>
      </c>
      <c r="B6" s="148">
        <v>0.0</v>
      </c>
      <c r="C6" s="148">
        <v>0.0</v>
      </c>
      <c r="D6" s="139"/>
      <c r="E6" s="149"/>
      <c r="F6" s="139"/>
      <c r="G6" s="139"/>
      <c r="H6" s="139"/>
      <c r="I6" s="139"/>
      <c r="J6" s="139"/>
      <c r="K6" s="139"/>
      <c r="L6" s="139"/>
      <c r="M6" s="139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39"/>
      <c r="AB6" s="139"/>
      <c r="AC6" s="139"/>
      <c r="AD6" s="139"/>
      <c r="AE6" s="139"/>
      <c r="AF6" s="139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0"/>
      <c r="BA6" s="140"/>
      <c r="BB6" s="140"/>
      <c r="BC6" s="140"/>
      <c r="BD6" s="140"/>
      <c r="BE6" s="140"/>
      <c r="BF6" s="140"/>
      <c r="BG6" s="140"/>
      <c r="BH6" s="140"/>
      <c r="BI6" s="140"/>
      <c r="BJ6" s="140"/>
      <c r="BK6" s="140"/>
      <c r="BL6" s="140"/>
      <c r="BM6" s="140"/>
      <c r="BN6" s="140"/>
      <c r="BO6" s="140"/>
      <c r="BP6" s="140"/>
      <c r="BQ6" s="140"/>
    </row>
    <row r="7" ht="21.75" hidden="1" customHeight="1">
      <c r="A7" s="147" t="s">
        <v>144</v>
      </c>
      <c r="B7" s="149"/>
      <c r="C7" s="149"/>
      <c r="D7" s="139"/>
      <c r="E7" s="148">
        <v>0.0</v>
      </c>
      <c r="F7" s="139"/>
      <c r="G7" s="139"/>
      <c r="H7" s="139"/>
      <c r="I7" s="139"/>
      <c r="J7" s="139"/>
      <c r="K7" s="139"/>
      <c r="L7" s="150" t="s">
        <v>145</v>
      </c>
      <c r="M7" s="151"/>
      <c r="N7" s="139"/>
      <c r="O7" s="139"/>
      <c r="P7" s="139"/>
      <c r="Q7" s="139"/>
      <c r="R7" s="152">
        <v>0.0</v>
      </c>
      <c r="S7" s="139"/>
      <c r="T7" s="139"/>
      <c r="U7" s="139"/>
      <c r="V7" s="139"/>
      <c r="W7" s="139"/>
      <c r="X7" s="152">
        <v>0.0</v>
      </c>
      <c r="Y7" s="139"/>
      <c r="Z7" s="139"/>
      <c r="AA7" s="139"/>
      <c r="AB7" s="139"/>
      <c r="AC7" s="139"/>
      <c r="AD7" s="139"/>
      <c r="AE7" s="153" t="str">
        <f>IF(E7&lt;=E18+L18+R18,"","Attention, le prêt MPE (ancien NACRE) doit être inférieur ou égale aux prêts bancaires")</f>
        <v/>
      </c>
      <c r="AF7" s="139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</row>
    <row r="8" ht="21.75" hidden="1" customHeight="1">
      <c r="A8" s="147" t="s">
        <v>146</v>
      </c>
      <c r="B8" s="149"/>
      <c r="C8" s="149"/>
      <c r="D8" s="139"/>
      <c r="E8" s="148">
        <v>0.0</v>
      </c>
      <c r="F8" s="139"/>
      <c r="G8" s="139"/>
      <c r="H8" s="139"/>
      <c r="I8" s="139"/>
      <c r="J8" s="139"/>
      <c r="K8" s="139"/>
      <c r="L8" s="150" t="s">
        <v>147</v>
      </c>
      <c r="M8" s="151"/>
      <c r="N8" s="139"/>
      <c r="O8" s="139"/>
      <c r="P8" s="139"/>
      <c r="Q8" s="139"/>
      <c r="R8" s="152">
        <v>0.0</v>
      </c>
      <c r="S8" s="139"/>
      <c r="T8" s="139"/>
      <c r="U8" s="139"/>
      <c r="V8" s="139"/>
      <c r="W8" s="139"/>
      <c r="X8" s="152">
        <v>0.0</v>
      </c>
      <c r="Y8" s="139"/>
      <c r="Z8" s="139"/>
      <c r="AA8" s="139"/>
      <c r="AB8" s="139"/>
      <c r="AC8" s="139"/>
      <c r="AD8" s="139"/>
      <c r="AE8" s="154"/>
      <c r="AF8" s="139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</row>
    <row r="9" ht="21.0" hidden="1" customHeight="1">
      <c r="A9" s="155" t="s">
        <v>148</v>
      </c>
      <c r="B9" s="156">
        <f t="shared" ref="B9:C9" si="1">SUM(B5:B8)</f>
        <v>0</v>
      </c>
      <c r="C9" s="156">
        <f t="shared" si="1"/>
        <v>0</v>
      </c>
      <c r="D9" s="139"/>
      <c r="E9" s="156">
        <f>SUM(E5:E8)</f>
        <v>0</v>
      </c>
      <c r="F9" s="139"/>
      <c r="G9" s="139"/>
      <c r="H9" s="139"/>
      <c r="I9" s="139"/>
      <c r="J9" s="139"/>
      <c r="K9" s="139"/>
      <c r="L9" s="139"/>
      <c r="M9" s="139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39"/>
      <c r="AB9" s="139"/>
      <c r="AC9" s="139"/>
      <c r="AD9" s="139"/>
      <c r="AE9" s="157" t="str">
        <f>IF(E7&gt;4000,"Attention le prêt MPE est plafonné à 4 000 €","")</f>
        <v/>
      </c>
      <c r="AF9" s="139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</row>
    <row r="10" ht="12.75" hidden="1" customHeight="1">
      <c r="A10" s="139"/>
      <c r="B10" s="139"/>
      <c r="C10" s="139"/>
      <c r="D10" s="139"/>
      <c r="E10" s="139"/>
      <c r="F10" s="139"/>
      <c r="G10" s="139"/>
      <c r="H10" s="139"/>
      <c r="I10" s="139"/>
      <c r="J10" s="139"/>
      <c r="K10" s="139"/>
      <c r="L10" s="139"/>
      <c r="M10" s="139"/>
      <c r="N10" s="139"/>
      <c r="O10" s="139"/>
      <c r="P10" s="139"/>
      <c r="Q10" s="139"/>
      <c r="R10" s="139"/>
      <c r="S10" s="139"/>
      <c r="T10" s="139"/>
      <c r="U10" s="139"/>
      <c r="V10" s="139"/>
      <c r="W10" s="139"/>
      <c r="X10" s="139"/>
      <c r="Y10" s="139"/>
      <c r="Z10" s="139"/>
      <c r="AA10" s="139"/>
      <c r="AB10" s="139"/>
      <c r="AC10" s="139"/>
      <c r="AD10" s="139"/>
      <c r="AE10" s="157" t="str">
        <f>IF(NACCRE&gt;60,"Le prêt MPE ne peut excéder la durée de 60 mois et celle du prêt bancaire","")</f>
        <v/>
      </c>
      <c r="AF10" s="139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</row>
    <row r="11" ht="21.0" hidden="1" customHeight="1">
      <c r="A11" s="144" t="s">
        <v>149</v>
      </c>
      <c r="B11" s="145" t="s">
        <v>150</v>
      </c>
      <c r="C11" s="139"/>
      <c r="D11" s="139"/>
      <c r="E11" s="139"/>
      <c r="F11" s="139"/>
      <c r="G11" s="139"/>
      <c r="H11" s="139"/>
      <c r="I11" s="139"/>
      <c r="J11" s="139"/>
      <c r="K11" s="139"/>
      <c r="L11" s="139"/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Y11" s="139"/>
      <c r="Z11" s="139"/>
      <c r="AA11" s="139"/>
      <c r="AB11" s="139"/>
      <c r="AC11" s="139"/>
      <c r="AD11" s="139"/>
      <c r="AE11" s="139"/>
      <c r="AF11" s="139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40"/>
      <c r="BJ11" s="140"/>
      <c r="BK11" s="140"/>
      <c r="BL11" s="140"/>
      <c r="BM11" s="140"/>
      <c r="BN11" s="140"/>
      <c r="BO11" s="140"/>
      <c r="BP11" s="140"/>
      <c r="BQ11" s="140"/>
    </row>
    <row r="12" ht="21.0" hidden="1" customHeight="1">
      <c r="A12" s="147" t="s">
        <v>151</v>
      </c>
      <c r="B12" s="148">
        <v>0.0</v>
      </c>
      <c r="C12" s="139"/>
      <c r="D12" s="139"/>
      <c r="E12" s="153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39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</row>
    <row r="13" ht="21.0" hidden="1" customHeight="1">
      <c r="A13" s="147" t="s">
        <v>152</v>
      </c>
      <c r="B13" s="148">
        <v>0.0</v>
      </c>
      <c r="C13" s="139"/>
      <c r="D13" s="139"/>
      <c r="E13" s="153"/>
      <c r="F13" s="139"/>
      <c r="G13" s="139"/>
      <c r="H13" s="139"/>
      <c r="I13" s="139"/>
      <c r="J13" s="139"/>
      <c r="K13" s="139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39"/>
      <c r="X13" s="139"/>
      <c r="Y13" s="139"/>
      <c r="Z13" s="139"/>
      <c r="AA13" s="139"/>
      <c r="AB13" s="139"/>
      <c r="AC13" s="139"/>
      <c r="AD13" s="139"/>
      <c r="AE13" s="139"/>
      <c r="AF13" s="139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</row>
    <row r="14" ht="21.0" hidden="1" customHeight="1">
      <c r="A14" s="139"/>
      <c r="B14" s="156">
        <f>SUM(B12:B13)</f>
        <v>0</v>
      </c>
      <c r="C14" s="139"/>
      <c r="D14" s="139"/>
      <c r="E14" s="139"/>
      <c r="F14" s="139"/>
      <c r="G14" s="139"/>
      <c r="H14" s="139"/>
      <c r="I14" s="139"/>
      <c r="J14" s="139"/>
      <c r="K14" s="139"/>
      <c r="L14" s="139"/>
      <c r="M14" s="139"/>
      <c r="N14" s="139"/>
      <c r="O14" s="139"/>
      <c r="P14" s="139"/>
      <c r="Q14" s="139"/>
      <c r="R14" s="139"/>
      <c r="S14" s="139"/>
      <c r="T14" s="139"/>
      <c r="U14" s="139"/>
      <c r="V14" s="139"/>
      <c r="W14" s="139"/>
      <c r="X14" s="139"/>
      <c r="Y14" s="139"/>
      <c r="Z14" s="139"/>
      <c r="AA14" s="139"/>
      <c r="AB14" s="139"/>
      <c r="AC14" s="139"/>
      <c r="AD14" s="139"/>
      <c r="AE14" s="139"/>
      <c r="AF14" s="139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</row>
    <row r="15" ht="17.25" customHeight="1">
      <c r="A15" s="139"/>
      <c r="B15" s="139"/>
      <c r="C15" s="139"/>
      <c r="D15" s="139"/>
      <c r="E15" s="158" t="s">
        <v>153</v>
      </c>
      <c r="T15" s="139"/>
      <c r="U15" s="139"/>
      <c r="V15" s="139"/>
      <c r="W15" s="139"/>
      <c r="X15" s="139"/>
      <c r="Y15" s="139"/>
      <c r="Z15" s="139"/>
      <c r="AA15" s="139"/>
      <c r="AB15" s="139"/>
      <c r="AC15" s="139"/>
      <c r="AD15" s="139"/>
      <c r="AE15" s="139"/>
      <c r="AF15" s="139"/>
      <c r="AG15" s="140"/>
      <c r="AH15" s="140"/>
      <c r="AI15" s="140"/>
      <c r="AJ15" s="140"/>
      <c r="AK15" s="140"/>
      <c r="AL15" s="140"/>
      <c r="AM15" s="159" t="s">
        <v>154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160"/>
      <c r="AY15" s="140"/>
      <c r="AZ15" s="140"/>
      <c r="BA15" s="140"/>
      <c r="BB15" s="140"/>
      <c r="BC15" s="140"/>
      <c r="BD15" s="159" t="s">
        <v>155</v>
      </c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160"/>
      <c r="BP15" s="140"/>
      <c r="BQ15" s="140"/>
    </row>
    <row r="16" ht="12.75" customHeigh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9"/>
      <c r="P16" s="139"/>
      <c r="Q16" s="139"/>
      <c r="R16" s="139"/>
      <c r="S16" s="139"/>
      <c r="T16" s="139"/>
      <c r="U16" s="139"/>
      <c r="V16" s="139"/>
      <c r="W16" s="139"/>
      <c r="X16" s="139"/>
      <c r="Y16" s="139"/>
      <c r="Z16" s="139"/>
      <c r="AA16" s="139"/>
      <c r="AB16" s="139"/>
      <c r="AC16" s="139"/>
      <c r="AD16" s="139"/>
      <c r="AE16" s="139"/>
      <c r="AF16" s="139"/>
      <c r="AG16" s="140"/>
      <c r="AH16" s="140"/>
      <c r="AI16" s="140"/>
      <c r="AJ16" s="140"/>
      <c r="AK16" s="140"/>
      <c r="AL16" s="140"/>
      <c r="AM16" s="140"/>
      <c r="AN16" s="140"/>
      <c r="AO16" s="140"/>
      <c r="AP16" s="140"/>
      <c r="AQ16" s="140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0"/>
      <c r="BE16" s="140"/>
      <c r="BF16" s="140"/>
      <c r="BG16" s="140"/>
      <c r="BH16" s="140"/>
      <c r="BI16" s="140"/>
      <c r="BJ16" s="140"/>
      <c r="BK16" s="140"/>
      <c r="BL16" s="140"/>
      <c r="BM16" s="140"/>
      <c r="BN16" s="140"/>
      <c r="BO16" s="140"/>
      <c r="BP16" s="140"/>
      <c r="BQ16" s="140"/>
    </row>
    <row r="17" ht="39.75" customHeight="1">
      <c r="A17" s="161"/>
      <c r="B17" s="161"/>
      <c r="C17" s="162"/>
      <c r="D17" s="162"/>
      <c r="E17" s="163" t="str">
        <f>'Plan financement'!B64</f>
        <v>Emprunt bancaire </v>
      </c>
      <c r="F17" s="164"/>
      <c r="G17" s="165"/>
      <c r="H17" s="165"/>
      <c r="I17" s="165"/>
      <c r="J17" s="165"/>
      <c r="K17" s="165"/>
      <c r="L17" s="163" t="str">
        <f>'Plan financement'!B67</f>
        <v>Autre emprunt (précisez)</v>
      </c>
      <c r="M17" s="164"/>
      <c r="N17" s="165"/>
      <c r="O17" s="165"/>
      <c r="P17" s="165"/>
      <c r="Q17" s="165"/>
      <c r="R17" s="166" t="str">
        <f>'Plan financement'!B66</f>
        <v>Prêt Créasol</v>
      </c>
      <c r="S17" s="164"/>
      <c r="T17" s="165"/>
      <c r="U17" s="165"/>
      <c r="V17" s="165"/>
      <c r="W17" s="165"/>
      <c r="X17" s="166" t="s">
        <v>156</v>
      </c>
      <c r="Y17" s="164"/>
      <c r="Z17" s="165"/>
      <c r="AA17" s="165"/>
      <c r="AB17" s="165"/>
      <c r="AC17" s="165"/>
      <c r="AD17" s="165"/>
      <c r="AE17" s="167" t="s">
        <v>157</v>
      </c>
      <c r="AF17" s="164"/>
      <c r="AG17" s="168"/>
      <c r="AH17" s="168"/>
      <c r="AI17" s="168"/>
      <c r="AJ17" s="169"/>
      <c r="AK17" s="170"/>
      <c r="AL17" s="170"/>
      <c r="AM17" s="171" t="s">
        <v>158</v>
      </c>
      <c r="AN17" s="160"/>
      <c r="AO17" s="168"/>
      <c r="AP17" s="168"/>
      <c r="AQ17" s="168"/>
      <c r="AR17" s="171" t="s">
        <v>159</v>
      </c>
      <c r="AS17" s="160"/>
      <c r="AT17" s="168"/>
      <c r="AU17" s="168"/>
      <c r="AV17" s="168"/>
      <c r="AW17" s="171" t="s">
        <v>160</v>
      </c>
      <c r="AX17" s="160"/>
      <c r="AY17" s="168"/>
      <c r="AZ17" s="168"/>
      <c r="BA17" s="169"/>
      <c r="BB17" s="170"/>
      <c r="BC17" s="170"/>
      <c r="BD17" s="171" t="s">
        <v>158</v>
      </c>
      <c r="BE17" s="160"/>
      <c r="BF17" s="168"/>
      <c r="BG17" s="168"/>
      <c r="BH17" s="168"/>
      <c r="BI17" s="171" t="s">
        <v>159</v>
      </c>
      <c r="BJ17" s="160"/>
      <c r="BK17" s="168"/>
      <c r="BL17" s="168"/>
      <c r="BM17" s="168"/>
      <c r="BN17" s="171" t="s">
        <v>160</v>
      </c>
      <c r="BO17" s="160"/>
      <c r="BP17" s="168"/>
      <c r="BQ17" s="168"/>
    </row>
    <row r="18" ht="24.75" customHeight="1">
      <c r="A18" s="172" t="s">
        <v>161</v>
      </c>
      <c r="C18" s="173"/>
      <c r="D18" s="173"/>
      <c r="E18" s="174" t="str">
        <f>'Plan financement'!C64</f>
        <v/>
      </c>
      <c r="F18" s="64"/>
      <c r="G18" s="175"/>
      <c r="H18" s="175"/>
      <c r="I18" s="175"/>
      <c r="J18" s="175"/>
      <c r="K18" s="175"/>
      <c r="L18" s="174" t="str">
        <f>'Plan financement'!C67</f>
        <v/>
      </c>
      <c r="M18" s="64"/>
      <c r="N18" s="175"/>
      <c r="O18" s="175"/>
      <c r="P18" s="175"/>
      <c r="Q18" s="175"/>
      <c r="R18" s="174" t="str">
        <f>'Plan financement'!C66</f>
        <v/>
      </c>
      <c r="S18" s="64"/>
      <c r="T18" s="175"/>
      <c r="U18" s="175"/>
      <c r="V18" s="175"/>
      <c r="W18" s="175"/>
      <c r="X18" s="174" t="str">
        <f>'Plan financement'!C61</f>
        <v/>
      </c>
      <c r="Y18" s="64"/>
      <c r="Z18" s="175"/>
      <c r="AA18" s="175"/>
      <c r="AB18" s="175"/>
      <c r="AC18" s="175"/>
      <c r="AD18" s="175"/>
      <c r="AE18" s="176" t="str">
        <f>'Plan financement'!C65</f>
        <v/>
      </c>
      <c r="AF18" s="13"/>
      <c r="AG18" s="177"/>
      <c r="AH18" s="177"/>
      <c r="AI18" s="177"/>
      <c r="AJ18" s="178"/>
      <c r="AK18" s="178"/>
      <c r="AL18" s="178"/>
      <c r="AM18" s="179">
        <v>0.0</v>
      </c>
      <c r="AN18" s="160"/>
      <c r="AO18" s="177"/>
      <c r="AP18" s="177"/>
      <c r="AQ18" s="177"/>
      <c r="AR18" s="179">
        <v>0.0</v>
      </c>
      <c r="AS18" s="160"/>
      <c r="AT18" s="177"/>
      <c r="AU18" s="177"/>
      <c r="AV18" s="177"/>
      <c r="AW18" s="179">
        <v>0.0</v>
      </c>
      <c r="AX18" s="160"/>
      <c r="AY18" s="177"/>
      <c r="AZ18" s="177"/>
      <c r="BA18" s="178"/>
      <c r="BB18" s="178"/>
      <c r="BC18" s="178"/>
      <c r="BD18" s="179">
        <v>0.0</v>
      </c>
      <c r="BE18" s="160"/>
      <c r="BF18" s="177"/>
      <c r="BG18" s="177"/>
      <c r="BH18" s="177"/>
      <c r="BI18" s="179">
        <v>0.0</v>
      </c>
      <c r="BJ18" s="160"/>
      <c r="BK18" s="177"/>
      <c r="BL18" s="177"/>
      <c r="BM18" s="177"/>
      <c r="BN18" s="179">
        <v>0.0</v>
      </c>
      <c r="BO18" s="160"/>
      <c r="BP18" s="177"/>
      <c r="BQ18" s="177"/>
    </row>
    <row r="19" ht="24.75" customHeight="1">
      <c r="A19" s="180" t="s">
        <v>162</v>
      </c>
      <c r="C19" s="181"/>
      <c r="D19" s="181"/>
      <c r="E19" s="182">
        <f>'Plan financement'!K64*100</f>
        <v>5</v>
      </c>
      <c r="F19" s="13"/>
      <c r="G19" s="183"/>
      <c r="H19" s="183"/>
      <c r="I19" s="183"/>
      <c r="J19" s="183"/>
      <c r="K19" s="183"/>
      <c r="L19" s="182">
        <f>'Plan financement'!K67*100</f>
        <v>2</v>
      </c>
      <c r="M19" s="13"/>
      <c r="N19" s="183"/>
      <c r="O19" s="183"/>
      <c r="P19" s="183"/>
      <c r="Q19" s="183"/>
      <c r="R19" s="182">
        <f>'Plan financement'!K66*100</f>
        <v>5.9</v>
      </c>
      <c r="S19" s="13"/>
      <c r="T19" s="183"/>
      <c r="U19" s="183"/>
      <c r="V19" s="183"/>
      <c r="W19" s="183"/>
      <c r="X19" s="182">
        <f>'Plan financement'!Q66*100</f>
        <v>0</v>
      </c>
      <c r="Y19" s="13"/>
      <c r="Z19" s="183"/>
      <c r="AA19" s="183"/>
      <c r="AB19" s="183"/>
      <c r="AC19" s="183"/>
      <c r="AD19" s="183"/>
      <c r="AE19" s="182">
        <f>'Plan financement'!K65*100</f>
        <v>0</v>
      </c>
      <c r="AF19" s="13"/>
      <c r="AG19" s="184"/>
      <c r="AH19" s="184"/>
      <c r="AI19" s="184"/>
      <c r="AJ19" s="185"/>
      <c r="AK19" s="185"/>
      <c r="AL19" s="185"/>
      <c r="AM19" s="186">
        <v>0.0</v>
      </c>
      <c r="AN19" s="160"/>
      <c r="AO19" s="184"/>
      <c r="AP19" s="184"/>
      <c r="AQ19" s="184"/>
      <c r="AR19" s="186">
        <v>0.0</v>
      </c>
      <c r="AS19" s="160"/>
      <c r="AT19" s="184"/>
      <c r="AU19" s="184"/>
      <c r="AV19" s="184"/>
      <c r="AW19" s="186">
        <v>0.0</v>
      </c>
      <c r="AX19" s="160"/>
      <c r="AY19" s="184"/>
      <c r="AZ19" s="184"/>
      <c r="BA19" s="185"/>
      <c r="BB19" s="185"/>
      <c r="BC19" s="185"/>
      <c r="BD19" s="186">
        <v>0.0</v>
      </c>
      <c r="BE19" s="160"/>
      <c r="BF19" s="184"/>
      <c r="BG19" s="184"/>
      <c r="BH19" s="184"/>
      <c r="BI19" s="186">
        <v>0.0</v>
      </c>
      <c r="BJ19" s="160"/>
      <c r="BK19" s="184"/>
      <c r="BL19" s="184"/>
      <c r="BM19" s="184"/>
      <c r="BN19" s="186">
        <v>0.0</v>
      </c>
      <c r="BO19" s="160"/>
      <c r="BP19" s="184"/>
      <c r="BQ19" s="184"/>
    </row>
    <row r="20" ht="24.75" customHeight="1">
      <c r="A20" s="180"/>
      <c r="B20" s="187"/>
      <c r="C20" s="181"/>
      <c r="D20" s="181"/>
      <c r="E20" s="188">
        <f>IF(E19&lt;&gt;0,1,0)</f>
        <v>1</v>
      </c>
      <c r="F20" s="189"/>
      <c r="G20" s="183"/>
      <c r="H20" s="183"/>
      <c r="I20" s="183"/>
      <c r="J20" s="183"/>
      <c r="K20" s="183"/>
      <c r="L20" s="188">
        <f>IF(L19&lt;&gt;0,1,0)</f>
        <v>1</v>
      </c>
      <c r="M20" s="189"/>
      <c r="N20" s="183"/>
      <c r="O20" s="183"/>
      <c r="P20" s="183"/>
      <c r="Q20" s="183"/>
      <c r="R20" s="188">
        <f>IF(R19&lt;&gt;0,1,0)</f>
        <v>1</v>
      </c>
      <c r="S20" s="189"/>
      <c r="T20" s="183"/>
      <c r="U20" s="183"/>
      <c r="V20" s="183"/>
      <c r="W20" s="183"/>
      <c r="X20" s="188">
        <f>IF(X19&lt;&gt;0,1,0)</f>
        <v>0</v>
      </c>
      <c r="Y20" s="189"/>
      <c r="Z20" s="183"/>
      <c r="AA20" s="183"/>
      <c r="AB20" s="183"/>
      <c r="AC20" s="183"/>
      <c r="AD20" s="183"/>
      <c r="AE20" s="182"/>
      <c r="AF20" s="189"/>
      <c r="AG20" s="184">
        <f>SUM(E20:S20)</f>
        <v>3</v>
      </c>
      <c r="AH20" s="184"/>
      <c r="AI20" s="184"/>
      <c r="AJ20" s="185"/>
      <c r="AK20" s="185"/>
      <c r="AL20" s="185"/>
      <c r="AM20" s="184"/>
      <c r="AN20" s="184"/>
      <c r="AO20" s="184"/>
      <c r="AP20" s="184"/>
      <c r="AQ20" s="184"/>
      <c r="AR20" s="184"/>
      <c r="AS20" s="184"/>
      <c r="AT20" s="184"/>
      <c r="AU20" s="184"/>
      <c r="AV20" s="184"/>
      <c r="AW20" s="184"/>
      <c r="AX20" s="184"/>
      <c r="AY20" s="184"/>
      <c r="AZ20" s="184"/>
      <c r="BA20" s="185"/>
      <c r="BB20" s="185"/>
      <c r="BC20" s="185"/>
      <c r="BD20" s="184"/>
      <c r="BE20" s="184"/>
      <c r="BF20" s="184"/>
      <c r="BG20" s="184"/>
      <c r="BH20" s="184"/>
      <c r="BI20" s="184"/>
      <c r="BJ20" s="184"/>
      <c r="BK20" s="184"/>
      <c r="BL20" s="184"/>
      <c r="BM20" s="184"/>
      <c r="BN20" s="184"/>
      <c r="BO20" s="184"/>
      <c r="BP20" s="184"/>
      <c r="BQ20" s="184"/>
    </row>
    <row r="21" ht="24.75" customHeight="1">
      <c r="A21" s="190" t="s">
        <v>163</v>
      </c>
      <c r="C21" s="139"/>
      <c r="D21" s="139"/>
      <c r="E21" s="176">
        <f>'Plan financement'!J64</f>
        <v>60</v>
      </c>
      <c r="F21" s="13"/>
      <c r="G21" s="191"/>
      <c r="H21" s="191"/>
      <c r="I21" s="191"/>
      <c r="J21" s="191"/>
      <c r="K21" s="191"/>
      <c r="L21" s="176">
        <f>'Plan financement'!J67</f>
        <v>36</v>
      </c>
      <c r="M21" s="13"/>
      <c r="N21" s="191"/>
      <c r="O21" s="191"/>
      <c r="P21" s="191"/>
      <c r="Q21" s="191"/>
      <c r="R21" s="176">
        <f>'Plan financement'!J66</f>
        <v>36</v>
      </c>
      <c r="S21" s="13"/>
      <c r="T21" s="191"/>
      <c r="U21" s="191"/>
      <c r="V21" s="191"/>
      <c r="W21" s="191"/>
      <c r="X21" s="176">
        <f>'Plan financement'!J61</f>
        <v>36</v>
      </c>
      <c r="Y21" s="13"/>
      <c r="Z21" s="191"/>
      <c r="AA21" s="191"/>
      <c r="AB21" s="191"/>
      <c r="AC21" s="191"/>
      <c r="AD21" s="191"/>
      <c r="AE21" s="192">
        <f>AE25+1</f>
        <v>4</v>
      </c>
      <c r="AF21" s="13"/>
      <c r="AG21" s="193"/>
      <c r="AH21" s="193"/>
      <c r="AI21" s="193"/>
      <c r="AJ21" s="140"/>
      <c r="AK21" s="140"/>
      <c r="AL21" s="140"/>
      <c r="AM21" s="194">
        <v>0.0</v>
      </c>
      <c r="AN21" s="160"/>
      <c r="AO21" s="193"/>
      <c r="AP21" s="193"/>
      <c r="AQ21" s="193"/>
      <c r="AR21" s="194">
        <v>0.0</v>
      </c>
      <c r="AS21" s="160"/>
      <c r="AT21" s="193"/>
      <c r="AU21" s="193"/>
      <c r="AV21" s="193"/>
      <c r="AW21" s="194">
        <v>0.0</v>
      </c>
      <c r="AX21" s="160"/>
      <c r="AY21" s="193"/>
      <c r="AZ21" s="193"/>
      <c r="BA21" s="140"/>
      <c r="BB21" s="140"/>
      <c r="BC21" s="140"/>
      <c r="BD21" s="194">
        <v>0.0</v>
      </c>
      <c r="BE21" s="160"/>
      <c r="BF21" s="193"/>
      <c r="BG21" s="193"/>
      <c r="BH21" s="193"/>
      <c r="BI21" s="194">
        <v>0.0</v>
      </c>
      <c r="BJ21" s="160"/>
      <c r="BK21" s="193"/>
      <c r="BL21" s="193"/>
      <c r="BM21" s="193"/>
      <c r="BN21" s="194">
        <v>0.0</v>
      </c>
      <c r="BO21" s="160"/>
      <c r="BP21" s="193"/>
      <c r="BQ21" s="193"/>
    </row>
    <row r="22" ht="24.75" customHeight="1">
      <c r="A22" s="190" t="s">
        <v>164</v>
      </c>
      <c r="C22" s="139"/>
      <c r="D22" s="139"/>
      <c r="E22" s="192">
        <v>0.0</v>
      </c>
      <c r="F22" s="13"/>
      <c r="G22" s="191"/>
      <c r="H22" s="191"/>
      <c r="I22" s="191"/>
      <c r="J22" s="191"/>
      <c r="K22" s="191"/>
      <c r="L22" s="192">
        <v>0.0</v>
      </c>
      <c r="M22" s="13"/>
      <c r="N22" s="191"/>
      <c r="O22" s="191"/>
      <c r="P22" s="191"/>
      <c r="Q22" s="191"/>
      <c r="R22" s="192">
        <v>0.0</v>
      </c>
      <c r="S22" s="13"/>
      <c r="T22" s="191"/>
      <c r="U22" s="191"/>
      <c r="V22" s="191"/>
      <c r="W22" s="191"/>
      <c r="X22" s="192">
        <v>0.0</v>
      </c>
      <c r="Y22" s="13"/>
      <c r="Z22" s="191"/>
      <c r="AA22" s="191"/>
      <c r="AB22" s="191"/>
      <c r="AC22" s="191"/>
      <c r="AD22" s="191"/>
      <c r="AE22" s="192">
        <v>0.0</v>
      </c>
      <c r="AF22" s="13"/>
      <c r="AG22" s="193"/>
      <c r="AH22" s="193"/>
      <c r="AI22" s="193"/>
      <c r="AJ22" s="140"/>
      <c r="AK22" s="140"/>
      <c r="AL22" s="140"/>
      <c r="AM22" s="194">
        <v>0.0</v>
      </c>
      <c r="AN22" s="160"/>
      <c r="AO22" s="193"/>
      <c r="AP22" s="193"/>
      <c r="AQ22" s="193"/>
      <c r="AR22" s="194">
        <v>0.0</v>
      </c>
      <c r="AS22" s="160"/>
      <c r="AT22" s="193"/>
      <c r="AU22" s="193"/>
      <c r="AV22" s="193"/>
      <c r="AW22" s="194">
        <v>0.0</v>
      </c>
      <c r="AX22" s="160"/>
      <c r="AY22" s="193"/>
      <c r="AZ22" s="193"/>
      <c r="BA22" s="140"/>
      <c r="BB22" s="140"/>
      <c r="BC22" s="140"/>
      <c r="BD22" s="194">
        <v>0.0</v>
      </c>
      <c r="BE22" s="160"/>
      <c r="BF22" s="193"/>
      <c r="BG22" s="193"/>
      <c r="BH22" s="193"/>
      <c r="BI22" s="194">
        <v>0.0</v>
      </c>
      <c r="BJ22" s="160"/>
      <c r="BK22" s="193"/>
      <c r="BL22" s="193"/>
      <c r="BM22" s="193"/>
      <c r="BN22" s="194">
        <v>0.0</v>
      </c>
      <c r="BO22" s="160"/>
      <c r="BP22" s="193"/>
      <c r="BQ22" s="193"/>
    </row>
    <row r="23" ht="24.0" customHeight="1">
      <c r="A23" s="190" t="s">
        <v>165</v>
      </c>
      <c r="C23" s="139"/>
      <c r="D23" s="139"/>
      <c r="E23" s="192">
        <v>0.0</v>
      </c>
      <c r="F23" s="13"/>
      <c r="G23" s="191"/>
      <c r="H23" s="191"/>
      <c r="I23" s="191"/>
      <c r="J23" s="191"/>
      <c r="K23" s="191"/>
      <c r="L23" s="192">
        <v>0.0</v>
      </c>
      <c r="M23" s="13"/>
      <c r="N23" s="191"/>
      <c r="O23" s="191"/>
      <c r="P23" s="191"/>
      <c r="Q23" s="191"/>
      <c r="R23" s="192">
        <v>0.0</v>
      </c>
      <c r="S23" s="13"/>
      <c r="T23" s="191"/>
      <c r="U23" s="191"/>
      <c r="V23" s="191"/>
      <c r="W23" s="191"/>
      <c r="X23" s="192">
        <v>0.0</v>
      </c>
      <c r="Y23" s="13"/>
      <c r="Z23" s="191"/>
      <c r="AA23" s="191"/>
      <c r="AB23" s="191"/>
      <c r="AC23" s="191"/>
      <c r="AD23" s="191"/>
      <c r="AE23" s="192">
        <v>0.0</v>
      </c>
      <c r="AF23" s="13"/>
      <c r="AG23" s="193"/>
      <c r="AH23" s="193"/>
      <c r="AI23" s="193"/>
      <c r="AJ23" s="140"/>
      <c r="AK23" s="140"/>
      <c r="AL23" s="140"/>
      <c r="AM23" s="193"/>
      <c r="AN23" s="193"/>
      <c r="AO23" s="193"/>
      <c r="AP23" s="193"/>
      <c r="AQ23" s="193"/>
      <c r="AR23" s="194">
        <v>0.0</v>
      </c>
      <c r="AS23" s="160"/>
      <c r="AT23" s="193"/>
      <c r="AU23" s="193"/>
      <c r="AV23" s="193"/>
      <c r="AW23" s="194">
        <v>0.0</v>
      </c>
      <c r="AX23" s="160"/>
      <c r="AY23" s="193"/>
      <c r="AZ23" s="193"/>
      <c r="BA23" s="140"/>
      <c r="BB23" s="140"/>
      <c r="BC23" s="140"/>
      <c r="BD23" s="193"/>
      <c r="BE23" s="193"/>
      <c r="BF23" s="193"/>
      <c r="BG23" s="193"/>
      <c r="BH23" s="193"/>
      <c r="BI23" s="194">
        <v>0.0</v>
      </c>
      <c r="BJ23" s="160"/>
      <c r="BK23" s="193"/>
      <c r="BL23" s="193"/>
      <c r="BM23" s="193"/>
      <c r="BN23" s="194">
        <v>0.0</v>
      </c>
      <c r="BO23" s="160"/>
      <c r="BP23" s="193"/>
      <c r="BQ23" s="193"/>
    </row>
    <row r="24" ht="14.25" customHeight="1">
      <c r="A24" s="190" t="s">
        <v>166</v>
      </c>
      <c r="C24" s="139"/>
      <c r="D24" s="139"/>
      <c r="E24" s="182" t="str">
        <f>'Plan financement'!L64</f>
        <v/>
      </c>
      <c r="F24" s="13"/>
      <c r="G24" s="191"/>
      <c r="H24" s="191"/>
      <c r="I24" s="191"/>
      <c r="J24" s="191"/>
      <c r="K24" s="191"/>
      <c r="L24" s="182" t="str">
        <f>'Plan financement'!L67</f>
        <v/>
      </c>
      <c r="M24" s="13"/>
      <c r="N24" s="191"/>
      <c r="O24" s="191"/>
      <c r="P24" s="191"/>
      <c r="Q24" s="191"/>
      <c r="R24" s="182">
        <v>0.0</v>
      </c>
      <c r="S24" s="13"/>
      <c r="T24" s="191"/>
      <c r="U24" s="191"/>
      <c r="V24" s="191"/>
      <c r="W24" s="191"/>
      <c r="X24" s="182" t="str">
        <f>'Plan financement'!L61</f>
        <v/>
      </c>
      <c r="Y24" s="13"/>
      <c r="Z24" s="191"/>
      <c r="AA24" s="191"/>
      <c r="AB24" s="191"/>
      <c r="AC24" s="191"/>
      <c r="AD24" s="191"/>
      <c r="AE24" s="195" t="str">
        <f>'Plan financement'!L65</f>
        <v/>
      </c>
      <c r="AF24" s="13"/>
      <c r="AG24" s="193"/>
      <c r="AH24" s="193"/>
      <c r="AI24" s="193"/>
      <c r="AJ24" s="140"/>
      <c r="AK24" s="140"/>
      <c r="AL24" s="140"/>
      <c r="AM24" s="194">
        <v>0.0</v>
      </c>
      <c r="AN24" s="160"/>
      <c r="AO24" s="193"/>
      <c r="AP24" s="193"/>
      <c r="AQ24" s="193"/>
      <c r="AR24" s="194">
        <v>0.0</v>
      </c>
      <c r="AS24" s="160"/>
      <c r="AT24" s="193"/>
      <c r="AU24" s="193"/>
      <c r="AV24" s="193"/>
      <c r="AW24" s="194">
        <v>0.0</v>
      </c>
      <c r="AX24" s="160"/>
      <c r="AY24" s="193"/>
      <c r="AZ24" s="193"/>
      <c r="BA24" s="140"/>
      <c r="BB24" s="140"/>
      <c r="BC24" s="140"/>
      <c r="BD24" s="194">
        <v>0.0</v>
      </c>
      <c r="BE24" s="160"/>
      <c r="BF24" s="193"/>
      <c r="BG24" s="193"/>
      <c r="BH24" s="193"/>
      <c r="BI24" s="194">
        <v>0.0</v>
      </c>
      <c r="BJ24" s="160"/>
      <c r="BK24" s="193"/>
      <c r="BL24" s="193"/>
      <c r="BM24" s="193"/>
      <c r="BN24" s="194">
        <v>0.0</v>
      </c>
      <c r="BO24" s="160"/>
      <c r="BP24" s="193"/>
      <c r="BQ24" s="193"/>
    </row>
    <row r="25" ht="12.75" customHeight="1">
      <c r="A25" s="190" t="s">
        <v>167</v>
      </c>
      <c r="C25" s="139"/>
      <c r="D25" s="139"/>
      <c r="E25" s="192">
        <v>0.0</v>
      </c>
      <c r="F25" s="13"/>
      <c r="G25" s="191"/>
      <c r="H25" s="191"/>
      <c r="I25" s="191"/>
      <c r="J25" s="191"/>
      <c r="K25" s="191"/>
      <c r="L25" s="192">
        <v>0.0</v>
      </c>
      <c r="M25" s="13"/>
      <c r="N25" s="191"/>
      <c r="O25" s="191"/>
      <c r="P25" s="191"/>
      <c r="Q25" s="191"/>
      <c r="R25" s="192">
        <v>0.0</v>
      </c>
      <c r="S25" s="13"/>
      <c r="T25" s="191"/>
      <c r="U25" s="191"/>
      <c r="V25" s="191"/>
      <c r="W25" s="191"/>
      <c r="X25" s="192">
        <v>0.0</v>
      </c>
      <c r="Y25" s="13"/>
      <c r="Z25" s="191"/>
      <c r="AA25" s="191"/>
      <c r="AB25" s="191"/>
      <c r="AC25" s="191"/>
      <c r="AD25" s="191"/>
      <c r="AE25" s="192" t="str">
        <f>IF(ISBLANK('Plan financement'!J65),"3",'Plan financement'!J65)</f>
        <v>3</v>
      </c>
      <c r="AF25" s="13"/>
      <c r="AG25" s="193"/>
      <c r="AH25" s="193"/>
      <c r="AI25" s="193"/>
      <c r="AJ25" s="140"/>
      <c r="AK25" s="140"/>
      <c r="AL25" s="140"/>
      <c r="AM25" s="194">
        <v>0.0</v>
      </c>
      <c r="AN25" s="160"/>
      <c r="AO25" s="193"/>
      <c r="AP25" s="193"/>
      <c r="AQ25" s="193"/>
      <c r="AR25" s="194">
        <v>0.0</v>
      </c>
      <c r="AS25" s="160"/>
      <c r="AT25" s="193"/>
      <c r="AU25" s="193"/>
      <c r="AV25" s="193"/>
      <c r="AW25" s="194">
        <v>0.0</v>
      </c>
      <c r="AX25" s="160"/>
      <c r="AY25" s="193"/>
      <c r="AZ25" s="193"/>
      <c r="BA25" s="140"/>
      <c r="BB25" s="140"/>
      <c r="BC25" s="140"/>
      <c r="BD25" s="194">
        <v>0.0</v>
      </c>
      <c r="BE25" s="160"/>
      <c r="BF25" s="193"/>
      <c r="BG25" s="193"/>
      <c r="BH25" s="193"/>
      <c r="BI25" s="194">
        <v>0.0</v>
      </c>
      <c r="BJ25" s="160"/>
      <c r="BK25" s="193"/>
      <c r="BL25" s="193"/>
      <c r="BM25" s="193"/>
      <c r="BN25" s="194">
        <v>0.0</v>
      </c>
      <c r="BO25" s="160"/>
      <c r="BP25" s="193"/>
      <c r="BQ25" s="193"/>
    </row>
    <row r="26" ht="12.75" customHeight="1">
      <c r="A26" s="172" t="s">
        <v>168</v>
      </c>
      <c r="C26" s="173"/>
      <c r="D26" s="173"/>
      <c r="E26" s="176">
        <f>IF(E21=0,0,-PMT(E$19/1200,(E$21-E$25),E$18,E$22,E$23))</f>
        <v>0</v>
      </c>
      <c r="F26" s="13"/>
      <c r="G26" s="175"/>
      <c r="H26" s="175"/>
      <c r="I26" s="175"/>
      <c r="J26" s="175"/>
      <c r="K26" s="175"/>
      <c r="L26" s="176">
        <f>IF(L21=0,0,-PMT(L$19/1200,(L$21-L$25),L$18,L$22,L$23))</f>
        <v>0</v>
      </c>
      <c r="M26" s="13"/>
      <c r="N26" s="175"/>
      <c r="O26" s="175"/>
      <c r="P26" s="175"/>
      <c r="Q26" s="175"/>
      <c r="R26" s="176">
        <f>IF(R21=0,0,-PMT(R$19/1200,(R$21-R$25),R$18,R$22,R$23))</f>
        <v>0</v>
      </c>
      <c r="S26" s="13"/>
      <c r="T26" s="175"/>
      <c r="U26" s="175"/>
      <c r="V26" s="175"/>
      <c r="W26" s="175"/>
      <c r="X26" s="176">
        <f>IF(X21=0,0,-PMT(X$19/1200,(X$21-X$25),X$18,X$22,X$23))</f>
        <v>0</v>
      </c>
      <c r="Y26" s="13"/>
      <c r="Z26" s="175"/>
      <c r="AA26" s="175"/>
      <c r="AB26" s="175"/>
      <c r="AC26" s="175"/>
      <c r="AD26" s="175"/>
      <c r="AE26" s="176">
        <f>IF(AE21=0,0,-PMT(AE$19/1200,(AE$21-AE$25),AE$18,AE$22,AE$23))</f>
        <v>0</v>
      </c>
      <c r="AF26" s="13"/>
      <c r="AG26" s="177"/>
      <c r="AH26" s="177"/>
      <c r="AI26" s="177"/>
      <c r="AJ26" s="178"/>
      <c r="AK26" s="178"/>
      <c r="AL26" s="178"/>
      <c r="AM26" s="179">
        <f>IF(AM21=0,0,-PMT(AM$19/1200,(AM$21-AM$25),AM$18,AM$22,AM$23))</f>
        <v>0</v>
      </c>
      <c r="AN26" s="160"/>
      <c r="AO26" s="177"/>
      <c r="AP26" s="177"/>
      <c r="AQ26" s="177"/>
      <c r="AR26" s="179">
        <f>IF(AR21=0,0,-PMT(AR$19/1200,(AR$21-AR$25),AR$18,AR$22,AR$23))</f>
        <v>0</v>
      </c>
      <c r="AS26" s="160"/>
      <c r="AT26" s="177"/>
      <c r="AU26" s="177"/>
      <c r="AV26" s="177"/>
      <c r="AW26" s="179">
        <f>-IF(AW21=0,0,PMT(AW$19/1200,(AW$21-AW$25),AW$18,AW$22,AW$23))</f>
        <v>0</v>
      </c>
      <c r="AX26" s="160"/>
      <c r="AY26" s="177"/>
      <c r="AZ26" s="177"/>
      <c r="BA26" s="178"/>
      <c r="BB26" s="178"/>
      <c r="BC26" s="178"/>
      <c r="BD26" s="179">
        <f>IF(BD21=0,0,-PMT(BD$19/1200,(BD$21-BD$25),BD$18,BD$22,BD$23))</f>
        <v>0</v>
      </c>
      <c r="BE26" s="160"/>
      <c r="BF26" s="177"/>
      <c r="BG26" s="177"/>
      <c r="BH26" s="177"/>
      <c r="BI26" s="179">
        <f>IF(BI21=0,0,-PMT(BI$19/1200,(BI$21-BI$25),BI$18,BI$22,BI$23))</f>
        <v>0</v>
      </c>
      <c r="BJ26" s="160"/>
      <c r="BK26" s="177"/>
      <c r="BL26" s="177"/>
      <c r="BM26" s="177"/>
      <c r="BN26" s="179">
        <f>IF(BN21=0,0,-PMT(BN$19/1200,(BN$21-BN$25),BN$18,BN$22,BN$23))</f>
        <v>0</v>
      </c>
      <c r="BO26" s="160"/>
      <c r="BP26" s="177"/>
      <c r="BQ26" s="177"/>
    </row>
    <row r="27" ht="12.75" customHeight="1">
      <c r="A27" s="172" t="s">
        <v>169</v>
      </c>
      <c r="C27" s="173"/>
      <c r="D27" s="173"/>
      <c r="E27" s="196">
        <f>+E26*12</f>
        <v>0</v>
      </c>
      <c r="F27" s="38"/>
      <c r="G27" s="175"/>
      <c r="H27" s="175"/>
      <c r="I27" s="175"/>
      <c r="J27" s="175"/>
      <c r="K27" s="175"/>
      <c r="L27" s="196">
        <f>+L26*12</f>
        <v>0</v>
      </c>
      <c r="M27" s="38"/>
      <c r="N27" s="175"/>
      <c r="O27" s="175"/>
      <c r="P27" s="175"/>
      <c r="Q27" s="175"/>
      <c r="R27" s="196">
        <f>+R26*12</f>
        <v>0</v>
      </c>
      <c r="S27" s="38"/>
      <c r="T27" s="175"/>
      <c r="U27" s="175"/>
      <c r="V27" s="175"/>
      <c r="W27" s="175"/>
      <c r="X27" s="196">
        <f>+X26*12</f>
        <v>0</v>
      </c>
      <c r="Y27" s="38"/>
      <c r="Z27" s="175"/>
      <c r="AA27" s="175"/>
      <c r="AB27" s="175"/>
      <c r="AC27" s="175"/>
      <c r="AD27" s="175"/>
      <c r="AE27" s="196">
        <v>0.0</v>
      </c>
      <c r="AF27" s="38"/>
      <c r="AG27" s="177"/>
      <c r="AH27" s="177"/>
      <c r="AI27" s="177"/>
      <c r="AJ27" s="178"/>
      <c r="AK27" s="178"/>
      <c r="AL27" s="178"/>
      <c r="AM27" s="179">
        <f>+AM26*12</f>
        <v>0</v>
      </c>
      <c r="AN27" s="160"/>
      <c r="AO27" s="177"/>
      <c r="AP27" s="177"/>
      <c r="AQ27" s="177"/>
      <c r="AR27" s="179">
        <f>+AR26*12</f>
        <v>0</v>
      </c>
      <c r="AS27" s="160"/>
      <c r="AT27" s="177"/>
      <c r="AU27" s="177"/>
      <c r="AV27" s="177"/>
      <c r="AW27" s="179">
        <f>+AW26*12</f>
        <v>0</v>
      </c>
      <c r="AX27" s="160"/>
      <c r="AY27" s="177"/>
      <c r="AZ27" s="177"/>
      <c r="BA27" s="178"/>
      <c r="BB27" s="178"/>
      <c r="BC27" s="178"/>
      <c r="BD27" s="179">
        <f>+BD26*12</f>
        <v>0</v>
      </c>
      <c r="BE27" s="160"/>
      <c r="BF27" s="177"/>
      <c r="BG27" s="177"/>
      <c r="BH27" s="177"/>
      <c r="BI27" s="179">
        <f>+BI26*12</f>
        <v>0</v>
      </c>
      <c r="BJ27" s="160"/>
      <c r="BK27" s="177"/>
      <c r="BL27" s="177"/>
      <c r="BM27" s="177"/>
      <c r="BN27" s="179">
        <f>+BN26*12</f>
        <v>0</v>
      </c>
      <c r="BO27" s="160"/>
      <c r="BP27" s="177"/>
      <c r="BQ27" s="177"/>
    </row>
    <row r="28" ht="12.75" customHeight="1">
      <c r="A28" s="197" t="s">
        <v>85</v>
      </c>
      <c r="C28" s="139"/>
      <c r="D28" s="139"/>
      <c r="E28" s="191"/>
      <c r="F28" s="191"/>
      <c r="G28" s="191"/>
      <c r="H28" s="191"/>
      <c r="I28" s="191"/>
      <c r="J28" s="191"/>
      <c r="K28" s="191"/>
      <c r="L28" s="191"/>
      <c r="M28" s="191"/>
      <c r="N28" s="191"/>
      <c r="O28" s="191"/>
      <c r="P28" s="191"/>
      <c r="Q28" s="191"/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  <c r="AC28" s="191"/>
      <c r="AD28" s="191"/>
      <c r="AE28" s="191"/>
      <c r="AF28" s="191"/>
      <c r="AG28" s="193"/>
      <c r="AH28" s="193"/>
      <c r="AI28" s="193"/>
      <c r="AJ28" s="140"/>
      <c r="AK28" s="140"/>
      <c r="AL28" s="140"/>
      <c r="AM28" s="193"/>
      <c r="AN28" s="193"/>
      <c r="AO28" s="193"/>
      <c r="AP28" s="193"/>
      <c r="AQ28" s="193"/>
      <c r="AR28" s="193"/>
      <c r="AS28" s="193"/>
      <c r="AT28" s="193"/>
      <c r="AU28" s="193"/>
      <c r="AV28" s="193"/>
      <c r="AW28" s="193"/>
      <c r="AX28" s="193"/>
      <c r="AY28" s="193"/>
      <c r="AZ28" s="193"/>
      <c r="BA28" s="140"/>
      <c r="BB28" s="140"/>
      <c r="BC28" s="140"/>
      <c r="BD28" s="193"/>
      <c r="BE28" s="193"/>
      <c r="BF28" s="193"/>
      <c r="BG28" s="193"/>
      <c r="BH28" s="193"/>
      <c r="BI28" s="193"/>
      <c r="BJ28" s="193"/>
      <c r="BK28" s="193"/>
      <c r="BL28" s="193"/>
      <c r="BM28" s="193"/>
      <c r="BN28" s="193"/>
      <c r="BO28" s="193"/>
      <c r="BP28" s="193"/>
      <c r="BQ28" s="193"/>
    </row>
    <row r="29" ht="12.75" customHeight="1">
      <c r="A29" s="198" t="s">
        <v>170</v>
      </c>
      <c r="B29" s="198" t="s">
        <v>171</v>
      </c>
      <c r="C29" s="198" t="s">
        <v>172</v>
      </c>
      <c r="D29" s="198"/>
      <c r="E29" s="198" t="s">
        <v>173</v>
      </c>
      <c r="F29" s="198" t="s">
        <v>174</v>
      </c>
      <c r="G29" s="198"/>
      <c r="H29" s="198"/>
      <c r="I29" s="198"/>
      <c r="J29" s="198"/>
      <c r="K29" s="198"/>
      <c r="L29" s="198" t="s">
        <v>173</v>
      </c>
      <c r="M29" s="198" t="s">
        <v>174</v>
      </c>
      <c r="N29" s="198"/>
      <c r="O29" s="198"/>
      <c r="P29" s="198"/>
      <c r="Q29" s="198"/>
      <c r="R29" s="198" t="s">
        <v>173</v>
      </c>
      <c r="S29" s="198" t="s">
        <v>174</v>
      </c>
      <c r="T29" s="198"/>
      <c r="U29" s="198"/>
      <c r="V29" s="198"/>
      <c r="W29" s="198"/>
      <c r="X29" s="198" t="s">
        <v>173</v>
      </c>
      <c r="Y29" s="198" t="s">
        <v>174</v>
      </c>
      <c r="Z29" s="198"/>
      <c r="AA29" s="198"/>
      <c r="AB29" s="198"/>
      <c r="AC29" s="198"/>
      <c r="AD29" s="198"/>
      <c r="AE29" s="198" t="s">
        <v>173</v>
      </c>
      <c r="AF29" s="198" t="s">
        <v>174</v>
      </c>
      <c r="AG29" s="199"/>
      <c r="AH29" s="199"/>
      <c r="AI29" s="199"/>
      <c r="AJ29" s="140"/>
      <c r="AK29" s="199" t="s">
        <v>172</v>
      </c>
      <c r="AL29" s="199"/>
      <c r="AM29" s="199" t="s">
        <v>173</v>
      </c>
      <c r="AN29" s="199" t="s">
        <v>174</v>
      </c>
      <c r="AO29" s="199"/>
      <c r="AP29" s="199"/>
      <c r="AQ29" s="199"/>
      <c r="AR29" s="199" t="s">
        <v>173</v>
      </c>
      <c r="AS29" s="199" t="s">
        <v>174</v>
      </c>
      <c r="AT29" s="199"/>
      <c r="AU29" s="199"/>
      <c r="AV29" s="199"/>
      <c r="AW29" s="199" t="s">
        <v>173</v>
      </c>
      <c r="AX29" s="199" t="s">
        <v>174</v>
      </c>
      <c r="AY29" s="199"/>
      <c r="AZ29" s="199"/>
      <c r="BA29" s="140"/>
      <c r="BB29" s="199" t="s">
        <v>172</v>
      </c>
      <c r="BC29" s="199"/>
      <c r="BD29" s="199" t="s">
        <v>173</v>
      </c>
      <c r="BE29" s="199" t="s">
        <v>174</v>
      </c>
      <c r="BF29" s="199"/>
      <c r="BG29" s="199"/>
      <c r="BH29" s="199"/>
      <c r="BI29" s="199" t="s">
        <v>173</v>
      </c>
      <c r="BJ29" s="199" t="s">
        <v>174</v>
      </c>
      <c r="BK29" s="199"/>
      <c r="BL29" s="199"/>
      <c r="BM29" s="199"/>
      <c r="BN29" s="199" t="s">
        <v>173</v>
      </c>
      <c r="BO29" s="199" t="s">
        <v>174</v>
      </c>
      <c r="BP29" s="199"/>
      <c r="BQ29" s="199"/>
    </row>
    <row r="30" ht="12.75" customHeight="1">
      <c r="A30" s="200">
        <f t="shared" ref="A30:B30" si="2">+E30+L30+R30+AE30</f>
        <v>0</v>
      </c>
      <c r="B30" s="200">
        <f t="shared" si="2"/>
        <v>0</v>
      </c>
      <c r="C30" s="201">
        <v>1.0</v>
      </c>
      <c r="D30" s="201"/>
      <c r="E30" s="202">
        <f>+G58</f>
        <v>0</v>
      </c>
      <c r="F30" s="203">
        <f>H58</f>
        <v>0</v>
      </c>
      <c r="G30" s="204"/>
      <c r="H30" s="204"/>
      <c r="I30" s="204"/>
      <c r="J30" s="204"/>
      <c r="K30" s="204"/>
      <c r="L30" s="202">
        <f t="shared" ref="L30:M30" si="3">+N58</f>
        <v>0</v>
      </c>
      <c r="M30" s="203">
        <f t="shared" si="3"/>
        <v>0</v>
      </c>
      <c r="N30" s="204"/>
      <c r="O30" s="204"/>
      <c r="P30" s="204"/>
      <c r="Q30" s="204">
        <v>1.0</v>
      </c>
      <c r="R30" s="202">
        <f t="shared" ref="R30:S30" si="4">+T58</f>
        <v>0</v>
      </c>
      <c r="S30" s="203">
        <f t="shared" si="4"/>
        <v>0</v>
      </c>
      <c r="T30" s="205"/>
      <c r="U30" s="206"/>
      <c r="V30" s="206"/>
      <c r="W30" s="204">
        <v>1.0</v>
      </c>
      <c r="X30" s="202">
        <f t="shared" ref="X30:Y30" si="5">+Z58</f>
        <v>0</v>
      </c>
      <c r="Y30" s="203">
        <f t="shared" si="5"/>
        <v>0</v>
      </c>
      <c r="Z30" s="205"/>
      <c r="AA30" s="206"/>
      <c r="AB30" s="206"/>
      <c r="AC30" s="206"/>
      <c r="AD30" s="206"/>
      <c r="AE30" s="202">
        <f t="shared" ref="AE30:AF30" si="6">+AG58</f>
        <v>0</v>
      </c>
      <c r="AF30" s="203">
        <f t="shared" si="6"/>
        <v>0</v>
      </c>
      <c r="AG30" s="207"/>
      <c r="AH30" s="208"/>
      <c r="AI30" s="208"/>
      <c r="AJ30" s="140"/>
      <c r="AK30" s="209">
        <v>1.0</v>
      </c>
      <c r="AL30" s="209"/>
      <c r="AM30" s="210">
        <f>+AO58</f>
        <v>0</v>
      </c>
      <c r="AN30" s="210">
        <f>AP58</f>
        <v>0</v>
      </c>
      <c r="AO30" s="210"/>
      <c r="AP30" s="210"/>
      <c r="AQ30" s="210"/>
      <c r="AR30" s="210">
        <f t="shared" ref="AR30:AS30" si="7">+AT58</f>
        <v>0</v>
      </c>
      <c r="AS30" s="210">
        <f t="shared" si="7"/>
        <v>0</v>
      </c>
      <c r="AT30" s="210"/>
      <c r="AU30" s="210"/>
      <c r="AV30" s="210">
        <v>1.0</v>
      </c>
      <c r="AW30" s="210">
        <f t="shared" ref="AW30:AX30" si="8">+AY58</f>
        <v>0</v>
      </c>
      <c r="AX30" s="210">
        <f t="shared" si="8"/>
        <v>0</v>
      </c>
      <c r="AY30" s="207"/>
      <c r="AZ30" s="208"/>
      <c r="BA30" s="140"/>
      <c r="BB30" s="209">
        <v>1.0</v>
      </c>
      <c r="BC30" s="209"/>
      <c r="BD30" s="210">
        <f>+BF58</f>
        <v>0</v>
      </c>
      <c r="BE30" s="210">
        <f>BG58</f>
        <v>0</v>
      </c>
      <c r="BF30" s="210"/>
      <c r="BG30" s="210"/>
      <c r="BH30" s="210"/>
      <c r="BI30" s="210">
        <f t="shared" ref="BI30:BJ30" si="9">+BK58</f>
        <v>0</v>
      </c>
      <c r="BJ30" s="210">
        <f t="shared" si="9"/>
        <v>0</v>
      </c>
      <c r="BK30" s="210"/>
      <c r="BL30" s="210"/>
      <c r="BM30" s="210">
        <v>1.0</v>
      </c>
      <c r="BN30" s="210">
        <f t="shared" ref="BN30:BO30" si="10">+BP58</f>
        <v>0</v>
      </c>
      <c r="BO30" s="210">
        <f t="shared" si="10"/>
        <v>0</v>
      </c>
      <c r="BP30" s="207"/>
      <c r="BQ30" s="208"/>
    </row>
    <row r="31" ht="12.75" customHeight="1">
      <c r="A31" s="200">
        <f t="shared" ref="A31:B31" si="11">+E31+L31+R31+AE31+AM30+AR30+AW30</f>
        <v>0</v>
      </c>
      <c r="B31" s="200">
        <f t="shared" si="11"/>
        <v>0</v>
      </c>
      <c r="C31" s="201">
        <v>2.0</v>
      </c>
      <c r="D31" s="201"/>
      <c r="E31" s="211">
        <f t="shared" ref="E31:F31" si="12">+G70</f>
        <v>0</v>
      </c>
      <c r="F31" s="212">
        <f t="shared" si="12"/>
        <v>0</v>
      </c>
      <c r="G31" s="204"/>
      <c r="H31" s="204"/>
      <c r="I31" s="204"/>
      <c r="J31" s="204"/>
      <c r="K31" s="204"/>
      <c r="L31" s="211">
        <f t="shared" ref="L31:M31" si="13">+N70</f>
        <v>0</v>
      </c>
      <c r="M31" s="212">
        <f t="shared" si="13"/>
        <v>0</v>
      </c>
      <c r="N31" s="204"/>
      <c r="O31" s="204"/>
      <c r="P31" s="204"/>
      <c r="Q31" s="204">
        <v>2.0</v>
      </c>
      <c r="R31" s="211">
        <f t="shared" ref="R31:S31" si="14">+T70</f>
        <v>0</v>
      </c>
      <c r="S31" s="212">
        <f t="shared" si="14"/>
        <v>0</v>
      </c>
      <c r="T31" s="205"/>
      <c r="U31" s="206"/>
      <c r="V31" s="206"/>
      <c r="W31" s="204">
        <v>2.0</v>
      </c>
      <c r="X31" s="211">
        <f t="shared" ref="X31:Y31" si="15">+Z70</f>
        <v>0</v>
      </c>
      <c r="Y31" s="212">
        <f t="shared" si="15"/>
        <v>0</v>
      </c>
      <c r="Z31" s="205"/>
      <c r="AA31" s="206"/>
      <c r="AB31" s="206"/>
      <c r="AC31" s="206"/>
      <c r="AD31" s="206"/>
      <c r="AE31" s="211">
        <f t="shared" ref="AE31:AF31" si="16">+AG70</f>
        <v>0</v>
      </c>
      <c r="AF31" s="212">
        <f t="shared" si="16"/>
        <v>0</v>
      </c>
      <c r="AG31" s="207"/>
      <c r="AH31" s="208"/>
      <c r="AI31" s="208"/>
      <c r="AJ31" s="140"/>
      <c r="AK31" s="209">
        <v>2.0</v>
      </c>
      <c r="AL31" s="209"/>
      <c r="AM31" s="210">
        <f t="shared" ref="AM31:AN31" si="17">+AO70</f>
        <v>0</v>
      </c>
      <c r="AN31" s="210">
        <f t="shared" si="17"/>
        <v>0</v>
      </c>
      <c r="AO31" s="210"/>
      <c r="AP31" s="210"/>
      <c r="AQ31" s="210"/>
      <c r="AR31" s="210">
        <f t="shared" ref="AR31:AS31" si="18">+AT70</f>
        <v>0</v>
      </c>
      <c r="AS31" s="210">
        <f t="shared" si="18"/>
        <v>0</v>
      </c>
      <c r="AT31" s="210"/>
      <c r="AU31" s="210"/>
      <c r="AV31" s="210">
        <v>2.0</v>
      </c>
      <c r="AW31" s="210">
        <f t="shared" ref="AW31:AX31" si="19">+AY70</f>
        <v>0</v>
      </c>
      <c r="AX31" s="210">
        <f t="shared" si="19"/>
        <v>0</v>
      </c>
      <c r="AY31" s="207"/>
      <c r="AZ31" s="208"/>
      <c r="BA31" s="140"/>
      <c r="BB31" s="209">
        <v>2.0</v>
      </c>
      <c r="BC31" s="209"/>
      <c r="BD31" s="210">
        <f t="shared" ref="BD31:BE31" si="20">+BF70</f>
        <v>0</v>
      </c>
      <c r="BE31" s="210">
        <f t="shared" si="20"/>
        <v>0</v>
      </c>
      <c r="BF31" s="210"/>
      <c r="BG31" s="210"/>
      <c r="BH31" s="210"/>
      <c r="BI31" s="210">
        <f t="shared" ref="BI31:BJ31" si="21">+BK70</f>
        <v>0</v>
      </c>
      <c r="BJ31" s="210">
        <f t="shared" si="21"/>
        <v>0</v>
      </c>
      <c r="BK31" s="210"/>
      <c r="BL31" s="210"/>
      <c r="BM31" s="210">
        <v>2.0</v>
      </c>
      <c r="BN31" s="210">
        <f t="shared" ref="BN31:BO31" si="22">+BP70</f>
        <v>0</v>
      </c>
      <c r="BO31" s="210">
        <f t="shared" si="22"/>
        <v>0</v>
      </c>
      <c r="BP31" s="207"/>
      <c r="BQ31" s="208"/>
    </row>
    <row r="32" ht="12.75" customHeight="1">
      <c r="A32" s="200">
        <f t="shared" ref="A32:B32" si="23">+E32+L32+R32+AE32+AM31+AR31+AW31+BD30+BI30+BN30</f>
        <v>0</v>
      </c>
      <c r="B32" s="200">
        <f t="shared" si="23"/>
        <v>0</v>
      </c>
      <c r="C32" s="201">
        <v>3.0</v>
      </c>
      <c r="D32" s="201"/>
      <c r="E32" s="211">
        <f t="shared" ref="E32:F32" si="24">+G82</f>
        <v>0</v>
      </c>
      <c r="F32" s="212">
        <f t="shared" si="24"/>
        <v>0</v>
      </c>
      <c r="G32" s="204"/>
      <c r="H32" s="204"/>
      <c r="I32" s="204"/>
      <c r="J32" s="204"/>
      <c r="K32" s="204"/>
      <c r="L32" s="211">
        <f t="shared" ref="L32:M32" si="25">+N82</f>
        <v>0</v>
      </c>
      <c r="M32" s="212">
        <f t="shared" si="25"/>
        <v>0</v>
      </c>
      <c r="N32" s="204"/>
      <c r="O32" s="204"/>
      <c r="P32" s="204"/>
      <c r="Q32" s="204">
        <v>3.0</v>
      </c>
      <c r="R32" s="211">
        <f t="shared" ref="R32:S32" si="26">+T82</f>
        <v>0</v>
      </c>
      <c r="S32" s="212">
        <f t="shared" si="26"/>
        <v>0</v>
      </c>
      <c r="T32" s="205"/>
      <c r="U32" s="206"/>
      <c r="V32" s="206"/>
      <c r="W32" s="204">
        <v>3.0</v>
      </c>
      <c r="X32" s="211">
        <f t="shared" ref="X32:Y32" si="27">+Z82</f>
        <v>0</v>
      </c>
      <c r="Y32" s="212">
        <f t="shared" si="27"/>
        <v>0</v>
      </c>
      <c r="Z32" s="205"/>
      <c r="AA32" s="206"/>
      <c r="AB32" s="206"/>
      <c r="AC32" s="206"/>
      <c r="AD32" s="206"/>
      <c r="AE32" s="211">
        <f t="shared" ref="AE32:AF32" si="28">+AG82</f>
        <v>0</v>
      </c>
      <c r="AF32" s="212">
        <f t="shared" si="28"/>
        <v>0</v>
      </c>
      <c r="AG32" s="207"/>
      <c r="AH32" s="208"/>
      <c r="AI32" s="208"/>
      <c r="AJ32" s="140"/>
      <c r="AK32" s="209">
        <v>3.0</v>
      </c>
      <c r="AL32" s="209"/>
      <c r="AM32" s="210">
        <f t="shared" ref="AM32:AN32" si="29">+AO82</f>
        <v>0</v>
      </c>
      <c r="AN32" s="210">
        <f t="shared" si="29"/>
        <v>0</v>
      </c>
      <c r="AO32" s="210"/>
      <c r="AP32" s="210"/>
      <c r="AQ32" s="210"/>
      <c r="AR32" s="210">
        <f t="shared" ref="AR32:AS32" si="30">+AT82</f>
        <v>0</v>
      </c>
      <c r="AS32" s="210">
        <f t="shared" si="30"/>
        <v>0</v>
      </c>
      <c r="AT32" s="210"/>
      <c r="AU32" s="210"/>
      <c r="AV32" s="210">
        <v>3.0</v>
      </c>
      <c r="AW32" s="210">
        <f t="shared" ref="AW32:AX32" si="31">+AY82</f>
        <v>0</v>
      </c>
      <c r="AX32" s="210">
        <f t="shared" si="31"/>
        <v>0</v>
      </c>
      <c r="AY32" s="207"/>
      <c r="AZ32" s="208"/>
      <c r="BA32" s="140"/>
      <c r="BB32" s="209">
        <v>3.0</v>
      </c>
      <c r="BC32" s="209"/>
      <c r="BD32" s="210">
        <f t="shared" ref="BD32:BE32" si="32">+BF82</f>
        <v>0</v>
      </c>
      <c r="BE32" s="210">
        <f t="shared" si="32"/>
        <v>0</v>
      </c>
      <c r="BF32" s="210"/>
      <c r="BG32" s="210"/>
      <c r="BH32" s="210"/>
      <c r="BI32" s="210">
        <f t="shared" ref="BI32:BJ32" si="33">+BK82</f>
        <v>0</v>
      </c>
      <c r="BJ32" s="210">
        <f t="shared" si="33"/>
        <v>0</v>
      </c>
      <c r="BK32" s="210"/>
      <c r="BL32" s="210"/>
      <c r="BM32" s="210">
        <v>3.0</v>
      </c>
      <c r="BN32" s="210">
        <f t="shared" ref="BN32:BO32" si="34">+BP82</f>
        <v>0</v>
      </c>
      <c r="BO32" s="210">
        <f t="shared" si="34"/>
        <v>0</v>
      </c>
      <c r="BP32" s="207"/>
      <c r="BQ32" s="208"/>
    </row>
    <row r="33" ht="12.75" customHeight="1">
      <c r="A33" s="200">
        <f t="shared" ref="A33:B33" si="35">+E33+L33+R33+AE33+AM32+AR32+AW32+BD31+BI31+BN31</f>
        <v>0</v>
      </c>
      <c r="B33" s="200">
        <f t="shared" si="35"/>
        <v>0</v>
      </c>
      <c r="C33" s="201">
        <v>4.0</v>
      </c>
      <c r="D33" s="201"/>
      <c r="E33" s="211">
        <f t="shared" ref="E33:F33" si="36">+G94</f>
        <v>0</v>
      </c>
      <c r="F33" s="212">
        <f t="shared" si="36"/>
        <v>0</v>
      </c>
      <c r="G33" s="204"/>
      <c r="H33" s="204"/>
      <c r="I33" s="204"/>
      <c r="J33" s="204"/>
      <c r="K33" s="204"/>
      <c r="L33" s="211">
        <f t="shared" ref="L33:M33" si="37">+N94</f>
        <v>0</v>
      </c>
      <c r="M33" s="212">
        <f t="shared" si="37"/>
        <v>0</v>
      </c>
      <c r="N33" s="204"/>
      <c r="O33" s="204"/>
      <c r="P33" s="204"/>
      <c r="Q33" s="204">
        <v>4.0</v>
      </c>
      <c r="R33" s="211">
        <f t="shared" ref="R33:S33" si="38">+T94</f>
        <v>0</v>
      </c>
      <c r="S33" s="212">
        <f t="shared" si="38"/>
        <v>0</v>
      </c>
      <c r="T33" s="205"/>
      <c r="U33" s="206"/>
      <c r="V33" s="206"/>
      <c r="W33" s="204">
        <v>4.0</v>
      </c>
      <c r="X33" s="211">
        <f t="shared" ref="X33:Y33" si="39">+Z94</f>
        <v>0</v>
      </c>
      <c r="Y33" s="212">
        <f t="shared" si="39"/>
        <v>0</v>
      </c>
      <c r="Z33" s="205"/>
      <c r="AA33" s="206"/>
      <c r="AB33" s="206"/>
      <c r="AC33" s="206"/>
      <c r="AD33" s="206"/>
      <c r="AE33" s="211">
        <f t="shared" ref="AE33:AF33" si="40">+AG94</f>
        <v>0</v>
      </c>
      <c r="AF33" s="212">
        <f t="shared" si="40"/>
        <v>0</v>
      </c>
      <c r="AG33" s="207"/>
      <c r="AH33" s="208"/>
      <c r="AI33" s="208"/>
      <c r="AJ33" s="140"/>
      <c r="AK33" s="209">
        <v>4.0</v>
      </c>
      <c r="AL33" s="209"/>
      <c r="AM33" s="210">
        <f t="shared" ref="AM33:AN33" si="41">+AO94</f>
        <v>0</v>
      </c>
      <c r="AN33" s="210">
        <f t="shared" si="41"/>
        <v>0</v>
      </c>
      <c r="AO33" s="210"/>
      <c r="AP33" s="210"/>
      <c r="AQ33" s="210"/>
      <c r="AR33" s="210">
        <f t="shared" ref="AR33:AS33" si="42">+AT94</f>
        <v>0</v>
      </c>
      <c r="AS33" s="210">
        <f t="shared" si="42"/>
        <v>0</v>
      </c>
      <c r="AT33" s="210"/>
      <c r="AU33" s="210"/>
      <c r="AV33" s="210">
        <v>4.0</v>
      </c>
      <c r="AW33" s="210">
        <f t="shared" ref="AW33:AX33" si="43">+AY94</f>
        <v>0</v>
      </c>
      <c r="AX33" s="210">
        <f t="shared" si="43"/>
        <v>0</v>
      </c>
      <c r="AY33" s="207"/>
      <c r="AZ33" s="208"/>
      <c r="BA33" s="140"/>
      <c r="BB33" s="209">
        <v>4.0</v>
      </c>
      <c r="BC33" s="209"/>
      <c r="BD33" s="210">
        <f t="shared" ref="BD33:BE33" si="44">+BF94</f>
        <v>0</v>
      </c>
      <c r="BE33" s="210">
        <f t="shared" si="44"/>
        <v>0</v>
      </c>
      <c r="BF33" s="210"/>
      <c r="BG33" s="210"/>
      <c r="BH33" s="210"/>
      <c r="BI33" s="210">
        <f t="shared" ref="BI33:BJ33" si="45">+BK94</f>
        <v>0</v>
      </c>
      <c r="BJ33" s="210">
        <f t="shared" si="45"/>
        <v>0</v>
      </c>
      <c r="BK33" s="210"/>
      <c r="BL33" s="210"/>
      <c r="BM33" s="210">
        <v>4.0</v>
      </c>
      <c r="BN33" s="210">
        <f t="shared" ref="BN33:BO33" si="46">+BP94</f>
        <v>0</v>
      </c>
      <c r="BO33" s="210">
        <f t="shared" si="46"/>
        <v>0</v>
      </c>
      <c r="BP33" s="207"/>
      <c r="BQ33" s="208"/>
    </row>
    <row r="34" ht="12.75" customHeight="1">
      <c r="A34" s="200">
        <f t="shared" ref="A34:B34" si="47">+E34+L34+R34+AE34+AM33+AR33+AW33+BD32+BI32+BN32</f>
        <v>0</v>
      </c>
      <c r="B34" s="200">
        <f t="shared" si="47"/>
        <v>0</v>
      </c>
      <c r="C34" s="201">
        <v>5.0</v>
      </c>
      <c r="D34" s="201"/>
      <c r="E34" s="211">
        <f t="shared" ref="E34:F34" si="48">+G106</f>
        <v>0</v>
      </c>
      <c r="F34" s="212">
        <f t="shared" si="48"/>
        <v>0</v>
      </c>
      <c r="G34" s="204"/>
      <c r="H34" s="204"/>
      <c r="I34" s="204"/>
      <c r="J34" s="204"/>
      <c r="K34" s="204"/>
      <c r="L34" s="211">
        <f t="shared" ref="L34:M34" si="49">+N106</f>
        <v>0</v>
      </c>
      <c r="M34" s="212">
        <f t="shared" si="49"/>
        <v>0</v>
      </c>
      <c r="N34" s="204"/>
      <c r="O34" s="204"/>
      <c r="P34" s="204"/>
      <c r="Q34" s="204">
        <v>5.0</v>
      </c>
      <c r="R34" s="211">
        <f t="shared" ref="R34:S34" si="50">+T106</f>
        <v>0</v>
      </c>
      <c r="S34" s="212">
        <f t="shared" si="50"/>
        <v>0</v>
      </c>
      <c r="T34" s="205"/>
      <c r="U34" s="206"/>
      <c r="V34" s="206"/>
      <c r="W34" s="204">
        <v>5.0</v>
      </c>
      <c r="X34" s="211">
        <f t="shared" ref="X34:Y34" si="51">+Z106</f>
        <v>0</v>
      </c>
      <c r="Y34" s="212">
        <f t="shared" si="51"/>
        <v>0</v>
      </c>
      <c r="Z34" s="205"/>
      <c r="AA34" s="206"/>
      <c r="AB34" s="206"/>
      <c r="AC34" s="206"/>
      <c r="AD34" s="206"/>
      <c r="AE34" s="211">
        <f t="shared" ref="AE34:AF34" si="52">+AG106</f>
        <v>0</v>
      </c>
      <c r="AF34" s="212">
        <f t="shared" si="52"/>
        <v>0</v>
      </c>
      <c r="AG34" s="207"/>
      <c r="AH34" s="208"/>
      <c r="AI34" s="208"/>
      <c r="AJ34" s="140"/>
      <c r="AK34" s="209">
        <v>5.0</v>
      </c>
      <c r="AL34" s="209"/>
      <c r="AM34" s="210">
        <f t="shared" ref="AM34:AN34" si="53">+AO106</f>
        <v>0</v>
      </c>
      <c r="AN34" s="210">
        <f t="shared" si="53"/>
        <v>0</v>
      </c>
      <c r="AO34" s="210"/>
      <c r="AP34" s="210"/>
      <c r="AQ34" s="210"/>
      <c r="AR34" s="210">
        <f t="shared" ref="AR34:AS34" si="54">+AT106</f>
        <v>0</v>
      </c>
      <c r="AS34" s="210">
        <f t="shared" si="54"/>
        <v>0</v>
      </c>
      <c r="AT34" s="210"/>
      <c r="AU34" s="210"/>
      <c r="AV34" s="210">
        <v>5.0</v>
      </c>
      <c r="AW34" s="210">
        <f t="shared" ref="AW34:AX34" si="55">+AY106</f>
        <v>0</v>
      </c>
      <c r="AX34" s="210">
        <f t="shared" si="55"/>
        <v>0</v>
      </c>
      <c r="AY34" s="207"/>
      <c r="AZ34" s="208"/>
      <c r="BA34" s="140"/>
      <c r="BB34" s="209">
        <v>5.0</v>
      </c>
      <c r="BC34" s="209"/>
      <c r="BD34" s="210">
        <f t="shared" ref="BD34:BE34" si="56">+BF106</f>
        <v>0</v>
      </c>
      <c r="BE34" s="210">
        <f t="shared" si="56"/>
        <v>0</v>
      </c>
      <c r="BF34" s="210"/>
      <c r="BG34" s="210"/>
      <c r="BH34" s="210"/>
      <c r="BI34" s="210">
        <f t="shared" ref="BI34:BJ34" si="57">+BK106</f>
        <v>0</v>
      </c>
      <c r="BJ34" s="210">
        <f t="shared" si="57"/>
        <v>0</v>
      </c>
      <c r="BK34" s="210"/>
      <c r="BL34" s="210"/>
      <c r="BM34" s="210">
        <v>5.0</v>
      </c>
      <c r="BN34" s="210">
        <f t="shared" ref="BN34:BO34" si="58">+BP106</f>
        <v>0</v>
      </c>
      <c r="BO34" s="210">
        <f t="shared" si="58"/>
        <v>0</v>
      </c>
      <c r="BP34" s="207"/>
      <c r="BQ34" s="208"/>
    </row>
    <row r="35" ht="12.75" customHeight="1">
      <c r="A35" s="200">
        <f t="shared" ref="A35:B35" si="59">+E35+L35+R35+AE35+AM34+AR34+AW34+BD33+BI33+BN33</f>
        <v>0</v>
      </c>
      <c r="B35" s="200">
        <f t="shared" si="59"/>
        <v>0</v>
      </c>
      <c r="C35" s="201">
        <v>6.0</v>
      </c>
      <c r="D35" s="201"/>
      <c r="E35" s="211">
        <f t="shared" ref="E35:F35" si="60">+G118</f>
        <v>0</v>
      </c>
      <c r="F35" s="212">
        <f t="shared" si="60"/>
        <v>0</v>
      </c>
      <c r="G35" s="204"/>
      <c r="H35" s="204"/>
      <c r="I35" s="204"/>
      <c r="J35" s="204"/>
      <c r="K35" s="204"/>
      <c r="L35" s="211">
        <f t="shared" ref="L35:M35" si="61">+N118</f>
        <v>0</v>
      </c>
      <c r="M35" s="212">
        <f t="shared" si="61"/>
        <v>0</v>
      </c>
      <c r="N35" s="204"/>
      <c r="O35" s="204"/>
      <c r="P35" s="204"/>
      <c r="Q35" s="204">
        <v>6.0</v>
      </c>
      <c r="R35" s="211">
        <f t="shared" ref="R35:S35" si="62">+T118</f>
        <v>0</v>
      </c>
      <c r="S35" s="212">
        <f t="shared" si="62"/>
        <v>0</v>
      </c>
      <c r="T35" s="205"/>
      <c r="U35" s="206"/>
      <c r="V35" s="206"/>
      <c r="W35" s="204">
        <v>6.0</v>
      </c>
      <c r="X35" s="211">
        <f t="shared" ref="X35:Y35" si="63">+Z118</f>
        <v>0</v>
      </c>
      <c r="Y35" s="212">
        <f t="shared" si="63"/>
        <v>0</v>
      </c>
      <c r="Z35" s="205"/>
      <c r="AA35" s="206"/>
      <c r="AB35" s="206"/>
      <c r="AC35" s="206"/>
      <c r="AD35" s="206"/>
      <c r="AE35" s="211">
        <f t="shared" ref="AE35:AF35" si="64">+AG118</f>
        <v>0</v>
      </c>
      <c r="AF35" s="212">
        <f t="shared" si="64"/>
        <v>0</v>
      </c>
      <c r="AG35" s="207"/>
      <c r="AH35" s="208"/>
      <c r="AI35" s="208"/>
      <c r="AJ35" s="140"/>
      <c r="AK35" s="209">
        <v>6.0</v>
      </c>
      <c r="AL35" s="209"/>
      <c r="AM35" s="210">
        <f t="shared" ref="AM35:AN35" si="65">+AO118</f>
        <v>0</v>
      </c>
      <c r="AN35" s="210">
        <f t="shared" si="65"/>
        <v>0</v>
      </c>
      <c r="AO35" s="210"/>
      <c r="AP35" s="210"/>
      <c r="AQ35" s="210"/>
      <c r="AR35" s="210">
        <f t="shared" ref="AR35:AS35" si="66">+AT118</f>
        <v>0</v>
      </c>
      <c r="AS35" s="210">
        <f t="shared" si="66"/>
        <v>0</v>
      </c>
      <c r="AT35" s="210"/>
      <c r="AU35" s="210"/>
      <c r="AV35" s="210">
        <v>6.0</v>
      </c>
      <c r="AW35" s="210">
        <f t="shared" ref="AW35:AX35" si="67">+AY118</f>
        <v>0</v>
      </c>
      <c r="AX35" s="210">
        <f t="shared" si="67"/>
        <v>0</v>
      </c>
      <c r="AY35" s="207"/>
      <c r="AZ35" s="208"/>
      <c r="BA35" s="140"/>
      <c r="BB35" s="209">
        <v>6.0</v>
      </c>
      <c r="BC35" s="209"/>
      <c r="BD35" s="210">
        <f t="shared" ref="BD35:BE35" si="68">+BF118</f>
        <v>0</v>
      </c>
      <c r="BE35" s="210">
        <f t="shared" si="68"/>
        <v>0</v>
      </c>
      <c r="BF35" s="210"/>
      <c r="BG35" s="210"/>
      <c r="BH35" s="210"/>
      <c r="BI35" s="210">
        <f t="shared" ref="BI35:BJ35" si="69">+BK118</f>
        <v>0</v>
      </c>
      <c r="BJ35" s="210">
        <f t="shared" si="69"/>
        <v>0</v>
      </c>
      <c r="BK35" s="210"/>
      <c r="BL35" s="210"/>
      <c r="BM35" s="210">
        <v>6.0</v>
      </c>
      <c r="BN35" s="210">
        <f t="shared" ref="BN35:BO35" si="70">+BP118</f>
        <v>0</v>
      </c>
      <c r="BO35" s="210">
        <f t="shared" si="70"/>
        <v>0</v>
      </c>
      <c r="BP35" s="207"/>
      <c r="BQ35" s="208"/>
    </row>
    <row r="36" ht="12.75" customHeight="1">
      <c r="A36" s="200">
        <f t="shared" ref="A36:B36" si="71">+E36+L36+R36+AE36+AM35+AR35+AW35+BD34+BI34+BN34</f>
        <v>0</v>
      </c>
      <c r="B36" s="200">
        <f t="shared" si="71"/>
        <v>0</v>
      </c>
      <c r="C36" s="201">
        <v>7.0</v>
      </c>
      <c r="D36" s="201"/>
      <c r="E36" s="211">
        <f t="shared" ref="E36:F36" si="72">+G130</f>
        <v>0</v>
      </c>
      <c r="F36" s="212">
        <f t="shared" si="72"/>
        <v>0</v>
      </c>
      <c r="G36" s="204"/>
      <c r="H36" s="204"/>
      <c r="I36" s="204"/>
      <c r="J36" s="204"/>
      <c r="K36" s="204"/>
      <c r="L36" s="211">
        <f t="shared" ref="L36:M36" si="73">+N130</f>
        <v>0</v>
      </c>
      <c r="M36" s="212">
        <f t="shared" si="73"/>
        <v>0</v>
      </c>
      <c r="N36" s="204"/>
      <c r="O36" s="204"/>
      <c r="P36" s="204"/>
      <c r="Q36" s="204">
        <v>7.0</v>
      </c>
      <c r="R36" s="211">
        <f t="shared" ref="R36:S36" si="74">+T130</f>
        <v>0</v>
      </c>
      <c r="S36" s="212">
        <f t="shared" si="74"/>
        <v>0</v>
      </c>
      <c r="T36" s="205"/>
      <c r="U36" s="206"/>
      <c r="V36" s="206"/>
      <c r="W36" s="204">
        <v>7.0</v>
      </c>
      <c r="X36" s="211">
        <f t="shared" ref="X36:Y36" si="75">+Z130</f>
        <v>0</v>
      </c>
      <c r="Y36" s="212">
        <f t="shared" si="75"/>
        <v>0</v>
      </c>
      <c r="Z36" s="205"/>
      <c r="AA36" s="206"/>
      <c r="AB36" s="206"/>
      <c r="AC36" s="206"/>
      <c r="AD36" s="206"/>
      <c r="AE36" s="211">
        <f t="shared" ref="AE36:AF36" si="76">+AG130</f>
        <v>0</v>
      </c>
      <c r="AF36" s="212">
        <f t="shared" si="76"/>
        <v>0</v>
      </c>
      <c r="AG36" s="207"/>
      <c r="AH36" s="208"/>
      <c r="AI36" s="208"/>
      <c r="AJ36" s="140"/>
      <c r="AK36" s="209">
        <v>7.0</v>
      </c>
      <c r="AL36" s="209"/>
      <c r="AM36" s="210">
        <f t="shared" ref="AM36:AN36" si="77">+AO130</f>
        <v>0</v>
      </c>
      <c r="AN36" s="210">
        <f t="shared" si="77"/>
        <v>0</v>
      </c>
      <c r="AO36" s="210"/>
      <c r="AP36" s="210"/>
      <c r="AQ36" s="210"/>
      <c r="AR36" s="210">
        <f t="shared" ref="AR36:AS36" si="78">+AT130</f>
        <v>0</v>
      </c>
      <c r="AS36" s="210">
        <f t="shared" si="78"/>
        <v>0</v>
      </c>
      <c r="AT36" s="210"/>
      <c r="AU36" s="210"/>
      <c r="AV36" s="210">
        <v>7.0</v>
      </c>
      <c r="AW36" s="210">
        <f t="shared" ref="AW36:AX36" si="79">+AY130</f>
        <v>0</v>
      </c>
      <c r="AX36" s="210">
        <f t="shared" si="79"/>
        <v>0</v>
      </c>
      <c r="AY36" s="207"/>
      <c r="AZ36" s="208"/>
      <c r="BA36" s="140"/>
      <c r="BB36" s="209">
        <v>7.0</v>
      </c>
      <c r="BC36" s="209"/>
      <c r="BD36" s="210">
        <f t="shared" ref="BD36:BE36" si="80">+BF130</f>
        <v>0</v>
      </c>
      <c r="BE36" s="210">
        <f t="shared" si="80"/>
        <v>0</v>
      </c>
      <c r="BF36" s="210"/>
      <c r="BG36" s="210"/>
      <c r="BH36" s="210"/>
      <c r="BI36" s="210">
        <f t="shared" ref="BI36:BJ36" si="81">+BK130</f>
        <v>0</v>
      </c>
      <c r="BJ36" s="210">
        <f t="shared" si="81"/>
        <v>0</v>
      </c>
      <c r="BK36" s="210"/>
      <c r="BL36" s="210"/>
      <c r="BM36" s="210">
        <v>7.0</v>
      </c>
      <c r="BN36" s="210">
        <f t="shared" ref="BN36:BO36" si="82">+BP130</f>
        <v>0</v>
      </c>
      <c r="BO36" s="210">
        <f t="shared" si="82"/>
        <v>0</v>
      </c>
      <c r="BP36" s="207"/>
      <c r="BQ36" s="208"/>
    </row>
    <row r="37" ht="12.75" customHeight="1">
      <c r="A37" s="200">
        <f t="shared" ref="A37:B37" si="83">+E37+L37+R37+AE37+AM36+AR36+AW36+BD35+BI35+BN35</f>
        <v>0</v>
      </c>
      <c r="B37" s="200">
        <f t="shared" si="83"/>
        <v>0</v>
      </c>
      <c r="C37" s="201">
        <v>8.0</v>
      </c>
      <c r="D37" s="201"/>
      <c r="E37" s="211">
        <f t="shared" ref="E37:F37" si="84">+G142</f>
        <v>0</v>
      </c>
      <c r="F37" s="212">
        <f t="shared" si="84"/>
        <v>0</v>
      </c>
      <c r="G37" s="204"/>
      <c r="H37" s="204"/>
      <c r="I37" s="204"/>
      <c r="J37" s="204"/>
      <c r="K37" s="204"/>
      <c r="L37" s="211">
        <f t="shared" ref="L37:M37" si="85">+N142</f>
        <v>0</v>
      </c>
      <c r="M37" s="212">
        <f t="shared" si="85"/>
        <v>0</v>
      </c>
      <c r="N37" s="204"/>
      <c r="O37" s="204"/>
      <c r="P37" s="204"/>
      <c r="Q37" s="204">
        <v>8.0</v>
      </c>
      <c r="R37" s="211">
        <f t="shared" ref="R37:S37" si="86">+T142</f>
        <v>0</v>
      </c>
      <c r="S37" s="212">
        <f t="shared" si="86"/>
        <v>0</v>
      </c>
      <c r="T37" s="205"/>
      <c r="U37" s="206"/>
      <c r="V37" s="206"/>
      <c r="W37" s="204">
        <v>8.0</v>
      </c>
      <c r="X37" s="211">
        <f t="shared" ref="X37:Y37" si="87">+Z142</f>
        <v>0</v>
      </c>
      <c r="Y37" s="212">
        <f t="shared" si="87"/>
        <v>0</v>
      </c>
      <c r="Z37" s="205"/>
      <c r="AA37" s="206"/>
      <c r="AB37" s="206"/>
      <c r="AC37" s="206"/>
      <c r="AD37" s="206"/>
      <c r="AE37" s="211">
        <f t="shared" ref="AE37:AF37" si="88">+AG142</f>
        <v>0</v>
      </c>
      <c r="AF37" s="212">
        <f t="shared" si="88"/>
        <v>0</v>
      </c>
      <c r="AG37" s="207"/>
      <c r="AH37" s="208"/>
      <c r="AI37" s="208"/>
      <c r="AJ37" s="140"/>
      <c r="AK37" s="209">
        <v>8.0</v>
      </c>
      <c r="AL37" s="209"/>
      <c r="AM37" s="210">
        <f t="shared" ref="AM37:AN37" si="89">+AO142</f>
        <v>0</v>
      </c>
      <c r="AN37" s="210">
        <f t="shared" si="89"/>
        <v>0</v>
      </c>
      <c r="AO37" s="210"/>
      <c r="AP37" s="210"/>
      <c r="AQ37" s="210"/>
      <c r="AR37" s="210">
        <f t="shared" ref="AR37:AS37" si="90">+AT142</f>
        <v>0</v>
      </c>
      <c r="AS37" s="210">
        <f t="shared" si="90"/>
        <v>0</v>
      </c>
      <c r="AT37" s="210"/>
      <c r="AU37" s="210"/>
      <c r="AV37" s="210">
        <v>8.0</v>
      </c>
      <c r="AW37" s="210">
        <f t="shared" ref="AW37:AX37" si="91">+AY142</f>
        <v>0</v>
      </c>
      <c r="AX37" s="210">
        <f t="shared" si="91"/>
        <v>0</v>
      </c>
      <c r="AY37" s="207"/>
      <c r="AZ37" s="208"/>
      <c r="BA37" s="140"/>
      <c r="BB37" s="209">
        <v>8.0</v>
      </c>
      <c r="BC37" s="209"/>
      <c r="BD37" s="210">
        <f t="shared" ref="BD37:BE37" si="92">+BF142</f>
        <v>0</v>
      </c>
      <c r="BE37" s="210">
        <f t="shared" si="92"/>
        <v>0</v>
      </c>
      <c r="BF37" s="210"/>
      <c r="BG37" s="210"/>
      <c r="BH37" s="210"/>
      <c r="BI37" s="210">
        <f t="shared" ref="BI37:BJ37" si="93">+BK142</f>
        <v>0</v>
      </c>
      <c r="BJ37" s="210">
        <f t="shared" si="93"/>
        <v>0</v>
      </c>
      <c r="BK37" s="210"/>
      <c r="BL37" s="210"/>
      <c r="BM37" s="210">
        <v>8.0</v>
      </c>
      <c r="BN37" s="210">
        <f t="shared" ref="BN37:BO37" si="94">+BP142</f>
        <v>0</v>
      </c>
      <c r="BO37" s="210">
        <f t="shared" si="94"/>
        <v>0</v>
      </c>
      <c r="BP37" s="207"/>
      <c r="BQ37" s="208"/>
    </row>
    <row r="38" ht="12.75" customHeight="1">
      <c r="A38" s="200">
        <f t="shared" ref="A38:B38" si="95">+E38+L38+R38+AE38+AM37+AR37+AW37+BD36+BI36+BN36</f>
        <v>0</v>
      </c>
      <c r="B38" s="200">
        <f t="shared" si="95"/>
        <v>0</v>
      </c>
      <c r="C38" s="201">
        <v>9.0</v>
      </c>
      <c r="D38" s="201"/>
      <c r="E38" s="211">
        <f t="shared" ref="E38:F38" si="96">+G154</f>
        <v>0</v>
      </c>
      <c r="F38" s="212">
        <f t="shared" si="96"/>
        <v>0</v>
      </c>
      <c r="G38" s="204"/>
      <c r="H38" s="204"/>
      <c r="I38" s="204"/>
      <c r="J38" s="204"/>
      <c r="K38" s="204"/>
      <c r="L38" s="211">
        <f t="shared" ref="L38:M38" si="97">+N154</f>
        <v>0</v>
      </c>
      <c r="M38" s="212">
        <f t="shared" si="97"/>
        <v>0</v>
      </c>
      <c r="N38" s="204"/>
      <c r="O38" s="204"/>
      <c r="P38" s="204"/>
      <c r="Q38" s="204">
        <v>9.0</v>
      </c>
      <c r="R38" s="211">
        <f t="shared" ref="R38:S38" si="98">+T154</f>
        <v>0</v>
      </c>
      <c r="S38" s="212">
        <f t="shared" si="98"/>
        <v>0</v>
      </c>
      <c r="T38" s="205"/>
      <c r="U38" s="206"/>
      <c r="V38" s="206"/>
      <c r="W38" s="204">
        <v>9.0</v>
      </c>
      <c r="X38" s="211">
        <f t="shared" ref="X38:Y38" si="99">+Z154</f>
        <v>0</v>
      </c>
      <c r="Y38" s="212">
        <f t="shared" si="99"/>
        <v>0</v>
      </c>
      <c r="Z38" s="205"/>
      <c r="AA38" s="206"/>
      <c r="AB38" s="206"/>
      <c r="AC38" s="206"/>
      <c r="AD38" s="206"/>
      <c r="AE38" s="211">
        <f t="shared" ref="AE38:AF38" si="100">+AG154</f>
        <v>0</v>
      </c>
      <c r="AF38" s="212">
        <f t="shared" si="100"/>
        <v>0</v>
      </c>
      <c r="AG38" s="207"/>
      <c r="AH38" s="208"/>
      <c r="AI38" s="208"/>
      <c r="AJ38" s="140"/>
      <c r="AK38" s="209">
        <v>9.0</v>
      </c>
      <c r="AL38" s="209"/>
      <c r="AM38" s="210">
        <f t="shared" ref="AM38:AN38" si="101">+AO154</f>
        <v>0</v>
      </c>
      <c r="AN38" s="210">
        <f t="shared" si="101"/>
        <v>0</v>
      </c>
      <c r="AO38" s="210"/>
      <c r="AP38" s="210"/>
      <c r="AQ38" s="210"/>
      <c r="AR38" s="210">
        <f t="shared" ref="AR38:AS38" si="102">+AT154</f>
        <v>0</v>
      </c>
      <c r="AS38" s="210">
        <f t="shared" si="102"/>
        <v>0</v>
      </c>
      <c r="AT38" s="210"/>
      <c r="AU38" s="210"/>
      <c r="AV38" s="210">
        <v>9.0</v>
      </c>
      <c r="AW38" s="210">
        <f t="shared" ref="AW38:AX38" si="103">+AY154</f>
        <v>0</v>
      </c>
      <c r="AX38" s="210">
        <f t="shared" si="103"/>
        <v>0</v>
      </c>
      <c r="AY38" s="207"/>
      <c r="AZ38" s="208"/>
      <c r="BA38" s="140"/>
      <c r="BB38" s="209">
        <v>9.0</v>
      </c>
      <c r="BC38" s="209"/>
      <c r="BD38" s="210">
        <f t="shared" ref="BD38:BE38" si="104">+BF154</f>
        <v>0</v>
      </c>
      <c r="BE38" s="210">
        <f t="shared" si="104"/>
        <v>0</v>
      </c>
      <c r="BF38" s="210"/>
      <c r="BG38" s="210"/>
      <c r="BH38" s="210"/>
      <c r="BI38" s="210">
        <f t="shared" ref="BI38:BJ38" si="105">+BK154</f>
        <v>0</v>
      </c>
      <c r="BJ38" s="210">
        <f t="shared" si="105"/>
        <v>0</v>
      </c>
      <c r="BK38" s="210"/>
      <c r="BL38" s="210"/>
      <c r="BM38" s="210">
        <v>9.0</v>
      </c>
      <c r="BN38" s="210">
        <f t="shared" ref="BN38:BO38" si="106">+BP154</f>
        <v>0</v>
      </c>
      <c r="BO38" s="210">
        <f t="shared" si="106"/>
        <v>0</v>
      </c>
      <c r="BP38" s="207"/>
      <c r="BQ38" s="208"/>
    </row>
    <row r="39" ht="12.75" customHeight="1">
      <c r="A39" s="200">
        <f t="shared" ref="A39:B39" si="107">+E39+L39+R39+AE39+AM38+AR38+AW38+BD37+BI37+BN37</f>
        <v>0</v>
      </c>
      <c r="B39" s="200">
        <f t="shared" si="107"/>
        <v>0</v>
      </c>
      <c r="C39" s="201">
        <v>10.0</v>
      </c>
      <c r="D39" s="201"/>
      <c r="E39" s="211">
        <f t="shared" ref="E39:F39" si="108">+G166</f>
        <v>0</v>
      </c>
      <c r="F39" s="212">
        <f t="shared" si="108"/>
        <v>0</v>
      </c>
      <c r="G39" s="204"/>
      <c r="H39" s="204"/>
      <c r="I39" s="204"/>
      <c r="J39" s="204"/>
      <c r="K39" s="204"/>
      <c r="L39" s="211">
        <f t="shared" ref="L39:M39" si="109">+N166</f>
        <v>0</v>
      </c>
      <c r="M39" s="212">
        <f t="shared" si="109"/>
        <v>0</v>
      </c>
      <c r="N39" s="204"/>
      <c r="O39" s="204"/>
      <c r="P39" s="204"/>
      <c r="Q39" s="204">
        <v>10.0</v>
      </c>
      <c r="R39" s="211">
        <f t="shared" ref="R39:S39" si="110">+T166</f>
        <v>0</v>
      </c>
      <c r="S39" s="212">
        <f t="shared" si="110"/>
        <v>0</v>
      </c>
      <c r="T39" s="205"/>
      <c r="U39" s="206"/>
      <c r="V39" s="206"/>
      <c r="W39" s="204">
        <v>10.0</v>
      </c>
      <c r="X39" s="211">
        <f t="shared" ref="X39:Y39" si="111">+Z166</f>
        <v>0</v>
      </c>
      <c r="Y39" s="212">
        <f t="shared" si="111"/>
        <v>0</v>
      </c>
      <c r="Z39" s="205"/>
      <c r="AA39" s="206"/>
      <c r="AB39" s="206"/>
      <c r="AC39" s="206"/>
      <c r="AD39" s="206"/>
      <c r="AE39" s="211">
        <f t="shared" ref="AE39:AF39" si="112">+AG166</f>
        <v>0</v>
      </c>
      <c r="AF39" s="212">
        <f t="shared" si="112"/>
        <v>0</v>
      </c>
      <c r="AG39" s="207"/>
      <c r="AH39" s="208"/>
      <c r="AI39" s="208"/>
      <c r="AJ39" s="140"/>
      <c r="AK39" s="209">
        <v>10.0</v>
      </c>
      <c r="AL39" s="209"/>
      <c r="AM39" s="210">
        <f t="shared" ref="AM39:AN39" si="113">+AO166</f>
        <v>0</v>
      </c>
      <c r="AN39" s="210">
        <f t="shared" si="113"/>
        <v>0</v>
      </c>
      <c r="AO39" s="210"/>
      <c r="AP39" s="210"/>
      <c r="AQ39" s="210"/>
      <c r="AR39" s="210">
        <f t="shared" ref="AR39:AS39" si="114">+AT166</f>
        <v>0</v>
      </c>
      <c r="AS39" s="210">
        <f t="shared" si="114"/>
        <v>0</v>
      </c>
      <c r="AT39" s="210"/>
      <c r="AU39" s="210"/>
      <c r="AV39" s="210">
        <v>10.0</v>
      </c>
      <c r="AW39" s="210">
        <f t="shared" ref="AW39:AX39" si="115">+AY166</f>
        <v>0</v>
      </c>
      <c r="AX39" s="210">
        <f t="shared" si="115"/>
        <v>0</v>
      </c>
      <c r="AY39" s="207"/>
      <c r="AZ39" s="208"/>
      <c r="BA39" s="140"/>
      <c r="BB39" s="209">
        <v>10.0</v>
      </c>
      <c r="BC39" s="209"/>
      <c r="BD39" s="210">
        <f t="shared" ref="BD39:BE39" si="116">+BF166</f>
        <v>0</v>
      </c>
      <c r="BE39" s="210">
        <f t="shared" si="116"/>
        <v>0</v>
      </c>
      <c r="BF39" s="210"/>
      <c r="BG39" s="210"/>
      <c r="BH39" s="210"/>
      <c r="BI39" s="210">
        <f t="shared" ref="BI39:BJ39" si="117">+BK166</f>
        <v>0</v>
      </c>
      <c r="BJ39" s="210">
        <f t="shared" si="117"/>
        <v>0</v>
      </c>
      <c r="BK39" s="210"/>
      <c r="BL39" s="210"/>
      <c r="BM39" s="210">
        <v>10.0</v>
      </c>
      <c r="BN39" s="210">
        <f t="shared" ref="BN39:BO39" si="118">+BP166</f>
        <v>0</v>
      </c>
      <c r="BO39" s="210">
        <f t="shared" si="118"/>
        <v>0</v>
      </c>
      <c r="BP39" s="207"/>
      <c r="BQ39" s="208"/>
    </row>
    <row r="40" ht="12.75" customHeight="1">
      <c r="A40" s="200">
        <f t="shared" ref="A40:B40" si="119">+E40+L40+R40+AE40+AM39+AR39+AW39+BD38+BI38+BN38</f>
        <v>0</v>
      </c>
      <c r="B40" s="200">
        <f t="shared" si="119"/>
        <v>0</v>
      </c>
      <c r="C40" s="201">
        <v>11.0</v>
      </c>
      <c r="D40" s="201"/>
      <c r="E40" s="211">
        <f t="shared" ref="E40:F40" si="120">+G178</f>
        <v>0</v>
      </c>
      <c r="F40" s="212">
        <f t="shared" si="120"/>
        <v>0</v>
      </c>
      <c r="G40" s="204"/>
      <c r="H40" s="204"/>
      <c r="I40" s="204"/>
      <c r="J40" s="204"/>
      <c r="K40" s="204"/>
      <c r="L40" s="211">
        <f t="shared" ref="L40:M40" si="121">+N178</f>
        <v>0</v>
      </c>
      <c r="M40" s="212">
        <f t="shared" si="121"/>
        <v>0</v>
      </c>
      <c r="N40" s="204"/>
      <c r="O40" s="204"/>
      <c r="P40" s="204"/>
      <c r="Q40" s="204">
        <v>11.0</v>
      </c>
      <c r="R40" s="211">
        <f t="shared" ref="R40:S40" si="122">+T178</f>
        <v>0</v>
      </c>
      <c r="S40" s="212">
        <f t="shared" si="122"/>
        <v>0</v>
      </c>
      <c r="T40" s="205"/>
      <c r="U40" s="206"/>
      <c r="V40" s="206"/>
      <c r="W40" s="204">
        <v>11.0</v>
      </c>
      <c r="X40" s="211">
        <f t="shared" ref="X40:Y40" si="123">+Z178</f>
        <v>0</v>
      </c>
      <c r="Y40" s="212">
        <f t="shared" si="123"/>
        <v>0</v>
      </c>
      <c r="Z40" s="205"/>
      <c r="AA40" s="206"/>
      <c r="AB40" s="206"/>
      <c r="AC40" s="206"/>
      <c r="AD40" s="206"/>
      <c r="AE40" s="211">
        <f t="shared" ref="AE40:AF40" si="124">+AG178</f>
        <v>0</v>
      </c>
      <c r="AF40" s="212">
        <f t="shared" si="124"/>
        <v>0</v>
      </c>
      <c r="AG40" s="207"/>
      <c r="AH40" s="208"/>
      <c r="AI40" s="208"/>
      <c r="AJ40" s="140"/>
      <c r="AK40" s="209">
        <v>11.0</v>
      </c>
      <c r="AL40" s="209"/>
      <c r="AM40" s="210">
        <f t="shared" ref="AM40:AN40" si="125">+AO178</f>
        <v>0</v>
      </c>
      <c r="AN40" s="210">
        <f t="shared" si="125"/>
        <v>0</v>
      </c>
      <c r="AO40" s="210"/>
      <c r="AP40" s="210"/>
      <c r="AQ40" s="210"/>
      <c r="AR40" s="210">
        <f t="shared" ref="AR40:AS40" si="126">+AT178</f>
        <v>0</v>
      </c>
      <c r="AS40" s="210">
        <f t="shared" si="126"/>
        <v>0</v>
      </c>
      <c r="AT40" s="210"/>
      <c r="AU40" s="210"/>
      <c r="AV40" s="210">
        <v>11.0</v>
      </c>
      <c r="AW40" s="210">
        <f t="shared" ref="AW40:AX40" si="127">+AY178</f>
        <v>0</v>
      </c>
      <c r="AX40" s="210">
        <f t="shared" si="127"/>
        <v>0</v>
      </c>
      <c r="AY40" s="207"/>
      <c r="AZ40" s="208"/>
      <c r="BA40" s="140"/>
      <c r="BB40" s="209">
        <v>11.0</v>
      </c>
      <c r="BC40" s="209"/>
      <c r="BD40" s="210">
        <f t="shared" ref="BD40:BE40" si="128">+BF178</f>
        <v>0</v>
      </c>
      <c r="BE40" s="210">
        <f t="shared" si="128"/>
        <v>0</v>
      </c>
      <c r="BF40" s="210"/>
      <c r="BG40" s="210"/>
      <c r="BH40" s="210"/>
      <c r="BI40" s="210">
        <f t="shared" ref="BI40:BJ40" si="129">+BK178</f>
        <v>0</v>
      </c>
      <c r="BJ40" s="210">
        <f t="shared" si="129"/>
        <v>0</v>
      </c>
      <c r="BK40" s="210"/>
      <c r="BL40" s="210"/>
      <c r="BM40" s="210">
        <v>11.0</v>
      </c>
      <c r="BN40" s="210">
        <f t="shared" ref="BN40:BO40" si="130">+BP178</f>
        <v>0</v>
      </c>
      <c r="BO40" s="210">
        <f t="shared" si="130"/>
        <v>0</v>
      </c>
      <c r="BP40" s="207"/>
      <c r="BQ40" s="208"/>
    </row>
    <row r="41" ht="12.75" customHeight="1">
      <c r="A41" s="200">
        <f t="shared" ref="A41:B41" si="131">+E41+L41+R41+AE41+AM40+AR40+AW40+BD39+BI39+BN39</f>
        <v>0</v>
      </c>
      <c r="B41" s="200">
        <f t="shared" si="131"/>
        <v>0</v>
      </c>
      <c r="C41" s="201">
        <v>12.0</v>
      </c>
      <c r="D41" s="201"/>
      <c r="E41" s="211">
        <f t="shared" ref="E41:F41" si="132">+G190</f>
        <v>0</v>
      </c>
      <c r="F41" s="212">
        <f t="shared" si="132"/>
        <v>0</v>
      </c>
      <c r="G41" s="204"/>
      <c r="H41" s="204"/>
      <c r="I41" s="204"/>
      <c r="J41" s="204"/>
      <c r="K41" s="204"/>
      <c r="L41" s="211">
        <f t="shared" ref="L41:M41" si="133">+N190</f>
        <v>0</v>
      </c>
      <c r="M41" s="212">
        <f t="shared" si="133"/>
        <v>0</v>
      </c>
      <c r="N41" s="204"/>
      <c r="O41" s="204"/>
      <c r="P41" s="204"/>
      <c r="Q41" s="204">
        <v>12.0</v>
      </c>
      <c r="R41" s="211">
        <f t="shared" ref="R41:S41" si="134">+T190</f>
        <v>0</v>
      </c>
      <c r="S41" s="212">
        <f t="shared" si="134"/>
        <v>0</v>
      </c>
      <c r="T41" s="205"/>
      <c r="U41" s="206"/>
      <c r="V41" s="206"/>
      <c r="W41" s="204">
        <v>12.0</v>
      </c>
      <c r="X41" s="211">
        <f t="shared" ref="X41:Y41" si="135">+Z190</f>
        <v>0</v>
      </c>
      <c r="Y41" s="212">
        <f t="shared" si="135"/>
        <v>0</v>
      </c>
      <c r="Z41" s="205"/>
      <c r="AA41" s="206"/>
      <c r="AB41" s="206"/>
      <c r="AC41" s="206"/>
      <c r="AD41" s="206"/>
      <c r="AE41" s="211">
        <f t="shared" ref="AE41:AF41" si="136">+AG190</f>
        <v>0</v>
      </c>
      <c r="AF41" s="212">
        <f t="shared" si="136"/>
        <v>0</v>
      </c>
      <c r="AG41" s="207"/>
      <c r="AH41" s="208"/>
      <c r="AI41" s="208"/>
      <c r="AJ41" s="140"/>
      <c r="AK41" s="209">
        <v>12.0</v>
      </c>
      <c r="AL41" s="209"/>
      <c r="AM41" s="210">
        <f t="shared" ref="AM41:AN41" si="137">+AO190</f>
        <v>0</v>
      </c>
      <c r="AN41" s="210">
        <f t="shared" si="137"/>
        <v>0</v>
      </c>
      <c r="AO41" s="210"/>
      <c r="AP41" s="210"/>
      <c r="AQ41" s="210"/>
      <c r="AR41" s="210">
        <f t="shared" ref="AR41:AS41" si="138">+AT190</f>
        <v>0</v>
      </c>
      <c r="AS41" s="210">
        <f t="shared" si="138"/>
        <v>0</v>
      </c>
      <c r="AT41" s="210"/>
      <c r="AU41" s="210"/>
      <c r="AV41" s="210">
        <v>12.0</v>
      </c>
      <c r="AW41" s="210">
        <f t="shared" ref="AW41:AX41" si="139">+AY190</f>
        <v>0</v>
      </c>
      <c r="AX41" s="210">
        <f t="shared" si="139"/>
        <v>0</v>
      </c>
      <c r="AY41" s="207"/>
      <c r="AZ41" s="208"/>
      <c r="BA41" s="140"/>
      <c r="BB41" s="209">
        <v>12.0</v>
      </c>
      <c r="BC41" s="209"/>
      <c r="BD41" s="210">
        <f t="shared" ref="BD41:BE41" si="140">+BF190</f>
        <v>0</v>
      </c>
      <c r="BE41" s="210">
        <f t="shared" si="140"/>
        <v>0</v>
      </c>
      <c r="BF41" s="210"/>
      <c r="BG41" s="210"/>
      <c r="BH41" s="210"/>
      <c r="BI41" s="210">
        <f t="shared" ref="BI41:BJ41" si="141">+BK190</f>
        <v>0</v>
      </c>
      <c r="BJ41" s="210">
        <f t="shared" si="141"/>
        <v>0</v>
      </c>
      <c r="BK41" s="210"/>
      <c r="BL41" s="210"/>
      <c r="BM41" s="210">
        <v>12.0</v>
      </c>
      <c r="BN41" s="210">
        <f t="shared" ref="BN41:BO41" si="142">+BP190</f>
        <v>0</v>
      </c>
      <c r="BO41" s="210">
        <f t="shared" si="142"/>
        <v>0</v>
      </c>
      <c r="BP41" s="207"/>
      <c r="BQ41" s="208"/>
    </row>
    <row r="42" ht="12.75" customHeight="1">
      <c r="A42" s="200">
        <f t="shared" ref="A42:B42" si="143">+E42+L42+R42+AE42+AM41+AR41+AW41+BD40+BI40+BN40</f>
        <v>0</v>
      </c>
      <c r="B42" s="200">
        <f t="shared" si="143"/>
        <v>0</v>
      </c>
      <c r="C42" s="201">
        <v>13.0</v>
      </c>
      <c r="D42" s="201"/>
      <c r="E42" s="211">
        <f t="shared" ref="E42:F42" si="144">+G202</f>
        <v>0</v>
      </c>
      <c r="F42" s="212">
        <f t="shared" si="144"/>
        <v>0</v>
      </c>
      <c r="G42" s="204"/>
      <c r="H42" s="204"/>
      <c r="I42" s="204"/>
      <c r="J42" s="204"/>
      <c r="K42" s="204"/>
      <c r="L42" s="211">
        <f t="shared" ref="L42:M42" si="145">+N202</f>
        <v>0</v>
      </c>
      <c r="M42" s="212">
        <f t="shared" si="145"/>
        <v>0</v>
      </c>
      <c r="N42" s="204"/>
      <c r="O42" s="204"/>
      <c r="P42" s="204"/>
      <c r="Q42" s="204">
        <v>13.0</v>
      </c>
      <c r="R42" s="211">
        <f t="shared" ref="R42:S42" si="146">+T202</f>
        <v>0</v>
      </c>
      <c r="S42" s="212">
        <f t="shared" si="146"/>
        <v>0</v>
      </c>
      <c r="T42" s="205"/>
      <c r="U42" s="206"/>
      <c r="V42" s="206"/>
      <c r="W42" s="204">
        <v>13.0</v>
      </c>
      <c r="X42" s="211">
        <f t="shared" ref="X42:Y42" si="147">+Z202</f>
        <v>0</v>
      </c>
      <c r="Y42" s="212">
        <f t="shared" si="147"/>
        <v>0</v>
      </c>
      <c r="Z42" s="205"/>
      <c r="AA42" s="206"/>
      <c r="AB42" s="206"/>
      <c r="AC42" s="206"/>
      <c r="AD42" s="206"/>
      <c r="AE42" s="211">
        <f t="shared" ref="AE42:AF42" si="148">+AG202</f>
        <v>0</v>
      </c>
      <c r="AF42" s="212">
        <f t="shared" si="148"/>
        <v>0</v>
      </c>
      <c r="AG42" s="207"/>
      <c r="AH42" s="208"/>
      <c r="AI42" s="208"/>
      <c r="AJ42" s="140"/>
      <c r="AK42" s="209">
        <v>13.0</v>
      </c>
      <c r="AL42" s="209"/>
      <c r="AM42" s="210">
        <f t="shared" ref="AM42:AN42" si="149">+AO202</f>
        <v>0</v>
      </c>
      <c r="AN42" s="210">
        <f t="shared" si="149"/>
        <v>0</v>
      </c>
      <c r="AO42" s="210"/>
      <c r="AP42" s="210"/>
      <c r="AQ42" s="210"/>
      <c r="AR42" s="210">
        <f t="shared" ref="AR42:AS42" si="150">+AT202</f>
        <v>0</v>
      </c>
      <c r="AS42" s="210">
        <f t="shared" si="150"/>
        <v>0</v>
      </c>
      <c r="AT42" s="210"/>
      <c r="AU42" s="210"/>
      <c r="AV42" s="210">
        <v>13.0</v>
      </c>
      <c r="AW42" s="210">
        <f t="shared" ref="AW42:AX42" si="151">+AY202</f>
        <v>0</v>
      </c>
      <c r="AX42" s="210">
        <f t="shared" si="151"/>
        <v>0</v>
      </c>
      <c r="AY42" s="207"/>
      <c r="AZ42" s="208"/>
      <c r="BA42" s="140"/>
      <c r="BB42" s="209">
        <v>13.0</v>
      </c>
      <c r="BC42" s="209"/>
      <c r="BD42" s="210">
        <f t="shared" ref="BD42:BE42" si="152">+BF202</f>
        <v>0</v>
      </c>
      <c r="BE42" s="210">
        <f t="shared" si="152"/>
        <v>0</v>
      </c>
      <c r="BF42" s="210"/>
      <c r="BG42" s="210"/>
      <c r="BH42" s="210"/>
      <c r="BI42" s="210">
        <f t="shared" ref="BI42:BJ42" si="153">+BK202</f>
        <v>0</v>
      </c>
      <c r="BJ42" s="210">
        <f t="shared" si="153"/>
        <v>0</v>
      </c>
      <c r="BK42" s="210"/>
      <c r="BL42" s="210"/>
      <c r="BM42" s="210">
        <v>13.0</v>
      </c>
      <c r="BN42" s="210">
        <f t="shared" ref="BN42:BO42" si="154">+BP202</f>
        <v>0</v>
      </c>
      <c r="BO42" s="210">
        <f t="shared" si="154"/>
        <v>0</v>
      </c>
      <c r="BP42" s="207"/>
      <c r="BQ42" s="208"/>
    </row>
    <row r="43" ht="12.75" customHeight="1">
      <c r="A43" s="200">
        <f t="shared" ref="A43:B43" si="155">+E43+L43+R43+AE43+AM42+AR42+AW42+BD41+BI41+BN41</f>
        <v>0</v>
      </c>
      <c r="B43" s="200">
        <f t="shared" si="155"/>
        <v>0</v>
      </c>
      <c r="C43" s="201">
        <v>14.0</v>
      </c>
      <c r="D43" s="201"/>
      <c r="E43" s="211">
        <f t="shared" ref="E43:F43" si="156">+G214</f>
        <v>0</v>
      </c>
      <c r="F43" s="212">
        <f t="shared" si="156"/>
        <v>0</v>
      </c>
      <c r="G43" s="204"/>
      <c r="H43" s="204"/>
      <c r="I43" s="204"/>
      <c r="J43" s="204"/>
      <c r="K43" s="204"/>
      <c r="L43" s="211">
        <f t="shared" ref="L43:M43" si="157">+N214</f>
        <v>0</v>
      </c>
      <c r="M43" s="212">
        <f t="shared" si="157"/>
        <v>0</v>
      </c>
      <c r="N43" s="204"/>
      <c r="O43" s="204"/>
      <c r="P43" s="204"/>
      <c r="Q43" s="204">
        <v>14.0</v>
      </c>
      <c r="R43" s="211">
        <f t="shared" ref="R43:S43" si="158">+T214</f>
        <v>0</v>
      </c>
      <c r="S43" s="212">
        <f t="shared" si="158"/>
        <v>0</v>
      </c>
      <c r="T43" s="205"/>
      <c r="U43" s="206"/>
      <c r="V43" s="206"/>
      <c r="W43" s="204">
        <v>14.0</v>
      </c>
      <c r="X43" s="211">
        <f t="shared" ref="X43:Y43" si="159">+Z214</f>
        <v>0</v>
      </c>
      <c r="Y43" s="212">
        <f t="shared" si="159"/>
        <v>0</v>
      </c>
      <c r="Z43" s="205"/>
      <c r="AA43" s="206"/>
      <c r="AB43" s="206"/>
      <c r="AC43" s="206"/>
      <c r="AD43" s="206"/>
      <c r="AE43" s="211">
        <f t="shared" ref="AE43:AF43" si="160">+AG214</f>
        <v>0</v>
      </c>
      <c r="AF43" s="212">
        <f t="shared" si="160"/>
        <v>0</v>
      </c>
      <c r="AG43" s="207"/>
      <c r="AH43" s="208"/>
      <c r="AI43" s="208"/>
      <c r="AJ43" s="140"/>
      <c r="AK43" s="209">
        <v>14.0</v>
      </c>
      <c r="AL43" s="209"/>
      <c r="AM43" s="210">
        <f t="shared" ref="AM43:AN43" si="161">+AO214</f>
        <v>0</v>
      </c>
      <c r="AN43" s="210">
        <f t="shared" si="161"/>
        <v>0</v>
      </c>
      <c r="AO43" s="210"/>
      <c r="AP43" s="210"/>
      <c r="AQ43" s="210"/>
      <c r="AR43" s="210">
        <f t="shared" ref="AR43:AS43" si="162">+AT214</f>
        <v>0</v>
      </c>
      <c r="AS43" s="210">
        <f t="shared" si="162"/>
        <v>0</v>
      </c>
      <c r="AT43" s="210"/>
      <c r="AU43" s="210"/>
      <c r="AV43" s="210">
        <v>14.0</v>
      </c>
      <c r="AW43" s="210">
        <f t="shared" ref="AW43:AX43" si="163">+AY214</f>
        <v>0</v>
      </c>
      <c r="AX43" s="210">
        <f t="shared" si="163"/>
        <v>0</v>
      </c>
      <c r="AY43" s="207"/>
      <c r="AZ43" s="208"/>
      <c r="BA43" s="140"/>
      <c r="BB43" s="209">
        <v>14.0</v>
      </c>
      <c r="BC43" s="209"/>
      <c r="BD43" s="210">
        <f t="shared" ref="BD43:BE43" si="164">+BF214</f>
        <v>0</v>
      </c>
      <c r="BE43" s="210">
        <f t="shared" si="164"/>
        <v>0</v>
      </c>
      <c r="BF43" s="210"/>
      <c r="BG43" s="210"/>
      <c r="BH43" s="210"/>
      <c r="BI43" s="210">
        <f t="shared" ref="BI43:BJ43" si="165">+BK214</f>
        <v>0</v>
      </c>
      <c r="BJ43" s="210">
        <f t="shared" si="165"/>
        <v>0</v>
      </c>
      <c r="BK43" s="210"/>
      <c r="BL43" s="210"/>
      <c r="BM43" s="210">
        <v>14.0</v>
      </c>
      <c r="BN43" s="210">
        <f t="shared" ref="BN43:BO43" si="166">+BP214</f>
        <v>0</v>
      </c>
      <c r="BO43" s="210">
        <f t="shared" si="166"/>
        <v>0</v>
      </c>
      <c r="BP43" s="207"/>
      <c r="BQ43" s="208"/>
    </row>
    <row r="44" ht="12.75" customHeight="1">
      <c r="A44" s="200">
        <f t="shared" ref="A44:B44" si="167">+E44+L44+R44+AE44+AM43+AR43+AW43+BD42+BI42+BN42</f>
        <v>0</v>
      </c>
      <c r="B44" s="200">
        <f t="shared" si="167"/>
        <v>0</v>
      </c>
      <c r="C44" s="201">
        <v>15.0</v>
      </c>
      <c r="D44" s="201"/>
      <c r="E44" s="213">
        <f t="shared" ref="E44:F44" si="168">+G226</f>
        <v>0</v>
      </c>
      <c r="F44" s="214">
        <f t="shared" si="168"/>
        <v>0</v>
      </c>
      <c r="G44" s="204"/>
      <c r="H44" s="204"/>
      <c r="I44" s="204"/>
      <c r="J44" s="204"/>
      <c r="K44" s="204"/>
      <c r="L44" s="213">
        <f t="shared" ref="L44:M44" si="169">+N226</f>
        <v>0</v>
      </c>
      <c r="M44" s="214">
        <f t="shared" si="169"/>
        <v>0</v>
      </c>
      <c r="N44" s="204"/>
      <c r="O44" s="204"/>
      <c r="P44" s="204"/>
      <c r="Q44" s="204">
        <v>15.0</v>
      </c>
      <c r="R44" s="213">
        <f t="shared" ref="R44:S44" si="170">+T226</f>
        <v>0</v>
      </c>
      <c r="S44" s="214">
        <f t="shared" si="170"/>
        <v>0</v>
      </c>
      <c r="T44" s="205"/>
      <c r="U44" s="206"/>
      <c r="V44" s="206"/>
      <c r="W44" s="204">
        <v>15.0</v>
      </c>
      <c r="X44" s="213">
        <f t="shared" ref="X44:Y44" si="171">+Z226</f>
        <v>0</v>
      </c>
      <c r="Y44" s="214">
        <f t="shared" si="171"/>
        <v>0</v>
      </c>
      <c r="Z44" s="205"/>
      <c r="AA44" s="206"/>
      <c r="AB44" s="206"/>
      <c r="AC44" s="206"/>
      <c r="AD44" s="206"/>
      <c r="AE44" s="213">
        <f t="shared" ref="AE44:AF44" si="172">+AG226</f>
        <v>0</v>
      </c>
      <c r="AF44" s="214">
        <f t="shared" si="172"/>
        <v>0</v>
      </c>
      <c r="AG44" s="207"/>
      <c r="AH44" s="208"/>
      <c r="AI44" s="208"/>
      <c r="AJ44" s="140"/>
      <c r="AK44" s="209">
        <v>15.0</v>
      </c>
      <c r="AL44" s="209"/>
      <c r="AM44" s="210">
        <f t="shared" ref="AM44:AN44" si="173">+AO226</f>
        <v>0</v>
      </c>
      <c r="AN44" s="210">
        <f t="shared" si="173"/>
        <v>0</v>
      </c>
      <c r="AO44" s="210"/>
      <c r="AP44" s="210"/>
      <c r="AQ44" s="210"/>
      <c r="AR44" s="210">
        <f t="shared" ref="AR44:AS44" si="174">+AT226</f>
        <v>0</v>
      </c>
      <c r="AS44" s="210">
        <f t="shared" si="174"/>
        <v>0</v>
      </c>
      <c r="AT44" s="210"/>
      <c r="AU44" s="210"/>
      <c r="AV44" s="210">
        <v>15.0</v>
      </c>
      <c r="AW44" s="210">
        <f t="shared" ref="AW44:AX44" si="175">+AY226</f>
        <v>0</v>
      </c>
      <c r="AX44" s="210">
        <f t="shared" si="175"/>
        <v>0</v>
      </c>
      <c r="AY44" s="207"/>
      <c r="AZ44" s="208"/>
      <c r="BA44" s="140"/>
      <c r="BB44" s="209">
        <v>15.0</v>
      </c>
      <c r="BC44" s="209"/>
      <c r="BD44" s="210">
        <f t="shared" ref="BD44:BE44" si="176">+BF226</f>
        <v>0</v>
      </c>
      <c r="BE44" s="210">
        <f t="shared" si="176"/>
        <v>0</v>
      </c>
      <c r="BF44" s="210"/>
      <c r="BG44" s="210"/>
      <c r="BH44" s="210"/>
      <c r="BI44" s="210">
        <f t="shared" ref="BI44:BJ44" si="177">+BK226</f>
        <v>0</v>
      </c>
      <c r="BJ44" s="210">
        <f t="shared" si="177"/>
        <v>0</v>
      </c>
      <c r="BK44" s="210"/>
      <c r="BL44" s="210"/>
      <c r="BM44" s="210">
        <v>15.0</v>
      </c>
      <c r="BN44" s="210">
        <f t="shared" ref="BN44:BO44" si="178">+BP226</f>
        <v>0</v>
      </c>
      <c r="BO44" s="210">
        <f t="shared" si="178"/>
        <v>0</v>
      </c>
      <c r="BP44" s="207"/>
      <c r="BQ44" s="208"/>
    </row>
    <row r="45" ht="12.75" customHeight="1">
      <c r="A45" s="139"/>
      <c r="B45" s="139"/>
      <c r="C45" s="139"/>
      <c r="D45" s="139"/>
      <c r="E45" s="181"/>
      <c r="F45" s="181"/>
      <c r="G45" s="181"/>
      <c r="H45" s="181"/>
      <c r="I45" s="181"/>
      <c r="J45" s="181"/>
      <c r="K45" s="181"/>
      <c r="L45" s="181"/>
      <c r="M45" s="181"/>
      <c r="N45" s="181"/>
      <c r="O45" s="181"/>
      <c r="P45" s="181"/>
      <c r="Q45" s="181"/>
      <c r="R45" s="181"/>
      <c r="S45" s="181"/>
      <c r="T45" s="139"/>
      <c r="U45" s="139"/>
      <c r="V45" s="139"/>
      <c r="W45" s="181"/>
      <c r="X45" s="181"/>
      <c r="Y45" s="181"/>
      <c r="Z45" s="139"/>
      <c r="AA45" s="139"/>
      <c r="AB45" s="139"/>
      <c r="AC45" s="139"/>
      <c r="AD45" s="139"/>
      <c r="AE45" s="181"/>
      <c r="AF45" s="181"/>
      <c r="AG45" s="140"/>
      <c r="AH45" s="140"/>
      <c r="AI45" s="140"/>
      <c r="AJ45" s="140"/>
      <c r="AK45" s="140"/>
      <c r="AL45" s="140"/>
      <c r="AM45" s="185"/>
      <c r="AN45" s="185"/>
      <c r="AO45" s="185"/>
      <c r="AP45" s="185"/>
      <c r="AQ45" s="185"/>
      <c r="AR45" s="185"/>
      <c r="AS45" s="185"/>
      <c r="AT45" s="185"/>
      <c r="AU45" s="185"/>
      <c r="AV45" s="185"/>
      <c r="AW45" s="185"/>
      <c r="AX45" s="185"/>
      <c r="AY45" s="140"/>
      <c r="AZ45" s="140"/>
      <c r="BA45" s="140"/>
      <c r="BB45" s="140"/>
      <c r="BC45" s="140"/>
      <c r="BD45" s="185"/>
      <c r="BE45" s="185"/>
      <c r="BF45" s="185"/>
      <c r="BG45" s="185"/>
      <c r="BH45" s="185"/>
      <c r="BI45" s="185"/>
      <c r="BJ45" s="185"/>
      <c r="BK45" s="185"/>
      <c r="BL45" s="185"/>
      <c r="BM45" s="185"/>
      <c r="BN45" s="185"/>
      <c r="BO45" s="185"/>
      <c r="BP45" s="140"/>
      <c r="BQ45" s="140"/>
    </row>
    <row r="46" ht="12.75" customHeight="1">
      <c r="A46" s="139"/>
      <c r="B46" s="139"/>
      <c r="C46" s="139"/>
      <c r="D46" s="139" t="s">
        <v>175</v>
      </c>
      <c r="E46" s="181" t="s">
        <v>173</v>
      </c>
      <c r="F46" s="181" t="s">
        <v>176</v>
      </c>
      <c r="G46" s="181"/>
      <c r="H46" s="181"/>
      <c r="I46" s="181"/>
      <c r="J46" s="181"/>
      <c r="K46" s="181" t="s">
        <v>175</v>
      </c>
      <c r="L46" s="181" t="s">
        <v>173</v>
      </c>
      <c r="M46" s="181" t="s">
        <v>176</v>
      </c>
      <c r="N46" s="181"/>
      <c r="O46" s="181"/>
      <c r="P46" s="181"/>
      <c r="Q46" s="181" t="s">
        <v>175</v>
      </c>
      <c r="R46" s="181" t="s">
        <v>173</v>
      </c>
      <c r="S46" s="181" t="s">
        <v>176</v>
      </c>
      <c r="T46" s="139"/>
      <c r="U46" s="139"/>
      <c r="V46" s="139"/>
      <c r="W46" s="181" t="s">
        <v>175</v>
      </c>
      <c r="X46" s="181" t="s">
        <v>173</v>
      </c>
      <c r="Y46" s="181" t="s">
        <v>176</v>
      </c>
      <c r="Z46" s="139"/>
      <c r="AA46" s="139"/>
      <c r="AB46" s="139"/>
      <c r="AC46" s="139"/>
      <c r="AD46" s="181" t="s">
        <v>175</v>
      </c>
      <c r="AE46" s="181" t="s">
        <v>173</v>
      </c>
      <c r="AF46" s="181" t="s">
        <v>176</v>
      </c>
      <c r="AG46" s="140"/>
      <c r="AH46" s="140"/>
      <c r="AI46" s="140"/>
      <c r="AJ46" s="140"/>
      <c r="AK46" s="140"/>
      <c r="AL46" s="140" t="s">
        <v>175</v>
      </c>
      <c r="AM46" s="185" t="s">
        <v>173</v>
      </c>
      <c r="AN46" s="185" t="s">
        <v>176</v>
      </c>
      <c r="AO46" s="185"/>
      <c r="AP46" s="185"/>
      <c r="AQ46" s="185" t="s">
        <v>175</v>
      </c>
      <c r="AR46" s="185" t="s">
        <v>173</v>
      </c>
      <c r="AS46" s="185" t="s">
        <v>176</v>
      </c>
      <c r="AT46" s="185"/>
      <c r="AU46" s="185"/>
      <c r="AV46" s="185" t="s">
        <v>175</v>
      </c>
      <c r="AW46" s="185" t="s">
        <v>173</v>
      </c>
      <c r="AX46" s="185" t="s">
        <v>176</v>
      </c>
      <c r="AY46" s="140"/>
      <c r="AZ46" s="140"/>
      <c r="BA46" s="140"/>
      <c r="BB46" s="140"/>
      <c r="BC46" s="140" t="s">
        <v>175</v>
      </c>
      <c r="BD46" s="185" t="s">
        <v>173</v>
      </c>
      <c r="BE46" s="185" t="s">
        <v>176</v>
      </c>
      <c r="BF46" s="185"/>
      <c r="BG46" s="185"/>
      <c r="BH46" s="185" t="s">
        <v>175</v>
      </c>
      <c r="BI46" s="185" t="s">
        <v>173</v>
      </c>
      <c r="BJ46" s="185" t="s">
        <v>176</v>
      </c>
      <c r="BK46" s="185"/>
      <c r="BL46" s="185"/>
      <c r="BM46" s="185" t="s">
        <v>175</v>
      </c>
      <c r="BN46" s="185" t="s">
        <v>173</v>
      </c>
      <c r="BO46" s="185" t="s">
        <v>176</v>
      </c>
      <c r="BP46" s="140"/>
      <c r="BQ46" s="140"/>
    </row>
    <row r="47" ht="12.75" customHeight="1">
      <c r="A47" s="139"/>
      <c r="B47" s="139"/>
      <c r="C47" s="139">
        <v>1.0</v>
      </c>
      <c r="D47" s="215" t="str">
        <f>IF($C$47=E24+1,E18,0)</f>
        <v/>
      </c>
      <c r="E47" s="181">
        <f>+D47*E$19/1200</f>
        <v>0</v>
      </c>
      <c r="F47" s="181">
        <f>IF(D47=0,0,IF($C47&lt;=E$25,0,E$26-E47))</f>
        <v>0</v>
      </c>
      <c r="G47" s="181"/>
      <c r="H47" s="181"/>
      <c r="I47" s="181">
        <f t="shared" ref="I47:I226" si="179">SUM(E47+F47)</f>
        <v>0</v>
      </c>
      <c r="J47" s="181"/>
      <c r="K47" s="181" t="str">
        <f>IF($C$47=L24+1,L18,0)</f>
        <v/>
      </c>
      <c r="L47" s="181">
        <f>+K47*L$19/1200</f>
        <v>0</v>
      </c>
      <c r="M47" s="181">
        <f>IF(K47=0,0,IF($C47&lt;=L$25,0,L$26-L47))</f>
        <v>0</v>
      </c>
      <c r="N47" s="181"/>
      <c r="O47" s="181"/>
      <c r="P47" s="181">
        <f t="shared" ref="P47:P226" si="180">SUM(L47+M47)</f>
        <v>0</v>
      </c>
      <c r="Q47" s="181" t="str">
        <f>IF($C$47=R24+1,R18,0)</f>
        <v/>
      </c>
      <c r="R47" s="181">
        <f>+Q47*R$19/1200</f>
        <v>0</v>
      </c>
      <c r="S47" s="181">
        <f>IF(Q47=0,0,IF($C47&lt;=R$25,0,R$26-R47))</f>
        <v>0</v>
      </c>
      <c r="T47" s="139"/>
      <c r="U47" s="139"/>
      <c r="V47" s="181">
        <f t="shared" ref="V47:V226" si="181">SUM(R47+S47)</f>
        <v>0</v>
      </c>
      <c r="W47" s="181" t="str">
        <f>IF($C$47=X24+1,X18,0)</f>
        <v/>
      </c>
      <c r="X47" s="181">
        <f>+W47*X$19/1200</f>
        <v>0</v>
      </c>
      <c r="Y47" s="181">
        <f>IF(W47=0,0,IF($C47&lt;=X$25,0,X$26-X47))</f>
        <v>0</v>
      </c>
      <c r="Z47" s="139"/>
      <c r="AA47" s="139"/>
      <c r="AB47" s="181">
        <f t="shared" ref="AB47:AB226" si="182">SUM(X47+Y47)</f>
        <v>0</v>
      </c>
      <c r="AC47" s="181"/>
      <c r="AD47" s="181" t="str">
        <f>IF($C$47=AE24+1,AE18,0)</f>
        <v/>
      </c>
      <c r="AE47" s="181">
        <f>+AD47*AE$19/1200</f>
        <v>0</v>
      </c>
      <c r="AF47" s="181">
        <f>IF(AD47=0,0,IF($C47&lt;=AE$25,0,AE$26-AE47))</f>
        <v>0</v>
      </c>
      <c r="AG47" s="140"/>
      <c r="AH47" s="140"/>
      <c r="AI47" s="185">
        <f t="shared" ref="AI47:AI226" si="183">SUM(AE47+AF47)</f>
        <v>0</v>
      </c>
      <c r="AJ47" s="140"/>
      <c r="AK47" s="140">
        <v>1.0</v>
      </c>
      <c r="AL47" s="216">
        <f>IF($C$47=AM24+1,AM18,0)</f>
        <v>0</v>
      </c>
      <c r="AM47" s="185">
        <f>+AL47*AM$19/1200</f>
        <v>0</v>
      </c>
      <c r="AN47" s="185">
        <f>IF(AL47=0,0,IF($C47&lt;=AM$25,0,AM$26-AM47))</f>
        <v>0</v>
      </c>
      <c r="AO47" s="185"/>
      <c r="AP47" s="185"/>
      <c r="AQ47" s="185">
        <f>IF($C$47=AR24+1,AR18,0)</f>
        <v>0</v>
      </c>
      <c r="AR47" s="185">
        <f>+AQ47*AR$19/1200</f>
        <v>0</v>
      </c>
      <c r="AS47" s="185">
        <f>IF(AQ47=0,0,IF($C47&lt;=AR$25,0,AR$26-AR47))</f>
        <v>0</v>
      </c>
      <c r="AT47" s="185"/>
      <c r="AU47" s="185"/>
      <c r="AV47" s="185">
        <f>IF($C$47=AW24+1,AW18,0)</f>
        <v>0</v>
      </c>
      <c r="AW47" s="185">
        <f>+AV47*AW$19/1200</f>
        <v>0</v>
      </c>
      <c r="AX47" s="185">
        <f>IF(AV47=0,0,IF($C47&lt;=AW$25,0,AW$26-AW47))</f>
        <v>0</v>
      </c>
      <c r="AY47" s="140"/>
      <c r="AZ47" s="140"/>
      <c r="BA47" s="140"/>
      <c r="BB47" s="140">
        <v>1.0</v>
      </c>
      <c r="BC47" s="216">
        <f>IF($C$47=BD24+1,BD18,0)</f>
        <v>0</v>
      </c>
      <c r="BD47" s="185">
        <f>+BC47*BD$19/1200</f>
        <v>0</v>
      </c>
      <c r="BE47" s="185">
        <f>IF(BC47=0,0,IF($C47&lt;=BD$25,0,BD$26-BD47))</f>
        <v>0</v>
      </c>
      <c r="BF47" s="185"/>
      <c r="BG47" s="185"/>
      <c r="BH47" s="185">
        <f>IF($C$47=BI24+1,BI18,0)</f>
        <v>0</v>
      </c>
      <c r="BI47" s="185">
        <f>+BH47*BI$19/1200</f>
        <v>0</v>
      </c>
      <c r="BJ47" s="185">
        <f>IF(BH47=0,0,IF($C47&lt;=BI$25,0,BI$26-BI47))</f>
        <v>0</v>
      </c>
      <c r="BK47" s="185"/>
      <c r="BL47" s="185"/>
      <c r="BM47" s="185">
        <f>IF($C$47=BN24+1,BN18,0)</f>
        <v>0</v>
      </c>
      <c r="BN47" s="185">
        <f>+BM47*BN$19/1200</f>
        <v>0</v>
      </c>
      <c r="BO47" s="185">
        <f>IF(BM47=0,0,IF($C47&lt;=BN$25,0,BN$26-BN47))</f>
        <v>0</v>
      </c>
      <c r="BP47" s="140"/>
      <c r="BQ47" s="140"/>
    </row>
    <row r="48" ht="12.75" customHeight="1">
      <c r="A48" s="139"/>
      <c r="B48" s="139"/>
      <c r="C48" s="139">
        <v>2.0</v>
      </c>
      <c r="D48" s="215">
        <f t="shared" ref="D48:D226" si="184">IF($C48=(E$24+1),E$18,IF($C48&gt;E$21+E$24,"",D47-F47))</f>
        <v>0</v>
      </c>
      <c r="E48" s="181">
        <f t="shared" ref="E48:E226" si="185">IF($C48&gt;E$21+E$24,0,+D48*E$19/1200)</f>
        <v>0</v>
      </c>
      <c r="F48" s="181">
        <f t="shared" ref="F48:F226" si="186">IF(D48=0,0,IF($C48&gt;E$21+E$24,0,IF($C48&gt;(E$25+E$24),(+E$26-E48),0)))</f>
        <v>0</v>
      </c>
      <c r="G48" s="181"/>
      <c r="H48" s="181"/>
      <c r="I48" s="181">
        <f t="shared" si="179"/>
        <v>0</v>
      </c>
      <c r="J48" s="181"/>
      <c r="K48" s="181">
        <f t="shared" ref="K48:K226" si="187">IF($C48=(L$24+1),L$18,IF($C48&gt;L$21+L$24,"",K47-M47))</f>
        <v>0</v>
      </c>
      <c r="L48" s="181">
        <f t="shared" ref="L48:L226" si="188">IF($C48&gt;L$21+L$24,0,+K48*L$19/1200)</f>
        <v>0</v>
      </c>
      <c r="M48" s="181">
        <f t="shared" ref="M48:M226" si="189">IF(K48=0,0,IF($C48&gt;L$21+L$24,0,IF($C48&gt;(L$25+L$24),(+L$26-L48),0)))</f>
        <v>0</v>
      </c>
      <c r="N48" s="181"/>
      <c r="O48" s="181"/>
      <c r="P48" s="181">
        <f t="shared" si="180"/>
        <v>0</v>
      </c>
      <c r="Q48" s="181">
        <f t="shared" ref="Q48:Q226" si="190">IF($C48=(R$24+1),R$18,IF($C48&gt;R$21+R$24,"",Q47-S47))</f>
        <v>0</v>
      </c>
      <c r="R48" s="181">
        <f t="shared" ref="R48:R226" si="191">IF($C48&gt;R$21+R$24,0,+Q48*R$19/1200)</f>
        <v>0</v>
      </c>
      <c r="S48" s="181">
        <f t="shared" ref="S48:S226" si="192">IF(Q48=0,0,IF($C48&gt;R$21+R$24,0,IF($C48&gt;(R$25+R$24),(+R$26-R48),0)))</f>
        <v>0</v>
      </c>
      <c r="T48" s="139"/>
      <c r="U48" s="139"/>
      <c r="V48" s="181">
        <f t="shared" si="181"/>
        <v>0</v>
      </c>
      <c r="W48" s="181">
        <f t="shared" ref="W48:W226" si="193">IF($C48=(X$24+1),X$18,IF($C48&gt;X$21+X$24,"",W47-Y47))</f>
        <v>0</v>
      </c>
      <c r="X48" s="181">
        <f t="shared" ref="X48:X226" si="194">IF($C48&gt;X$21+X$24,0,+W48*X$19/1200)</f>
        <v>0</v>
      </c>
      <c r="Y48" s="181">
        <f t="shared" ref="Y48:Y226" si="195">IF(W48=0,0,IF($C48&gt;X$21+X$24,0,IF($C48&gt;(X$25+X$24),(+X$26-X48),0)))</f>
        <v>0</v>
      </c>
      <c r="Z48" s="139"/>
      <c r="AA48" s="139"/>
      <c r="AB48" s="181">
        <f t="shared" si="182"/>
        <v>0</v>
      </c>
      <c r="AC48" s="181"/>
      <c r="AD48" s="181">
        <f t="shared" ref="AD48:AD226" si="196">IF($C48=(AE$24+1),AE$18,IF($C48&gt;AE$21+AE$24,"",AD47-AF47))</f>
        <v>0</v>
      </c>
      <c r="AE48" s="181">
        <f t="shared" ref="AE48:AE226" si="197">IF($C48&gt;AE$21+AE$24,0,+AD48*AE$19/1200)</f>
        <v>0</v>
      </c>
      <c r="AF48" s="181">
        <f t="shared" ref="AF48:AF226" si="198">IF(AD48=0,0,IF($C48&gt;AE$21+AE$24,0,IF($C48&gt;(AE$25+AE$24),(+AE$26-AE48),0)))</f>
        <v>0</v>
      </c>
      <c r="AG48" s="140"/>
      <c r="AH48" s="140"/>
      <c r="AI48" s="185">
        <f t="shared" si="183"/>
        <v>0</v>
      </c>
      <c r="AJ48" s="140"/>
      <c r="AK48" s="140">
        <v>2.0</v>
      </c>
      <c r="AL48" s="216" t="str">
        <f t="shared" ref="AL48:AL226" si="199">IF($C48=(AM$24+1),AM$18,IF($C48&gt;AM$21+AM$24,"",AL47-AN47))</f>
        <v/>
      </c>
      <c r="AM48" s="185">
        <f t="shared" ref="AM48:AM226" si="200">IF($C48&gt;AM$21+AM$24,0,+AL48*AM$19/1200)</f>
        <v>0</v>
      </c>
      <c r="AN48" s="185">
        <f t="shared" ref="AN48:AN226" si="201">IF(AL48=0,0,IF($C48&gt;AM$21+AM$24,0,IF($C48&gt;(AM$25+AM$24),(+AM$26-AM48),0)))</f>
        <v>0</v>
      </c>
      <c r="AO48" s="185"/>
      <c r="AP48" s="185"/>
      <c r="AQ48" s="185" t="str">
        <f t="shared" ref="AQ48:AQ226" si="202">IF($C48=(AR$24+1),AR$18,IF($C48&gt;AR$21+AR$24,"",AQ47-AS47))</f>
        <v/>
      </c>
      <c r="AR48" s="185">
        <f t="shared" ref="AR48:AR226" si="203">IF($C48&gt;AR$21+AR$24,0,+AQ48*AR$19/1200)</f>
        <v>0</v>
      </c>
      <c r="AS48" s="185">
        <f t="shared" ref="AS48:AS226" si="204">IF(AQ48=0,0,IF($C48&gt;AR$21+AR$24,0,IF($C48&gt;(AR$25+AR$24),(+AR$26-AR48),0)))</f>
        <v>0</v>
      </c>
      <c r="AT48" s="185"/>
      <c r="AU48" s="185"/>
      <c r="AV48" s="185" t="str">
        <f t="shared" ref="AV48:AV226" si="205">IF($C48=(AW$24+1),AW$18,IF($C48&gt;AW$21+AW$24,"",AV47-AX47))</f>
        <v/>
      </c>
      <c r="AW48" s="185">
        <f t="shared" ref="AW48:AW226" si="206">IF($C48&gt;AW$21+AW$24,0,+AV48*AW$19/1200)</f>
        <v>0</v>
      </c>
      <c r="AX48" s="185">
        <f t="shared" ref="AX48:AX226" si="207">IF(AV48=0,0,IF($C48&gt;AW$21+AW$24,0,IF($C48&gt;(AW$25+AW$24),(+AW$26-AW48),0)))</f>
        <v>0</v>
      </c>
      <c r="AY48" s="140"/>
      <c r="AZ48" s="140"/>
      <c r="BA48" s="140"/>
      <c r="BB48" s="140">
        <v>2.0</v>
      </c>
      <c r="BC48" s="216" t="str">
        <f t="shared" ref="BC48:BC226" si="208">IF($C48=(BD$24+1),BD$18,IF($C48&gt;BD$21+BD$24,"",BC47-BE47))</f>
        <v/>
      </c>
      <c r="BD48" s="185">
        <f t="shared" ref="BD48:BD226" si="209">IF($C48&gt;BD$21+BD$24,0,+BC48*BD$19/1200)</f>
        <v>0</v>
      </c>
      <c r="BE48" s="185">
        <f t="shared" ref="BE48:BE226" si="210">IF(BC48=0,0,IF($C48&gt;BD$21+BD$24,0,IF($C48&gt;(BD$25+BD$24),(+BD$26-BD48),0)))</f>
        <v>0</v>
      </c>
      <c r="BF48" s="185"/>
      <c r="BG48" s="185"/>
      <c r="BH48" s="185" t="str">
        <f t="shared" ref="BH48:BH226" si="211">IF($C48=(BI$24+1),BI$18,IF($C48&gt;BI$21+BI$24,"",BH47-BJ47))</f>
        <v/>
      </c>
      <c r="BI48" s="185">
        <f t="shared" ref="BI48:BI226" si="212">IF($C48&gt;BI$21+BI$24,0,+BH48*BI$19/1200)</f>
        <v>0</v>
      </c>
      <c r="BJ48" s="185">
        <f t="shared" ref="BJ48:BJ226" si="213">IF(BH48=0,0,IF($C48&gt;BI$21+BI$24,0,IF($C48&gt;(BI$25+BI$24),(+BI$26-BI48),0)))</f>
        <v>0</v>
      </c>
      <c r="BK48" s="185"/>
      <c r="BL48" s="185"/>
      <c r="BM48" s="185" t="str">
        <f t="shared" ref="BM48:BM226" si="214">IF($C48=(BN$24+1),BN$18,IF($C48&gt;BN$21+BN$24,"",BM47-BO47))</f>
        <v/>
      </c>
      <c r="BN48" s="185">
        <f t="shared" ref="BN48:BN226" si="215">IF($C48&gt;BN$21+BN$24,0,+BM48*BN$19/1200)</f>
        <v>0</v>
      </c>
      <c r="BO48" s="185">
        <f t="shared" ref="BO48:BO226" si="216">IF(BM48=0,0,IF($C48&gt;BN$21+BN$24,0,IF($C48&gt;(BN$25+BN$24),(+BN$26-BN48),0)))</f>
        <v>0</v>
      </c>
      <c r="BP48" s="140"/>
      <c r="BQ48" s="140"/>
    </row>
    <row r="49" ht="12.75" customHeight="1">
      <c r="A49" s="139"/>
      <c r="B49" s="139"/>
      <c r="C49" s="139">
        <v>3.0</v>
      </c>
      <c r="D49" s="215">
        <f t="shared" si="184"/>
        <v>0</v>
      </c>
      <c r="E49" s="181">
        <f t="shared" si="185"/>
        <v>0</v>
      </c>
      <c r="F49" s="181">
        <f t="shared" si="186"/>
        <v>0</v>
      </c>
      <c r="G49" s="181"/>
      <c r="H49" s="181"/>
      <c r="I49" s="181">
        <f t="shared" si="179"/>
        <v>0</v>
      </c>
      <c r="J49" s="181"/>
      <c r="K49" s="181">
        <f t="shared" si="187"/>
        <v>0</v>
      </c>
      <c r="L49" s="181">
        <f t="shared" si="188"/>
        <v>0</v>
      </c>
      <c r="M49" s="181">
        <f t="shared" si="189"/>
        <v>0</v>
      </c>
      <c r="N49" s="181"/>
      <c r="O49" s="181"/>
      <c r="P49" s="181">
        <f t="shared" si="180"/>
        <v>0</v>
      </c>
      <c r="Q49" s="181">
        <f t="shared" si="190"/>
        <v>0</v>
      </c>
      <c r="R49" s="181">
        <f t="shared" si="191"/>
        <v>0</v>
      </c>
      <c r="S49" s="181">
        <f t="shared" si="192"/>
        <v>0</v>
      </c>
      <c r="T49" s="139"/>
      <c r="U49" s="139"/>
      <c r="V49" s="181">
        <f t="shared" si="181"/>
        <v>0</v>
      </c>
      <c r="W49" s="181">
        <f t="shared" si="193"/>
        <v>0</v>
      </c>
      <c r="X49" s="181">
        <f t="shared" si="194"/>
        <v>0</v>
      </c>
      <c r="Y49" s="181">
        <f t="shared" si="195"/>
        <v>0</v>
      </c>
      <c r="Z49" s="139"/>
      <c r="AA49" s="139"/>
      <c r="AB49" s="181">
        <f t="shared" si="182"/>
        <v>0</v>
      </c>
      <c r="AC49" s="181"/>
      <c r="AD49" s="181">
        <f t="shared" si="196"/>
        <v>0</v>
      </c>
      <c r="AE49" s="181">
        <f t="shared" si="197"/>
        <v>0</v>
      </c>
      <c r="AF49" s="181">
        <f t="shared" si="198"/>
        <v>0</v>
      </c>
      <c r="AG49" s="140"/>
      <c r="AH49" s="140"/>
      <c r="AI49" s="185">
        <f t="shared" si="183"/>
        <v>0</v>
      </c>
      <c r="AJ49" s="140"/>
      <c r="AK49" s="140">
        <v>3.0</v>
      </c>
      <c r="AL49" s="216" t="str">
        <f t="shared" si="199"/>
        <v/>
      </c>
      <c r="AM49" s="185">
        <f t="shared" si="200"/>
        <v>0</v>
      </c>
      <c r="AN49" s="185">
        <f t="shared" si="201"/>
        <v>0</v>
      </c>
      <c r="AO49" s="185"/>
      <c r="AP49" s="185"/>
      <c r="AQ49" s="185" t="str">
        <f t="shared" si="202"/>
        <v/>
      </c>
      <c r="AR49" s="185">
        <f t="shared" si="203"/>
        <v>0</v>
      </c>
      <c r="AS49" s="185">
        <f t="shared" si="204"/>
        <v>0</v>
      </c>
      <c r="AT49" s="185"/>
      <c r="AU49" s="185"/>
      <c r="AV49" s="185" t="str">
        <f t="shared" si="205"/>
        <v/>
      </c>
      <c r="AW49" s="185">
        <f t="shared" si="206"/>
        <v>0</v>
      </c>
      <c r="AX49" s="185">
        <f t="shared" si="207"/>
        <v>0</v>
      </c>
      <c r="AY49" s="140"/>
      <c r="AZ49" s="140"/>
      <c r="BA49" s="140"/>
      <c r="BB49" s="140">
        <v>3.0</v>
      </c>
      <c r="BC49" s="216" t="str">
        <f t="shared" si="208"/>
        <v/>
      </c>
      <c r="BD49" s="185">
        <f t="shared" si="209"/>
        <v>0</v>
      </c>
      <c r="BE49" s="185">
        <f t="shared" si="210"/>
        <v>0</v>
      </c>
      <c r="BF49" s="185"/>
      <c r="BG49" s="185"/>
      <c r="BH49" s="185" t="str">
        <f t="shared" si="211"/>
        <v/>
      </c>
      <c r="BI49" s="185">
        <f t="shared" si="212"/>
        <v>0</v>
      </c>
      <c r="BJ49" s="185">
        <f t="shared" si="213"/>
        <v>0</v>
      </c>
      <c r="BK49" s="185"/>
      <c r="BL49" s="185"/>
      <c r="BM49" s="185" t="str">
        <f t="shared" si="214"/>
        <v/>
      </c>
      <c r="BN49" s="185">
        <f t="shared" si="215"/>
        <v>0</v>
      </c>
      <c r="BO49" s="185">
        <f t="shared" si="216"/>
        <v>0</v>
      </c>
      <c r="BP49" s="140"/>
      <c r="BQ49" s="140"/>
    </row>
    <row r="50" ht="12.75" customHeight="1">
      <c r="A50" s="139"/>
      <c r="B50" s="139"/>
      <c r="C50" s="139">
        <v>4.0</v>
      </c>
      <c r="D50" s="215">
        <f t="shared" si="184"/>
        <v>0</v>
      </c>
      <c r="E50" s="181">
        <f t="shared" si="185"/>
        <v>0</v>
      </c>
      <c r="F50" s="181">
        <f t="shared" si="186"/>
        <v>0</v>
      </c>
      <c r="G50" s="181"/>
      <c r="H50" s="181"/>
      <c r="I50" s="181">
        <f t="shared" si="179"/>
        <v>0</v>
      </c>
      <c r="J50" s="181"/>
      <c r="K50" s="181">
        <f t="shared" si="187"/>
        <v>0</v>
      </c>
      <c r="L50" s="181">
        <f t="shared" si="188"/>
        <v>0</v>
      </c>
      <c r="M50" s="181">
        <f t="shared" si="189"/>
        <v>0</v>
      </c>
      <c r="N50" s="181"/>
      <c r="O50" s="181"/>
      <c r="P50" s="181">
        <f t="shared" si="180"/>
        <v>0</v>
      </c>
      <c r="Q50" s="181">
        <f t="shared" si="190"/>
        <v>0</v>
      </c>
      <c r="R50" s="181">
        <f t="shared" si="191"/>
        <v>0</v>
      </c>
      <c r="S50" s="181">
        <f t="shared" si="192"/>
        <v>0</v>
      </c>
      <c r="T50" s="139"/>
      <c r="U50" s="139"/>
      <c r="V50" s="181">
        <f t="shared" si="181"/>
        <v>0</v>
      </c>
      <c r="W50" s="181">
        <f t="shared" si="193"/>
        <v>0</v>
      </c>
      <c r="X50" s="181">
        <f t="shared" si="194"/>
        <v>0</v>
      </c>
      <c r="Y50" s="181">
        <f t="shared" si="195"/>
        <v>0</v>
      </c>
      <c r="Z50" s="139"/>
      <c r="AA50" s="139"/>
      <c r="AB50" s="181">
        <f t="shared" si="182"/>
        <v>0</v>
      </c>
      <c r="AC50" s="181"/>
      <c r="AD50" s="181">
        <f t="shared" si="196"/>
        <v>0</v>
      </c>
      <c r="AE50" s="181">
        <f t="shared" si="197"/>
        <v>0</v>
      </c>
      <c r="AF50" s="181">
        <f t="shared" si="198"/>
        <v>0</v>
      </c>
      <c r="AG50" s="140"/>
      <c r="AH50" s="140"/>
      <c r="AI50" s="185">
        <f t="shared" si="183"/>
        <v>0</v>
      </c>
      <c r="AJ50" s="140"/>
      <c r="AK50" s="140">
        <v>4.0</v>
      </c>
      <c r="AL50" s="216" t="str">
        <f t="shared" si="199"/>
        <v/>
      </c>
      <c r="AM50" s="185">
        <f t="shared" si="200"/>
        <v>0</v>
      </c>
      <c r="AN50" s="185">
        <f t="shared" si="201"/>
        <v>0</v>
      </c>
      <c r="AO50" s="185"/>
      <c r="AP50" s="185"/>
      <c r="AQ50" s="185" t="str">
        <f t="shared" si="202"/>
        <v/>
      </c>
      <c r="AR50" s="185">
        <f t="shared" si="203"/>
        <v>0</v>
      </c>
      <c r="AS50" s="185">
        <f t="shared" si="204"/>
        <v>0</v>
      </c>
      <c r="AT50" s="185"/>
      <c r="AU50" s="185"/>
      <c r="AV50" s="185" t="str">
        <f t="shared" si="205"/>
        <v/>
      </c>
      <c r="AW50" s="185">
        <f t="shared" si="206"/>
        <v>0</v>
      </c>
      <c r="AX50" s="185">
        <f t="shared" si="207"/>
        <v>0</v>
      </c>
      <c r="AY50" s="140"/>
      <c r="AZ50" s="140"/>
      <c r="BA50" s="140"/>
      <c r="BB50" s="140">
        <v>4.0</v>
      </c>
      <c r="BC50" s="216" t="str">
        <f t="shared" si="208"/>
        <v/>
      </c>
      <c r="BD50" s="185">
        <f t="shared" si="209"/>
        <v>0</v>
      </c>
      <c r="BE50" s="185">
        <f t="shared" si="210"/>
        <v>0</v>
      </c>
      <c r="BF50" s="185"/>
      <c r="BG50" s="185"/>
      <c r="BH50" s="185" t="str">
        <f t="shared" si="211"/>
        <v/>
      </c>
      <c r="BI50" s="185">
        <f t="shared" si="212"/>
        <v>0</v>
      </c>
      <c r="BJ50" s="185">
        <f t="shared" si="213"/>
        <v>0</v>
      </c>
      <c r="BK50" s="185"/>
      <c r="BL50" s="185"/>
      <c r="BM50" s="185" t="str">
        <f t="shared" si="214"/>
        <v/>
      </c>
      <c r="BN50" s="185">
        <f t="shared" si="215"/>
        <v>0</v>
      </c>
      <c r="BO50" s="185">
        <f t="shared" si="216"/>
        <v>0</v>
      </c>
      <c r="BP50" s="140"/>
      <c r="BQ50" s="140"/>
    </row>
    <row r="51" ht="12.75" customHeight="1">
      <c r="A51" s="139"/>
      <c r="B51" s="139"/>
      <c r="C51" s="139">
        <v>5.0</v>
      </c>
      <c r="D51" s="215">
        <f t="shared" si="184"/>
        <v>0</v>
      </c>
      <c r="E51" s="181">
        <f t="shared" si="185"/>
        <v>0</v>
      </c>
      <c r="F51" s="181">
        <f t="shared" si="186"/>
        <v>0</v>
      </c>
      <c r="G51" s="181"/>
      <c r="H51" s="181"/>
      <c r="I51" s="181">
        <f t="shared" si="179"/>
        <v>0</v>
      </c>
      <c r="J51" s="181"/>
      <c r="K51" s="181">
        <f t="shared" si="187"/>
        <v>0</v>
      </c>
      <c r="L51" s="181">
        <f t="shared" si="188"/>
        <v>0</v>
      </c>
      <c r="M51" s="181">
        <f t="shared" si="189"/>
        <v>0</v>
      </c>
      <c r="N51" s="181"/>
      <c r="O51" s="181"/>
      <c r="P51" s="181">
        <f t="shared" si="180"/>
        <v>0</v>
      </c>
      <c r="Q51" s="181">
        <f t="shared" si="190"/>
        <v>0</v>
      </c>
      <c r="R51" s="181">
        <f t="shared" si="191"/>
        <v>0</v>
      </c>
      <c r="S51" s="181">
        <f t="shared" si="192"/>
        <v>0</v>
      </c>
      <c r="T51" s="139"/>
      <c r="U51" s="139"/>
      <c r="V51" s="181">
        <f t="shared" si="181"/>
        <v>0</v>
      </c>
      <c r="W51" s="181">
        <f t="shared" si="193"/>
        <v>0</v>
      </c>
      <c r="X51" s="181">
        <f t="shared" si="194"/>
        <v>0</v>
      </c>
      <c r="Y51" s="181">
        <f t="shared" si="195"/>
        <v>0</v>
      </c>
      <c r="Z51" s="139"/>
      <c r="AA51" s="139"/>
      <c r="AB51" s="181">
        <f t="shared" si="182"/>
        <v>0</v>
      </c>
      <c r="AC51" s="181"/>
      <c r="AD51" s="181" t="str">
        <f t="shared" si="196"/>
        <v/>
      </c>
      <c r="AE51" s="181">
        <f t="shared" si="197"/>
        <v>0</v>
      </c>
      <c r="AF51" s="181">
        <f t="shared" si="198"/>
        <v>0</v>
      </c>
      <c r="AG51" s="140"/>
      <c r="AH51" s="140"/>
      <c r="AI51" s="185">
        <f t="shared" si="183"/>
        <v>0</v>
      </c>
      <c r="AJ51" s="140"/>
      <c r="AK51" s="140">
        <v>5.0</v>
      </c>
      <c r="AL51" s="216" t="str">
        <f t="shared" si="199"/>
        <v/>
      </c>
      <c r="AM51" s="185">
        <f t="shared" si="200"/>
        <v>0</v>
      </c>
      <c r="AN51" s="185">
        <f t="shared" si="201"/>
        <v>0</v>
      </c>
      <c r="AO51" s="185"/>
      <c r="AP51" s="185"/>
      <c r="AQ51" s="185" t="str">
        <f t="shared" si="202"/>
        <v/>
      </c>
      <c r="AR51" s="185">
        <f t="shared" si="203"/>
        <v>0</v>
      </c>
      <c r="AS51" s="185">
        <f t="shared" si="204"/>
        <v>0</v>
      </c>
      <c r="AT51" s="185"/>
      <c r="AU51" s="185"/>
      <c r="AV51" s="185" t="str">
        <f t="shared" si="205"/>
        <v/>
      </c>
      <c r="AW51" s="185">
        <f t="shared" si="206"/>
        <v>0</v>
      </c>
      <c r="AX51" s="185">
        <f t="shared" si="207"/>
        <v>0</v>
      </c>
      <c r="AY51" s="140"/>
      <c r="AZ51" s="140"/>
      <c r="BA51" s="140"/>
      <c r="BB51" s="140">
        <v>5.0</v>
      </c>
      <c r="BC51" s="216" t="str">
        <f t="shared" si="208"/>
        <v/>
      </c>
      <c r="BD51" s="185">
        <f t="shared" si="209"/>
        <v>0</v>
      </c>
      <c r="BE51" s="185">
        <f t="shared" si="210"/>
        <v>0</v>
      </c>
      <c r="BF51" s="185"/>
      <c r="BG51" s="185"/>
      <c r="BH51" s="185" t="str">
        <f t="shared" si="211"/>
        <v/>
      </c>
      <c r="BI51" s="185">
        <f t="shared" si="212"/>
        <v>0</v>
      </c>
      <c r="BJ51" s="185">
        <f t="shared" si="213"/>
        <v>0</v>
      </c>
      <c r="BK51" s="185"/>
      <c r="BL51" s="185"/>
      <c r="BM51" s="185" t="str">
        <f t="shared" si="214"/>
        <v/>
      </c>
      <c r="BN51" s="185">
        <f t="shared" si="215"/>
        <v>0</v>
      </c>
      <c r="BO51" s="185">
        <f t="shared" si="216"/>
        <v>0</v>
      </c>
      <c r="BP51" s="140"/>
      <c r="BQ51" s="140"/>
    </row>
    <row r="52" ht="12.75" customHeight="1">
      <c r="A52" s="139"/>
      <c r="B52" s="139"/>
      <c r="C52" s="139">
        <v>6.0</v>
      </c>
      <c r="D52" s="215">
        <f t="shared" si="184"/>
        <v>0</v>
      </c>
      <c r="E52" s="181">
        <f t="shared" si="185"/>
        <v>0</v>
      </c>
      <c r="F52" s="181">
        <f t="shared" si="186"/>
        <v>0</v>
      </c>
      <c r="G52" s="181"/>
      <c r="H52" s="181"/>
      <c r="I52" s="181">
        <f t="shared" si="179"/>
        <v>0</v>
      </c>
      <c r="J52" s="181"/>
      <c r="K52" s="181">
        <f t="shared" si="187"/>
        <v>0</v>
      </c>
      <c r="L52" s="181">
        <f t="shared" si="188"/>
        <v>0</v>
      </c>
      <c r="M52" s="181">
        <f t="shared" si="189"/>
        <v>0</v>
      </c>
      <c r="N52" s="181"/>
      <c r="O52" s="181"/>
      <c r="P52" s="181">
        <f t="shared" si="180"/>
        <v>0</v>
      </c>
      <c r="Q52" s="181">
        <f t="shared" si="190"/>
        <v>0</v>
      </c>
      <c r="R52" s="181">
        <f t="shared" si="191"/>
        <v>0</v>
      </c>
      <c r="S52" s="181">
        <f t="shared" si="192"/>
        <v>0</v>
      </c>
      <c r="T52" s="139"/>
      <c r="U52" s="139"/>
      <c r="V52" s="181">
        <f t="shared" si="181"/>
        <v>0</v>
      </c>
      <c r="W52" s="181">
        <f t="shared" si="193"/>
        <v>0</v>
      </c>
      <c r="X52" s="181">
        <f t="shared" si="194"/>
        <v>0</v>
      </c>
      <c r="Y52" s="181">
        <f t="shared" si="195"/>
        <v>0</v>
      </c>
      <c r="Z52" s="139"/>
      <c r="AA52" s="139"/>
      <c r="AB52" s="181">
        <f t="shared" si="182"/>
        <v>0</v>
      </c>
      <c r="AC52" s="181"/>
      <c r="AD52" s="181" t="str">
        <f t="shared" si="196"/>
        <v/>
      </c>
      <c r="AE52" s="181">
        <f t="shared" si="197"/>
        <v>0</v>
      </c>
      <c r="AF52" s="181">
        <f t="shared" si="198"/>
        <v>0</v>
      </c>
      <c r="AG52" s="140"/>
      <c r="AH52" s="140"/>
      <c r="AI52" s="185">
        <f t="shared" si="183"/>
        <v>0</v>
      </c>
      <c r="AJ52" s="140"/>
      <c r="AK52" s="140">
        <v>6.0</v>
      </c>
      <c r="AL52" s="216" t="str">
        <f t="shared" si="199"/>
        <v/>
      </c>
      <c r="AM52" s="185">
        <f t="shared" si="200"/>
        <v>0</v>
      </c>
      <c r="AN52" s="185">
        <f t="shared" si="201"/>
        <v>0</v>
      </c>
      <c r="AO52" s="185"/>
      <c r="AP52" s="185"/>
      <c r="AQ52" s="185" t="str">
        <f t="shared" si="202"/>
        <v/>
      </c>
      <c r="AR52" s="185">
        <f t="shared" si="203"/>
        <v>0</v>
      </c>
      <c r="AS52" s="185">
        <f t="shared" si="204"/>
        <v>0</v>
      </c>
      <c r="AT52" s="185"/>
      <c r="AU52" s="185"/>
      <c r="AV52" s="185" t="str">
        <f t="shared" si="205"/>
        <v/>
      </c>
      <c r="AW52" s="185">
        <f t="shared" si="206"/>
        <v>0</v>
      </c>
      <c r="AX52" s="185">
        <f t="shared" si="207"/>
        <v>0</v>
      </c>
      <c r="AY52" s="140"/>
      <c r="AZ52" s="140"/>
      <c r="BA52" s="140"/>
      <c r="BB52" s="140">
        <v>6.0</v>
      </c>
      <c r="BC52" s="216" t="str">
        <f t="shared" si="208"/>
        <v/>
      </c>
      <c r="BD52" s="185">
        <f t="shared" si="209"/>
        <v>0</v>
      </c>
      <c r="BE52" s="185">
        <f t="shared" si="210"/>
        <v>0</v>
      </c>
      <c r="BF52" s="185"/>
      <c r="BG52" s="185"/>
      <c r="BH52" s="185" t="str">
        <f t="shared" si="211"/>
        <v/>
      </c>
      <c r="BI52" s="185">
        <f t="shared" si="212"/>
        <v>0</v>
      </c>
      <c r="BJ52" s="185">
        <f t="shared" si="213"/>
        <v>0</v>
      </c>
      <c r="BK52" s="185"/>
      <c r="BL52" s="185"/>
      <c r="BM52" s="185" t="str">
        <f t="shared" si="214"/>
        <v/>
      </c>
      <c r="BN52" s="185">
        <f t="shared" si="215"/>
        <v>0</v>
      </c>
      <c r="BO52" s="185">
        <f t="shared" si="216"/>
        <v>0</v>
      </c>
      <c r="BP52" s="140"/>
      <c r="BQ52" s="140"/>
    </row>
    <row r="53" ht="12.75" customHeight="1">
      <c r="A53" s="139"/>
      <c r="B53" s="139"/>
      <c r="C53" s="139">
        <v>7.0</v>
      </c>
      <c r="D53" s="215">
        <f t="shared" si="184"/>
        <v>0</v>
      </c>
      <c r="E53" s="181">
        <f t="shared" si="185"/>
        <v>0</v>
      </c>
      <c r="F53" s="181">
        <f t="shared" si="186"/>
        <v>0</v>
      </c>
      <c r="G53" s="181"/>
      <c r="H53" s="181"/>
      <c r="I53" s="181">
        <f t="shared" si="179"/>
        <v>0</v>
      </c>
      <c r="J53" s="181"/>
      <c r="K53" s="181">
        <f t="shared" si="187"/>
        <v>0</v>
      </c>
      <c r="L53" s="181">
        <f t="shared" si="188"/>
        <v>0</v>
      </c>
      <c r="M53" s="181">
        <f t="shared" si="189"/>
        <v>0</v>
      </c>
      <c r="N53" s="181"/>
      <c r="O53" s="181"/>
      <c r="P53" s="181">
        <f t="shared" si="180"/>
        <v>0</v>
      </c>
      <c r="Q53" s="181">
        <f t="shared" si="190"/>
        <v>0</v>
      </c>
      <c r="R53" s="181">
        <f t="shared" si="191"/>
        <v>0</v>
      </c>
      <c r="S53" s="181">
        <f t="shared" si="192"/>
        <v>0</v>
      </c>
      <c r="T53" s="139"/>
      <c r="U53" s="139"/>
      <c r="V53" s="181">
        <f t="shared" si="181"/>
        <v>0</v>
      </c>
      <c r="W53" s="181">
        <f t="shared" si="193"/>
        <v>0</v>
      </c>
      <c r="X53" s="181">
        <f t="shared" si="194"/>
        <v>0</v>
      </c>
      <c r="Y53" s="181">
        <f t="shared" si="195"/>
        <v>0</v>
      </c>
      <c r="Z53" s="139"/>
      <c r="AA53" s="139"/>
      <c r="AB53" s="181">
        <f t="shared" si="182"/>
        <v>0</v>
      </c>
      <c r="AC53" s="181"/>
      <c r="AD53" s="181" t="str">
        <f t="shared" si="196"/>
        <v/>
      </c>
      <c r="AE53" s="181">
        <f t="shared" si="197"/>
        <v>0</v>
      </c>
      <c r="AF53" s="181">
        <f t="shared" si="198"/>
        <v>0</v>
      </c>
      <c r="AG53" s="140"/>
      <c r="AH53" s="140"/>
      <c r="AI53" s="185">
        <f t="shared" si="183"/>
        <v>0</v>
      </c>
      <c r="AJ53" s="140"/>
      <c r="AK53" s="140">
        <v>7.0</v>
      </c>
      <c r="AL53" s="216" t="str">
        <f t="shared" si="199"/>
        <v/>
      </c>
      <c r="AM53" s="185">
        <f t="shared" si="200"/>
        <v>0</v>
      </c>
      <c r="AN53" s="185">
        <f t="shared" si="201"/>
        <v>0</v>
      </c>
      <c r="AO53" s="185"/>
      <c r="AP53" s="185"/>
      <c r="AQ53" s="185" t="str">
        <f t="shared" si="202"/>
        <v/>
      </c>
      <c r="AR53" s="185">
        <f t="shared" si="203"/>
        <v>0</v>
      </c>
      <c r="AS53" s="185">
        <f t="shared" si="204"/>
        <v>0</v>
      </c>
      <c r="AT53" s="185"/>
      <c r="AU53" s="185"/>
      <c r="AV53" s="185" t="str">
        <f t="shared" si="205"/>
        <v/>
      </c>
      <c r="AW53" s="185">
        <f t="shared" si="206"/>
        <v>0</v>
      </c>
      <c r="AX53" s="185">
        <f t="shared" si="207"/>
        <v>0</v>
      </c>
      <c r="AY53" s="140"/>
      <c r="AZ53" s="140"/>
      <c r="BA53" s="140"/>
      <c r="BB53" s="140">
        <v>7.0</v>
      </c>
      <c r="BC53" s="216" t="str">
        <f t="shared" si="208"/>
        <v/>
      </c>
      <c r="BD53" s="185">
        <f t="shared" si="209"/>
        <v>0</v>
      </c>
      <c r="BE53" s="185">
        <f t="shared" si="210"/>
        <v>0</v>
      </c>
      <c r="BF53" s="185"/>
      <c r="BG53" s="185"/>
      <c r="BH53" s="185" t="str">
        <f t="shared" si="211"/>
        <v/>
      </c>
      <c r="BI53" s="185">
        <f t="shared" si="212"/>
        <v>0</v>
      </c>
      <c r="BJ53" s="185">
        <f t="shared" si="213"/>
        <v>0</v>
      </c>
      <c r="BK53" s="185"/>
      <c r="BL53" s="185"/>
      <c r="BM53" s="185" t="str">
        <f t="shared" si="214"/>
        <v/>
      </c>
      <c r="BN53" s="185">
        <f t="shared" si="215"/>
        <v>0</v>
      </c>
      <c r="BO53" s="185">
        <f t="shared" si="216"/>
        <v>0</v>
      </c>
      <c r="BP53" s="140"/>
      <c r="BQ53" s="140"/>
    </row>
    <row r="54" ht="12.75" customHeight="1">
      <c r="A54" s="139"/>
      <c r="B54" s="139"/>
      <c r="C54" s="139">
        <v>8.0</v>
      </c>
      <c r="D54" s="215">
        <f t="shared" si="184"/>
        <v>0</v>
      </c>
      <c r="E54" s="181">
        <f t="shared" si="185"/>
        <v>0</v>
      </c>
      <c r="F54" s="181">
        <f t="shared" si="186"/>
        <v>0</v>
      </c>
      <c r="G54" s="181"/>
      <c r="H54" s="181"/>
      <c r="I54" s="181">
        <f t="shared" si="179"/>
        <v>0</v>
      </c>
      <c r="J54" s="181"/>
      <c r="K54" s="181">
        <f t="shared" si="187"/>
        <v>0</v>
      </c>
      <c r="L54" s="181">
        <f t="shared" si="188"/>
        <v>0</v>
      </c>
      <c r="M54" s="181">
        <f t="shared" si="189"/>
        <v>0</v>
      </c>
      <c r="N54" s="181"/>
      <c r="O54" s="181"/>
      <c r="P54" s="181">
        <f t="shared" si="180"/>
        <v>0</v>
      </c>
      <c r="Q54" s="181">
        <f t="shared" si="190"/>
        <v>0</v>
      </c>
      <c r="R54" s="181">
        <f t="shared" si="191"/>
        <v>0</v>
      </c>
      <c r="S54" s="181">
        <f t="shared" si="192"/>
        <v>0</v>
      </c>
      <c r="T54" s="139"/>
      <c r="U54" s="139"/>
      <c r="V54" s="181">
        <f t="shared" si="181"/>
        <v>0</v>
      </c>
      <c r="W54" s="181">
        <f t="shared" si="193"/>
        <v>0</v>
      </c>
      <c r="X54" s="181">
        <f t="shared" si="194"/>
        <v>0</v>
      </c>
      <c r="Y54" s="181">
        <f t="shared" si="195"/>
        <v>0</v>
      </c>
      <c r="Z54" s="139"/>
      <c r="AA54" s="139"/>
      <c r="AB54" s="181">
        <f t="shared" si="182"/>
        <v>0</v>
      </c>
      <c r="AC54" s="181"/>
      <c r="AD54" s="181" t="str">
        <f t="shared" si="196"/>
        <v/>
      </c>
      <c r="AE54" s="181">
        <f t="shared" si="197"/>
        <v>0</v>
      </c>
      <c r="AF54" s="181">
        <f t="shared" si="198"/>
        <v>0</v>
      </c>
      <c r="AG54" s="140"/>
      <c r="AH54" s="140"/>
      <c r="AI54" s="185">
        <f t="shared" si="183"/>
        <v>0</v>
      </c>
      <c r="AJ54" s="140"/>
      <c r="AK54" s="140">
        <v>8.0</v>
      </c>
      <c r="AL54" s="216" t="str">
        <f t="shared" si="199"/>
        <v/>
      </c>
      <c r="AM54" s="185">
        <f t="shared" si="200"/>
        <v>0</v>
      </c>
      <c r="AN54" s="185">
        <f t="shared" si="201"/>
        <v>0</v>
      </c>
      <c r="AO54" s="185"/>
      <c r="AP54" s="185"/>
      <c r="AQ54" s="185" t="str">
        <f t="shared" si="202"/>
        <v/>
      </c>
      <c r="AR54" s="185">
        <f t="shared" si="203"/>
        <v>0</v>
      </c>
      <c r="AS54" s="185">
        <f t="shared" si="204"/>
        <v>0</v>
      </c>
      <c r="AT54" s="185"/>
      <c r="AU54" s="185"/>
      <c r="AV54" s="185" t="str">
        <f t="shared" si="205"/>
        <v/>
      </c>
      <c r="AW54" s="185">
        <f t="shared" si="206"/>
        <v>0</v>
      </c>
      <c r="AX54" s="185">
        <f t="shared" si="207"/>
        <v>0</v>
      </c>
      <c r="AY54" s="140"/>
      <c r="AZ54" s="140"/>
      <c r="BA54" s="140"/>
      <c r="BB54" s="140">
        <v>8.0</v>
      </c>
      <c r="BC54" s="216" t="str">
        <f t="shared" si="208"/>
        <v/>
      </c>
      <c r="BD54" s="185">
        <f t="shared" si="209"/>
        <v>0</v>
      </c>
      <c r="BE54" s="185">
        <f t="shared" si="210"/>
        <v>0</v>
      </c>
      <c r="BF54" s="185"/>
      <c r="BG54" s="185"/>
      <c r="BH54" s="185" t="str">
        <f t="shared" si="211"/>
        <v/>
      </c>
      <c r="BI54" s="185">
        <f t="shared" si="212"/>
        <v>0</v>
      </c>
      <c r="BJ54" s="185">
        <f t="shared" si="213"/>
        <v>0</v>
      </c>
      <c r="BK54" s="185"/>
      <c r="BL54" s="185"/>
      <c r="BM54" s="185" t="str">
        <f t="shared" si="214"/>
        <v/>
      </c>
      <c r="BN54" s="185">
        <f t="shared" si="215"/>
        <v>0</v>
      </c>
      <c r="BO54" s="185">
        <f t="shared" si="216"/>
        <v>0</v>
      </c>
      <c r="BP54" s="140"/>
      <c r="BQ54" s="140"/>
    </row>
    <row r="55" ht="12.75" customHeight="1">
      <c r="A55" s="139"/>
      <c r="B55" s="139"/>
      <c r="C55" s="139">
        <v>9.0</v>
      </c>
      <c r="D55" s="215">
        <f t="shared" si="184"/>
        <v>0</v>
      </c>
      <c r="E55" s="181">
        <f t="shared" si="185"/>
        <v>0</v>
      </c>
      <c r="F55" s="181">
        <f t="shared" si="186"/>
        <v>0</v>
      </c>
      <c r="G55" s="181"/>
      <c r="H55" s="181"/>
      <c r="I55" s="181">
        <f t="shared" si="179"/>
        <v>0</v>
      </c>
      <c r="J55" s="181"/>
      <c r="K55" s="181">
        <f t="shared" si="187"/>
        <v>0</v>
      </c>
      <c r="L55" s="181">
        <f t="shared" si="188"/>
        <v>0</v>
      </c>
      <c r="M55" s="181">
        <f t="shared" si="189"/>
        <v>0</v>
      </c>
      <c r="N55" s="181"/>
      <c r="O55" s="181"/>
      <c r="P55" s="181">
        <f t="shared" si="180"/>
        <v>0</v>
      </c>
      <c r="Q55" s="181">
        <f t="shared" si="190"/>
        <v>0</v>
      </c>
      <c r="R55" s="181">
        <f t="shared" si="191"/>
        <v>0</v>
      </c>
      <c r="S55" s="181">
        <f t="shared" si="192"/>
        <v>0</v>
      </c>
      <c r="T55" s="139"/>
      <c r="U55" s="139"/>
      <c r="V55" s="181">
        <f t="shared" si="181"/>
        <v>0</v>
      </c>
      <c r="W55" s="181">
        <f t="shared" si="193"/>
        <v>0</v>
      </c>
      <c r="X55" s="181">
        <f t="shared" si="194"/>
        <v>0</v>
      </c>
      <c r="Y55" s="181">
        <f t="shared" si="195"/>
        <v>0</v>
      </c>
      <c r="Z55" s="139"/>
      <c r="AA55" s="139"/>
      <c r="AB55" s="181">
        <f t="shared" si="182"/>
        <v>0</v>
      </c>
      <c r="AC55" s="181"/>
      <c r="AD55" s="181" t="str">
        <f t="shared" si="196"/>
        <v/>
      </c>
      <c r="AE55" s="181">
        <f t="shared" si="197"/>
        <v>0</v>
      </c>
      <c r="AF55" s="181">
        <f t="shared" si="198"/>
        <v>0</v>
      </c>
      <c r="AG55" s="140"/>
      <c r="AH55" s="140"/>
      <c r="AI55" s="185">
        <f t="shared" si="183"/>
        <v>0</v>
      </c>
      <c r="AJ55" s="140"/>
      <c r="AK55" s="140">
        <v>9.0</v>
      </c>
      <c r="AL55" s="216" t="str">
        <f t="shared" si="199"/>
        <v/>
      </c>
      <c r="AM55" s="185">
        <f t="shared" si="200"/>
        <v>0</v>
      </c>
      <c r="AN55" s="185">
        <f t="shared" si="201"/>
        <v>0</v>
      </c>
      <c r="AO55" s="185"/>
      <c r="AP55" s="185"/>
      <c r="AQ55" s="185" t="str">
        <f t="shared" si="202"/>
        <v/>
      </c>
      <c r="AR55" s="185">
        <f t="shared" si="203"/>
        <v>0</v>
      </c>
      <c r="AS55" s="185">
        <f t="shared" si="204"/>
        <v>0</v>
      </c>
      <c r="AT55" s="185"/>
      <c r="AU55" s="185"/>
      <c r="AV55" s="185" t="str">
        <f t="shared" si="205"/>
        <v/>
      </c>
      <c r="AW55" s="185">
        <f t="shared" si="206"/>
        <v>0</v>
      </c>
      <c r="AX55" s="185">
        <f t="shared" si="207"/>
        <v>0</v>
      </c>
      <c r="AY55" s="140"/>
      <c r="AZ55" s="140"/>
      <c r="BA55" s="140"/>
      <c r="BB55" s="140">
        <v>9.0</v>
      </c>
      <c r="BC55" s="216" t="str">
        <f t="shared" si="208"/>
        <v/>
      </c>
      <c r="BD55" s="185">
        <f t="shared" si="209"/>
        <v>0</v>
      </c>
      <c r="BE55" s="185">
        <f t="shared" si="210"/>
        <v>0</v>
      </c>
      <c r="BF55" s="185"/>
      <c r="BG55" s="185"/>
      <c r="BH55" s="185" t="str">
        <f t="shared" si="211"/>
        <v/>
      </c>
      <c r="BI55" s="185">
        <f t="shared" si="212"/>
        <v>0</v>
      </c>
      <c r="BJ55" s="185">
        <f t="shared" si="213"/>
        <v>0</v>
      </c>
      <c r="BK55" s="185"/>
      <c r="BL55" s="185"/>
      <c r="BM55" s="185" t="str">
        <f t="shared" si="214"/>
        <v/>
      </c>
      <c r="BN55" s="185">
        <f t="shared" si="215"/>
        <v>0</v>
      </c>
      <c r="BO55" s="185">
        <f t="shared" si="216"/>
        <v>0</v>
      </c>
      <c r="BP55" s="140"/>
      <c r="BQ55" s="140"/>
    </row>
    <row r="56" ht="12.75" customHeight="1">
      <c r="A56" s="139"/>
      <c r="B56" s="139"/>
      <c r="C56" s="139">
        <v>10.0</v>
      </c>
      <c r="D56" s="215">
        <f t="shared" si="184"/>
        <v>0</v>
      </c>
      <c r="E56" s="181">
        <f t="shared" si="185"/>
        <v>0</v>
      </c>
      <c r="F56" s="181">
        <f t="shared" si="186"/>
        <v>0</v>
      </c>
      <c r="G56" s="181"/>
      <c r="H56" s="181"/>
      <c r="I56" s="181">
        <f t="shared" si="179"/>
        <v>0</v>
      </c>
      <c r="J56" s="181"/>
      <c r="K56" s="181">
        <f t="shared" si="187"/>
        <v>0</v>
      </c>
      <c r="L56" s="181">
        <f t="shared" si="188"/>
        <v>0</v>
      </c>
      <c r="M56" s="181">
        <f t="shared" si="189"/>
        <v>0</v>
      </c>
      <c r="N56" s="181"/>
      <c r="O56" s="181"/>
      <c r="P56" s="181">
        <f t="shared" si="180"/>
        <v>0</v>
      </c>
      <c r="Q56" s="181">
        <f t="shared" si="190"/>
        <v>0</v>
      </c>
      <c r="R56" s="181">
        <f t="shared" si="191"/>
        <v>0</v>
      </c>
      <c r="S56" s="181">
        <f t="shared" si="192"/>
        <v>0</v>
      </c>
      <c r="T56" s="139"/>
      <c r="U56" s="139"/>
      <c r="V56" s="181">
        <f t="shared" si="181"/>
        <v>0</v>
      </c>
      <c r="W56" s="181">
        <f t="shared" si="193"/>
        <v>0</v>
      </c>
      <c r="X56" s="181">
        <f t="shared" si="194"/>
        <v>0</v>
      </c>
      <c r="Y56" s="181">
        <f t="shared" si="195"/>
        <v>0</v>
      </c>
      <c r="Z56" s="139"/>
      <c r="AA56" s="139"/>
      <c r="AB56" s="181">
        <f t="shared" si="182"/>
        <v>0</v>
      </c>
      <c r="AC56" s="181"/>
      <c r="AD56" s="181" t="str">
        <f t="shared" si="196"/>
        <v/>
      </c>
      <c r="AE56" s="181">
        <f t="shared" si="197"/>
        <v>0</v>
      </c>
      <c r="AF56" s="181">
        <f t="shared" si="198"/>
        <v>0</v>
      </c>
      <c r="AG56" s="140"/>
      <c r="AH56" s="140"/>
      <c r="AI56" s="185">
        <f t="shared" si="183"/>
        <v>0</v>
      </c>
      <c r="AJ56" s="140"/>
      <c r="AK56" s="140">
        <v>10.0</v>
      </c>
      <c r="AL56" s="216" t="str">
        <f t="shared" si="199"/>
        <v/>
      </c>
      <c r="AM56" s="185">
        <f t="shared" si="200"/>
        <v>0</v>
      </c>
      <c r="AN56" s="185">
        <f t="shared" si="201"/>
        <v>0</v>
      </c>
      <c r="AO56" s="185"/>
      <c r="AP56" s="185"/>
      <c r="AQ56" s="185" t="str">
        <f t="shared" si="202"/>
        <v/>
      </c>
      <c r="AR56" s="185">
        <f t="shared" si="203"/>
        <v>0</v>
      </c>
      <c r="AS56" s="185">
        <f t="shared" si="204"/>
        <v>0</v>
      </c>
      <c r="AT56" s="185"/>
      <c r="AU56" s="185"/>
      <c r="AV56" s="185" t="str">
        <f t="shared" si="205"/>
        <v/>
      </c>
      <c r="AW56" s="185">
        <f t="shared" si="206"/>
        <v>0</v>
      </c>
      <c r="AX56" s="185">
        <f t="shared" si="207"/>
        <v>0</v>
      </c>
      <c r="AY56" s="140"/>
      <c r="AZ56" s="140"/>
      <c r="BA56" s="140"/>
      <c r="BB56" s="140">
        <v>10.0</v>
      </c>
      <c r="BC56" s="216" t="str">
        <f t="shared" si="208"/>
        <v/>
      </c>
      <c r="BD56" s="185">
        <f t="shared" si="209"/>
        <v>0</v>
      </c>
      <c r="BE56" s="185">
        <f t="shared" si="210"/>
        <v>0</v>
      </c>
      <c r="BF56" s="185"/>
      <c r="BG56" s="185"/>
      <c r="BH56" s="185" t="str">
        <f t="shared" si="211"/>
        <v/>
      </c>
      <c r="BI56" s="185">
        <f t="shared" si="212"/>
        <v>0</v>
      </c>
      <c r="BJ56" s="185">
        <f t="shared" si="213"/>
        <v>0</v>
      </c>
      <c r="BK56" s="185"/>
      <c r="BL56" s="185"/>
      <c r="BM56" s="185" t="str">
        <f t="shared" si="214"/>
        <v/>
      </c>
      <c r="BN56" s="185">
        <f t="shared" si="215"/>
        <v>0</v>
      </c>
      <c r="BO56" s="185">
        <f t="shared" si="216"/>
        <v>0</v>
      </c>
      <c r="BP56" s="140"/>
      <c r="BQ56" s="140"/>
    </row>
    <row r="57" ht="12.75" customHeight="1">
      <c r="A57" s="139"/>
      <c r="B57" s="139"/>
      <c r="C57" s="139">
        <v>11.0</v>
      </c>
      <c r="D57" s="215">
        <f t="shared" si="184"/>
        <v>0</v>
      </c>
      <c r="E57" s="181">
        <f t="shared" si="185"/>
        <v>0</v>
      </c>
      <c r="F57" s="181">
        <f t="shared" si="186"/>
        <v>0</v>
      </c>
      <c r="G57" s="181"/>
      <c r="H57" s="181"/>
      <c r="I57" s="181">
        <f t="shared" si="179"/>
        <v>0</v>
      </c>
      <c r="J57" s="181"/>
      <c r="K57" s="181">
        <f t="shared" si="187"/>
        <v>0</v>
      </c>
      <c r="L57" s="181">
        <f t="shared" si="188"/>
        <v>0</v>
      </c>
      <c r="M57" s="181">
        <f t="shared" si="189"/>
        <v>0</v>
      </c>
      <c r="N57" s="181"/>
      <c r="O57" s="181"/>
      <c r="P57" s="181">
        <f t="shared" si="180"/>
        <v>0</v>
      </c>
      <c r="Q57" s="181">
        <f t="shared" si="190"/>
        <v>0</v>
      </c>
      <c r="R57" s="181">
        <f t="shared" si="191"/>
        <v>0</v>
      </c>
      <c r="S57" s="181">
        <f t="shared" si="192"/>
        <v>0</v>
      </c>
      <c r="T57" s="139"/>
      <c r="U57" s="139"/>
      <c r="V57" s="181">
        <f t="shared" si="181"/>
        <v>0</v>
      </c>
      <c r="W57" s="181">
        <f t="shared" si="193"/>
        <v>0</v>
      </c>
      <c r="X57" s="181">
        <f t="shared" si="194"/>
        <v>0</v>
      </c>
      <c r="Y57" s="181">
        <f t="shared" si="195"/>
        <v>0</v>
      </c>
      <c r="Z57" s="139"/>
      <c r="AA57" s="139"/>
      <c r="AB57" s="181">
        <f t="shared" si="182"/>
        <v>0</v>
      </c>
      <c r="AC57" s="181"/>
      <c r="AD57" s="181" t="str">
        <f t="shared" si="196"/>
        <v/>
      </c>
      <c r="AE57" s="181">
        <f t="shared" si="197"/>
        <v>0</v>
      </c>
      <c r="AF57" s="181">
        <f t="shared" si="198"/>
        <v>0</v>
      </c>
      <c r="AG57" s="140"/>
      <c r="AH57" s="140"/>
      <c r="AI57" s="185">
        <f t="shared" si="183"/>
        <v>0</v>
      </c>
      <c r="AJ57" s="140"/>
      <c r="AK57" s="140">
        <v>11.0</v>
      </c>
      <c r="AL57" s="216" t="str">
        <f t="shared" si="199"/>
        <v/>
      </c>
      <c r="AM57" s="185">
        <f t="shared" si="200"/>
        <v>0</v>
      </c>
      <c r="AN57" s="185">
        <f t="shared" si="201"/>
        <v>0</v>
      </c>
      <c r="AO57" s="185"/>
      <c r="AP57" s="185"/>
      <c r="AQ57" s="185" t="str">
        <f t="shared" si="202"/>
        <v/>
      </c>
      <c r="AR57" s="185">
        <f t="shared" si="203"/>
        <v>0</v>
      </c>
      <c r="AS57" s="185">
        <f t="shared" si="204"/>
        <v>0</v>
      </c>
      <c r="AT57" s="185"/>
      <c r="AU57" s="185"/>
      <c r="AV57" s="185" t="str">
        <f t="shared" si="205"/>
        <v/>
      </c>
      <c r="AW57" s="185">
        <f t="shared" si="206"/>
        <v>0</v>
      </c>
      <c r="AX57" s="185">
        <f t="shared" si="207"/>
        <v>0</v>
      </c>
      <c r="AY57" s="140"/>
      <c r="AZ57" s="140"/>
      <c r="BA57" s="140"/>
      <c r="BB57" s="140">
        <v>11.0</v>
      </c>
      <c r="BC57" s="216" t="str">
        <f t="shared" si="208"/>
        <v/>
      </c>
      <c r="BD57" s="185">
        <f t="shared" si="209"/>
        <v>0</v>
      </c>
      <c r="BE57" s="185">
        <f t="shared" si="210"/>
        <v>0</v>
      </c>
      <c r="BF57" s="185"/>
      <c r="BG57" s="185"/>
      <c r="BH57" s="185" t="str">
        <f t="shared" si="211"/>
        <v/>
      </c>
      <c r="BI57" s="185">
        <f t="shared" si="212"/>
        <v>0</v>
      </c>
      <c r="BJ57" s="185">
        <f t="shared" si="213"/>
        <v>0</v>
      </c>
      <c r="BK57" s="185"/>
      <c r="BL57" s="185"/>
      <c r="BM57" s="185" t="str">
        <f t="shared" si="214"/>
        <v/>
      </c>
      <c r="BN57" s="185">
        <f t="shared" si="215"/>
        <v>0</v>
      </c>
      <c r="BO57" s="185">
        <f t="shared" si="216"/>
        <v>0</v>
      </c>
      <c r="BP57" s="140"/>
      <c r="BQ57" s="140"/>
    </row>
    <row r="58" ht="12.75" customHeight="1">
      <c r="A58" s="139"/>
      <c r="B58" s="139"/>
      <c r="C58" s="139">
        <v>12.0</v>
      </c>
      <c r="D58" s="215">
        <f t="shared" si="184"/>
        <v>0</v>
      </c>
      <c r="E58" s="181">
        <f t="shared" si="185"/>
        <v>0</v>
      </c>
      <c r="F58" s="181">
        <f t="shared" si="186"/>
        <v>0</v>
      </c>
      <c r="G58" s="181">
        <f t="shared" ref="G58:H58" si="217">SUM(E47:E58)</f>
        <v>0</v>
      </c>
      <c r="H58" s="181">
        <f t="shared" si="217"/>
        <v>0</v>
      </c>
      <c r="I58" s="181">
        <f t="shared" si="179"/>
        <v>0</v>
      </c>
      <c r="J58" s="181"/>
      <c r="K58" s="181">
        <f t="shared" si="187"/>
        <v>0</v>
      </c>
      <c r="L58" s="181">
        <f t="shared" si="188"/>
        <v>0</v>
      </c>
      <c r="M58" s="181">
        <f t="shared" si="189"/>
        <v>0</v>
      </c>
      <c r="N58" s="181">
        <f t="shared" ref="N58:O58" si="218">SUM(L47:L58)</f>
        <v>0</v>
      </c>
      <c r="O58" s="181">
        <f t="shared" si="218"/>
        <v>0</v>
      </c>
      <c r="P58" s="181">
        <f t="shared" si="180"/>
        <v>0</v>
      </c>
      <c r="Q58" s="181">
        <f t="shared" si="190"/>
        <v>0</v>
      </c>
      <c r="R58" s="181">
        <f t="shared" si="191"/>
        <v>0</v>
      </c>
      <c r="S58" s="181">
        <f t="shared" si="192"/>
        <v>0</v>
      </c>
      <c r="T58" s="215">
        <f t="shared" ref="T58:U58" si="219">SUM(R47:R58)</f>
        <v>0</v>
      </c>
      <c r="U58" s="215">
        <f t="shared" si="219"/>
        <v>0</v>
      </c>
      <c r="V58" s="181">
        <f t="shared" si="181"/>
        <v>0</v>
      </c>
      <c r="W58" s="181">
        <f t="shared" si="193"/>
        <v>0</v>
      </c>
      <c r="X58" s="181">
        <f t="shared" si="194"/>
        <v>0</v>
      </c>
      <c r="Y58" s="181">
        <f t="shared" si="195"/>
        <v>0</v>
      </c>
      <c r="Z58" s="215">
        <f t="shared" ref="Z58:AA58" si="220">SUM(X47:X58)</f>
        <v>0</v>
      </c>
      <c r="AA58" s="215">
        <f t="shared" si="220"/>
        <v>0</v>
      </c>
      <c r="AB58" s="181">
        <f t="shared" si="182"/>
        <v>0</v>
      </c>
      <c r="AC58" s="181"/>
      <c r="AD58" s="181" t="str">
        <f t="shared" si="196"/>
        <v/>
      </c>
      <c r="AE58" s="181">
        <f t="shared" si="197"/>
        <v>0</v>
      </c>
      <c r="AF58" s="181">
        <f t="shared" si="198"/>
        <v>0</v>
      </c>
      <c r="AG58" s="216">
        <f t="shared" ref="AG58:AH58" si="221">SUM(AE47:AE58)</f>
        <v>0</v>
      </c>
      <c r="AH58" s="216">
        <f t="shared" si="221"/>
        <v>0</v>
      </c>
      <c r="AI58" s="185">
        <f t="shared" si="183"/>
        <v>0</v>
      </c>
      <c r="AJ58" s="140"/>
      <c r="AK58" s="140">
        <v>12.0</v>
      </c>
      <c r="AL58" s="216" t="str">
        <f t="shared" si="199"/>
        <v/>
      </c>
      <c r="AM58" s="185">
        <f t="shared" si="200"/>
        <v>0</v>
      </c>
      <c r="AN58" s="185">
        <f t="shared" si="201"/>
        <v>0</v>
      </c>
      <c r="AO58" s="185">
        <f t="shared" ref="AO58:AP58" si="222">SUM(AM47:AM58)</f>
        <v>0</v>
      </c>
      <c r="AP58" s="185">
        <f t="shared" si="222"/>
        <v>0</v>
      </c>
      <c r="AQ58" s="185" t="str">
        <f t="shared" si="202"/>
        <v/>
      </c>
      <c r="AR58" s="185">
        <f t="shared" si="203"/>
        <v>0</v>
      </c>
      <c r="AS58" s="185">
        <f t="shared" si="204"/>
        <v>0</v>
      </c>
      <c r="AT58" s="185">
        <f t="shared" ref="AT58:AU58" si="223">SUM(AR47:AR58)</f>
        <v>0</v>
      </c>
      <c r="AU58" s="185">
        <f t="shared" si="223"/>
        <v>0</v>
      </c>
      <c r="AV58" s="185" t="str">
        <f t="shared" si="205"/>
        <v/>
      </c>
      <c r="AW58" s="185">
        <f t="shared" si="206"/>
        <v>0</v>
      </c>
      <c r="AX58" s="185">
        <f t="shared" si="207"/>
        <v>0</v>
      </c>
      <c r="AY58" s="216">
        <f t="shared" ref="AY58:AZ58" si="224">SUM(AW47:AW58)</f>
        <v>0</v>
      </c>
      <c r="AZ58" s="216">
        <f t="shared" si="224"/>
        <v>0</v>
      </c>
      <c r="BA58" s="140"/>
      <c r="BB58" s="140">
        <v>12.0</v>
      </c>
      <c r="BC58" s="216" t="str">
        <f t="shared" si="208"/>
        <v/>
      </c>
      <c r="BD58" s="185">
        <f t="shared" si="209"/>
        <v>0</v>
      </c>
      <c r="BE58" s="185">
        <f t="shared" si="210"/>
        <v>0</v>
      </c>
      <c r="BF58" s="185">
        <f t="shared" ref="BF58:BG58" si="225">SUM(BD47:BD58)</f>
        <v>0</v>
      </c>
      <c r="BG58" s="185">
        <f t="shared" si="225"/>
        <v>0</v>
      </c>
      <c r="BH58" s="185" t="str">
        <f t="shared" si="211"/>
        <v/>
      </c>
      <c r="BI58" s="185">
        <f t="shared" si="212"/>
        <v>0</v>
      </c>
      <c r="BJ58" s="185">
        <f t="shared" si="213"/>
        <v>0</v>
      </c>
      <c r="BK58" s="185">
        <f t="shared" ref="BK58:BL58" si="226">SUM(BI47:BI58)</f>
        <v>0</v>
      </c>
      <c r="BL58" s="185">
        <f t="shared" si="226"/>
        <v>0</v>
      </c>
      <c r="BM58" s="185" t="str">
        <f t="shared" si="214"/>
        <v/>
      </c>
      <c r="BN58" s="185">
        <f t="shared" si="215"/>
        <v>0</v>
      </c>
      <c r="BO58" s="185">
        <f t="shared" si="216"/>
        <v>0</v>
      </c>
      <c r="BP58" s="216">
        <f t="shared" ref="BP58:BQ58" si="227">SUM(BN47:BN58)</f>
        <v>0</v>
      </c>
      <c r="BQ58" s="216">
        <f t="shared" si="227"/>
        <v>0</v>
      </c>
    </row>
    <row r="59" ht="12.75" customHeight="1">
      <c r="A59" s="139"/>
      <c r="B59" s="139"/>
      <c r="C59" s="139">
        <v>13.0</v>
      </c>
      <c r="D59" s="215">
        <f t="shared" si="184"/>
        <v>0</v>
      </c>
      <c r="E59" s="181">
        <f t="shared" si="185"/>
        <v>0</v>
      </c>
      <c r="F59" s="181">
        <f t="shared" si="186"/>
        <v>0</v>
      </c>
      <c r="G59" s="181"/>
      <c r="H59" s="181"/>
      <c r="I59" s="181">
        <f t="shared" si="179"/>
        <v>0</v>
      </c>
      <c r="J59" s="181"/>
      <c r="K59" s="181">
        <f t="shared" si="187"/>
        <v>0</v>
      </c>
      <c r="L59" s="181">
        <f t="shared" si="188"/>
        <v>0</v>
      </c>
      <c r="M59" s="181">
        <f t="shared" si="189"/>
        <v>0</v>
      </c>
      <c r="N59" s="181"/>
      <c r="O59" s="181"/>
      <c r="P59" s="181">
        <f t="shared" si="180"/>
        <v>0</v>
      </c>
      <c r="Q59" s="181">
        <f t="shared" si="190"/>
        <v>0</v>
      </c>
      <c r="R59" s="181">
        <f t="shared" si="191"/>
        <v>0</v>
      </c>
      <c r="S59" s="181">
        <f t="shared" si="192"/>
        <v>0</v>
      </c>
      <c r="T59" s="139"/>
      <c r="U59" s="139"/>
      <c r="V59" s="181">
        <f t="shared" si="181"/>
        <v>0</v>
      </c>
      <c r="W59" s="181">
        <f t="shared" si="193"/>
        <v>0</v>
      </c>
      <c r="X59" s="181">
        <f t="shared" si="194"/>
        <v>0</v>
      </c>
      <c r="Y59" s="181">
        <f t="shared" si="195"/>
        <v>0</v>
      </c>
      <c r="Z59" s="139"/>
      <c r="AA59" s="139"/>
      <c r="AB59" s="181">
        <f t="shared" si="182"/>
        <v>0</v>
      </c>
      <c r="AC59" s="181"/>
      <c r="AD59" s="181" t="str">
        <f t="shared" si="196"/>
        <v/>
      </c>
      <c r="AE59" s="181">
        <f t="shared" si="197"/>
        <v>0</v>
      </c>
      <c r="AF59" s="181">
        <f t="shared" si="198"/>
        <v>0</v>
      </c>
      <c r="AG59" s="140"/>
      <c r="AH59" s="140"/>
      <c r="AI59" s="185">
        <f t="shared" si="183"/>
        <v>0</v>
      </c>
      <c r="AJ59" s="140"/>
      <c r="AK59" s="140">
        <v>13.0</v>
      </c>
      <c r="AL59" s="216" t="str">
        <f t="shared" si="199"/>
        <v/>
      </c>
      <c r="AM59" s="185">
        <f t="shared" si="200"/>
        <v>0</v>
      </c>
      <c r="AN59" s="185">
        <f t="shared" si="201"/>
        <v>0</v>
      </c>
      <c r="AO59" s="185"/>
      <c r="AP59" s="185"/>
      <c r="AQ59" s="185" t="str">
        <f t="shared" si="202"/>
        <v/>
      </c>
      <c r="AR59" s="185">
        <f t="shared" si="203"/>
        <v>0</v>
      </c>
      <c r="AS59" s="185">
        <f t="shared" si="204"/>
        <v>0</v>
      </c>
      <c r="AT59" s="185"/>
      <c r="AU59" s="185"/>
      <c r="AV59" s="185" t="str">
        <f t="shared" si="205"/>
        <v/>
      </c>
      <c r="AW59" s="185">
        <f t="shared" si="206"/>
        <v>0</v>
      </c>
      <c r="AX59" s="185">
        <f t="shared" si="207"/>
        <v>0</v>
      </c>
      <c r="AY59" s="140"/>
      <c r="AZ59" s="140"/>
      <c r="BA59" s="140"/>
      <c r="BB59" s="140">
        <v>13.0</v>
      </c>
      <c r="BC59" s="216" t="str">
        <f t="shared" si="208"/>
        <v/>
      </c>
      <c r="BD59" s="185">
        <f t="shared" si="209"/>
        <v>0</v>
      </c>
      <c r="BE59" s="185">
        <f t="shared" si="210"/>
        <v>0</v>
      </c>
      <c r="BF59" s="185"/>
      <c r="BG59" s="185"/>
      <c r="BH59" s="185" t="str">
        <f t="shared" si="211"/>
        <v/>
      </c>
      <c r="BI59" s="185">
        <f t="shared" si="212"/>
        <v>0</v>
      </c>
      <c r="BJ59" s="185">
        <f t="shared" si="213"/>
        <v>0</v>
      </c>
      <c r="BK59" s="185"/>
      <c r="BL59" s="185"/>
      <c r="BM59" s="185" t="str">
        <f t="shared" si="214"/>
        <v/>
      </c>
      <c r="BN59" s="185">
        <f t="shared" si="215"/>
        <v>0</v>
      </c>
      <c r="BO59" s="185">
        <f t="shared" si="216"/>
        <v>0</v>
      </c>
      <c r="BP59" s="140"/>
      <c r="BQ59" s="140"/>
    </row>
    <row r="60" ht="12.75" customHeight="1">
      <c r="A60" s="139"/>
      <c r="B60" s="139"/>
      <c r="C60" s="139">
        <v>14.0</v>
      </c>
      <c r="D60" s="215">
        <f t="shared" si="184"/>
        <v>0</v>
      </c>
      <c r="E60" s="181">
        <f t="shared" si="185"/>
        <v>0</v>
      </c>
      <c r="F60" s="181">
        <f t="shared" si="186"/>
        <v>0</v>
      </c>
      <c r="G60" s="181"/>
      <c r="H60" s="181"/>
      <c r="I60" s="181">
        <f t="shared" si="179"/>
        <v>0</v>
      </c>
      <c r="J60" s="181"/>
      <c r="K60" s="181">
        <f t="shared" si="187"/>
        <v>0</v>
      </c>
      <c r="L60" s="181">
        <f t="shared" si="188"/>
        <v>0</v>
      </c>
      <c r="M60" s="181">
        <f t="shared" si="189"/>
        <v>0</v>
      </c>
      <c r="N60" s="181"/>
      <c r="O60" s="181"/>
      <c r="P60" s="181">
        <f t="shared" si="180"/>
        <v>0</v>
      </c>
      <c r="Q60" s="181">
        <f t="shared" si="190"/>
        <v>0</v>
      </c>
      <c r="R60" s="181">
        <f t="shared" si="191"/>
        <v>0</v>
      </c>
      <c r="S60" s="181">
        <f t="shared" si="192"/>
        <v>0</v>
      </c>
      <c r="T60" s="139"/>
      <c r="U60" s="139"/>
      <c r="V60" s="181">
        <f t="shared" si="181"/>
        <v>0</v>
      </c>
      <c r="W60" s="181">
        <f t="shared" si="193"/>
        <v>0</v>
      </c>
      <c r="X60" s="181">
        <f t="shared" si="194"/>
        <v>0</v>
      </c>
      <c r="Y60" s="181">
        <f t="shared" si="195"/>
        <v>0</v>
      </c>
      <c r="Z60" s="139"/>
      <c r="AA60" s="139"/>
      <c r="AB60" s="181">
        <f t="shared" si="182"/>
        <v>0</v>
      </c>
      <c r="AC60" s="181"/>
      <c r="AD60" s="181" t="str">
        <f t="shared" si="196"/>
        <v/>
      </c>
      <c r="AE60" s="181">
        <f t="shared" si="197"/>
        <v>0</v>
      </c>
      <c r="AF60" s="181">
        <f t="shared" si="198"/>
        <v>0</v>
      </c>
      <c r="AG60" s="140"/>
      <c r="AH60" s="140"/>
      <c r="AI60" s="185">
        <f t="shared" si="183"/>
        <v>0</v>
      </c>
      <c r="AJ60" s="140"/>
      <c r="AK60" s="140">
        <v>14.0</v>
      </c>
      <c r="AL60" s="216" t="str">
        <f t="shared" si="199"/>
        <v/>
      </c>
      <c r="AM60" s="185">
        <f t="shared" si="200"/>
        <v>0</v>
      </c>
      <c r="AN60" s="185">
        <f t="shared" si="201"/>
        <v>0</v>
      </c>
      <c r="AO60" s="185"/>
      <c r="AP60" s="185"/>
      <c r="AQ60" s="185" t="str">
        <f t="shared" si="202"/>
        <v/>
      </c>
      <c r="AR60" s="185">
        <f t="shared" si="203"/>
        <v>0</v>
      </c>
      <c r="AS60" s="185">
        <f t="shared" si="204"/>
        <v>0</v>
      </c>
      <c r="AT60" s="185"/>
      <c r="AU60" s="185"/>
      <c r="AV60" s="185" t="str">
        <f t="shared" si="205"/>
        <v/>
      </c>
      <c r="AW60" s="185">
        <f t="shared" si="206"/>
        <v>0</v>
      </c>
      <c r="AX60" s="185">
        <f t="shared" si="207"/>
        <v>0</v>
      </c>
      <c r="AY60" s="140"/>
      <c r="AZ60" s="140"/>
      <c r="BA60" s="140"/>
      <c r="BB60" s="140">
        <v>14.0</v>
      </c>
      <c r="BC60" s="216" t="str">
        <f t="shared" si="208"/>
        <v/>
      </c>
      <c r="BD60" s="185">
        <f t="shared" si="209"/>
        <v>0</v>
      </c>
      <c r="BE60" s="185">
        <f t="shared" si="210"/>
        <v>0</v>
      </c>
      <c r="BF60" s="185"/>
      <c r="BG60" s="185"/>
      <c r="BH60" s="185" t="str">
        <f t="shared" si="211"/>
        <v/>
      </c>
      <c r="BI60" s="185">
        <f t="shared" si="212"/>
        <v>0</v>
      </c>
      <c r="BJ60" s="185">
        <f t="shared" si="213"/>
        <v>0</v>
      </c>
      <c r="BK60" s="185"/>
      <c r="BL60" s="185"/>
      <c r="BM60" s="185" t="str">
        <f t="shared" si="214"/>
        <v/>
      </c>
      <c r="BN60" s="185">
        <f t="shared" si="215"/>
        <v>0</v>
      </c>
      <c r="BO60" s="185">
        <f t="shared" si="216"/>
        <v>0</v>
      </c>
      <c r="BP60" s="140"/>
      <c r="BQ60" s="140"/>
    </row>
    <row r="61" ht="12.75" customHeight="1">
      <c r="A61" s="139"/>
      <c r="B61" s="139"/>
      <c r="C61" s="139">
        <v>15.0</v>
      </c>
      <c r="D61" s="215">
        <f t="shared" si="184"/>
        <v>0</v>
      </c>
      <c r="E61" s="181">
        <f t="shared" si="185"/>
        <v>0</v>
      </c>
      <c r="F61" s="181">
        <f t="shared" si="186"/>
        <v>0</v>
      </c>
      <c r="G61" s="181"/>
      <c r="H61" s="181"/>
      <c r="I61" s="181">
        <f t="shared" si="179"/>
        <v>0</v>
      </c>
      <c r="J61" s="181"/>
      <c r="K61" s="181">
        <f t="shared" si="187"/>
        <v>0</v>
      </c>
      <c r="L61" s="181">
        <f t="shared" si="188"/>
        <v>0</v>
      </c>
      <c r="M61" s="181">
        <f t="shared" si="189"/>
        <v>0</v>
      </c>
      <c r="N61" s="181"/>
      <c r="O61" s="181"/>
      <c r="P61" s="181">
        <f t="shared" si="180"/>
        <v>0</v>
      </c>
      <c r="Q61" s="181">
        <f t="shared" si="190"/>
        <v>0</v>
      </c>
      <c r="R61" s="181">
        <f t="shared" si="191"/>
        <v>0</v>
      </c>
      <c r="S61" s="181">
        <f t="shared" si="192"/>
        <v>0</v>
      </c>
      <c r="T61" s="139"/>
      <c r="U61" s="139"/>
      <c r="V61" s="181">
        <f t="shared" si="181"/>
        <v>0</v>
      </c>
      <c r="W61" s="181">
        <f t="shared" si="193"/>
        <v>0</v>
      </c>
      <c r="X61" s="181">
        <f t="shared" si="194"/>
        <v>0</v>
      </c>
      <c r="Y61" s="181">
        <f t="shared" si="195"/>
        <v>0</v>
      </c>
      <c r="Z61" s="139"/>
      <c r="AA61" s="139"/>
      <c r="AB61" s="181">
        <f t="shared" si="182"/>
        <v>0</v>
      </c>
      <c r="AC61" s="181"/>
      <c r="AD61" s="181" t="str">
        <f t="shared" si="196"/>
        <v/>
      </c>
      <c r="AE61" s="181">
        <f t="shared" si="197"/>
        <v>0</v>
      </c>
      <c r="AF61" s="181">
        <f t="shared" si="198"/>
        <v>0</v>
      </c>
      <c r="AG61" s="140"/>
      <c r="AH61" s="140"/>
      <c r="AI61" s="185">
        <f t="shared" si="183"/>
        <v>0</v>
      </c>
      <c r="AJ61" s="140"/>
      <c r="AK61" s="140">
        <v>15.0</v>
      </c>
      <c r="AL61" s="216" t="str">
        <f t="shared" si="199"/>
        <v/>
      </c>
      <c r="AM61" s="185">
        <f t="shared" si="200"/>
        <v>0</v>
      </c>
      <c r="AN61" s="185">
        <f t="shared" si="201"/>
        <v>0</v>
      </c>
      <c r="AO61" s="185"/>
      <c r="AP61" s="185"/>
      <c r="AQ61" s="185" t="str">
        <f t="shared" si="202"/>
        <v/>
      </c>
      <c r="AR61" s="185">
        <f t="shared" si="203"/>
        <v>0</v>
      </c>
      <c r="AS61" s="185">
        <f t="shared" si="204"/>
        <v>0</v>
      </c>
      <c r="AT61" s="185"/>
      <c r="AU61" s="185"/>
      <c r="AV61" s="185" t="str">
        <f t="shared" si="205"/>
        <v/>
      </c>
      <c r="AW61" s="185">
        <f t="shared" si="206"/>
        <v>0</v>
      </c>
      <c r="AX61" s="185">
        <f t="shared" si="207"/>
        <v>0</v>
      </c>
      <c r="AY61" s="140"/>
      <c r="AZ61" s="140"/>
      <c r="BA61" s="140"/>
      <c r="BB61" s="140">
        <v>15.0</v>
      </c>
      <c r="BC61" s="216" t="str">
        <f t="shared" si="208"/>
        <v/>
      </c>
      <c r="BD61" s="185">
        <f t="shared" si="209"/>
        <v>0</v>
      </c>
      <c r="BE61" s="185">
        <f t="shared" si="210"/>
        <v>0</v>
      </c>
      <c r="BF61" s="185"/>
      <c r="BG61" s="185"/>
      <c r="BH61" s="185" t="str">
        <f t="shared" si="211"/>
        <v/>
      </c>
      <c r="BI61" s="185">
        <f t="shared" si="212"/>
        <v>0</v>
      </c>
      <c r="BJ61" s="185">
        <f t="shared" si="213"/>
        <v>0</v>
      </c>
      <c r="BK61" s="185"/>
      <c r="BL61" s="185"/>
      <c r="BM61" s="185" t="str">
        <f t="shared" si="214"/>
        <v/>
      </c>
      <c r="BN61" s="185">
        <f t="shared" si="215"/>
        <v>0</v>
      </c>
      <c r="BO61" s="185">
        <f t="shared" si="216"/>
        <v>0</v>
      </c>
      <c r="BP61" s="140"/>
      <c r="BQ61" s="140"/>
    </row>
    <row r="62" ht="12.75" customHeight="1">
      <c r="A62" s="139"/>
      <c r="B62" s="139"/>
      <c r="C62" s="139">
        <v>16.0</v>
      </c>
      <c r="D62" s="215">
        <f t="shared" si="184"/>
        <v>0</v>
      </c>
      <c r="E62" s="181">
        <f t="shared" si="185"/>
        <v>0</v>
      </c>
      <c r="F62" s="181">
        <f t="shared" si="186"/>
        <v>0</v>
      </c>
      <c r="G62" s="181"/>
      <c r="H62" s="181"/>
      <c r="I62" s="181">
        <f t="shared" si="179"/>
        <v>0</v>
      </c>
      <c r="J62" s="181"/>
      <c r="K62" s="181">
        <f t="shared" si="187"/>
        <v>0</v>
      </c>
      <c r="L62" s="181">
        <f t="shared" si="188"/>
        <v>0</v>
      </c>
      <c r="M62" s="181">
        <f t="shared" si="189"/>
        <v>0</v>
      </c>
      <c r="N62" s="181"/>
      <c r="O62" s="181"/>
      <c r="P62" s="181">
        <f t="shared" si="180"/>
        <v>0</v>
      </c>
      <c r="Q62" s="181">
        <f t="shared" si="190"/>
        <v>0</v>
      </c>
      <c r="R62" s="181">
        <f t="shared" si="191"/>
        <v>0</v>
      </c>
      <c r="S62" s="181">
        <f t="shared" si="192"/>
        <v>0</v>
      </c>
      <c r="T62" s="139"/>
      <c r="U62" s="139"/>
      <c r="V62" s="181">
        <f t="shared" si="181"/>
        <v>0</v>
      </c>
      <c r="W62" s="181">
        <f t="shared" si="193"/>
        <v>0</v>
      </c>
      <c r="X62" s="181">
        <f t="shared" si="194"/>
        <v>0</v>
      </c>
      <c r="Y62" s="181">
        <f t="shared" si="195"/>
        <v>0</v>
      </c>
      <c r="Z62" s="139"/>
      <c r="AA62" s="139"/>
      <c r="AB62" s="181">
        <f t="shared" si="182"/>
        <v>0</v>
      </c>
      <c r="AC62" s="181"/>
      <c r="AD62" s="181" t="str">
        <f t="shared" si="196"/>
        <v/>
      </c>
      <c r="AE62" s="181">
        <f t="shared" si="197"/>
        <v>0</v>
      </c>
      <c r="AF62" s="181">
        <f t="shared" si="198"/>
        <v>0</v>
      </c>
      <c r="AG62" s="140"/>
      <c r="AH62" s="140"/>
      <c r="AI62" s="185">
        <f t="shared" si="183"/>
        <v>0</v>
      </c>
      <c r="AJ62" s="140"/>
      <c r="AK62" s="140">
        <v>16.0</v>
      </c>
      <c r="AL62" s="216" t="str">
        <f t="shared" si="199"/>
        <v/>
      </c>
      <c r="AM62" s="185">
        <f t="shared" si="200"/>
        <v>0</v>
      </c>
      <c r="AN62" s="185">
        <f t="shared" si="201"/>
        <v>0</v>
      </c>
      <c r="AO62" s="185"/>
      <c r="AP62" s="185"/>
      <c r="AQ62" s="185" t="str">
        <f t="shared" si="202"/>
        <v/>
      </c>
      <c r="AR62" s="185">
        <f t="shared" si="203"/>
        <v>0</v>
      </c>
      <c r="AS62" s="185">
        <f t="shared" si="204"/>
        <v>0</v>
      </c>
      <c r="AT62" s="185"/>
      <c r="AU62" s="185"/>
      <c r="AV62" s="185" t="str">
        <f t="shared" si="205"/>
        <v/>
      </c>
      <c r="AW62" s="185">
        <f t="shared" si="206"/>
        <v>0</v>
      </c>
      <c r="AX62" s="185">
        <f t="shared" si="207"/>
        <v>0</v>
      </c>
      <c r="AY62" s="140"/>
      <c r="AZ62" s="140"/>
      <c r="BA62" s="140"/>
      <c r="BB62" s="140">
        <v>16.0</v>
      </c>
      <c r="BC62" s="216" t="str">
        <f t="shared" si="208"/>
        <v/>
      </c>
      <c r="BD62" s="185">
        <f t="shared" si="209"/>
        <v>0</v>
      </c>
      <c r="BE62" s="185">
        <f t="shared" si="210"/>
        <v>0</v>
      </c>
      <c r="BF62" s="185"/>
      <c r="BG62" s="185"/>
      <c r="BH62" s="185" t="str">
        <f t="shared" si="211"/>
        <v/>
      </c>
      <c r="BI62" s="185">
        <f t="shared" si="212"/>
        <v>0</v>
      </c>
      <c r="BJ62" s="185">
        <f t="shared" si="213"/>
        <v>0</v>
      </c>
      <c r="BK62" s="185"/>
      <c r="BL62" s="185"/>
      <c r="BM62" s="185" t="str">
        <f t="shared" si="214"/>
        <v/>
      </c>
      <c r="BN62" s="185">
        <f t="shared" si="215"/>
        <v>0</v>
      </c>
      <c r="BO62" s="185">
        <f t="shared" si="216"/>
        <v>0</v>
      </c>
      <c r="BP62" s="140"/>
      <c r="BQ62" s="140"/>
    </row>
    <row r="63" ht="12.75" customHeight="1">
      <c r="A63" s="139"/>
      <c r="B63" s="139"/>
      <c r="C63" s="139">
        <v>17.0</v>
      </c>
      <c r="D63" s="215">
        <f t="shared" si="184"/>
        <v>0</v>
      </c>
      <c r="E63" s="181">
        <f t="shared" si="185"/>
        <v>0</v>
      </c>
      <c r="F63" s="181">
        <f t="shared" si="186"/>
        <v>0</v>
      </c>
      <c r="G63" s="181"/>
      <c r="H63" s="181"/>
      <c r="I63" s="181">
        <f t="shared" si="179"/>
        <v>0</v>
      </c>
      <c r="J63" s="181"/>
      <c r="K63" s="181">
        <f t="shared" si="187"/>
        <v>0</v>
      </c>
      <c r="L63" s="181">
        <f t="shared" si="188"/>
        <v>0</v>
      </c>
      <c r="M63" s="181">
        <f t="shared" si="189"/>
        <v>0</v>
      </c>
      <c r="N63" s="181"/>
      <c r="O63" s="181"/>
      <c r="P63" s="181">
        <f t="shared" si="180"/>
        <v>0</v>
      </c>
      <c r="Q63" s="181">
        <f t="shared" si="190"/>
        <v>0</v>
      </c>
      <c r="R63" s="181">
        <f t="shared" si="191"/>
        <v>0</v>
      </c>
      <c r="S63" s="181">
        <f t="shared" si="192"/>
        <v>0</v>
      </c>
      <c r="T63" s="139"/>
      <c r="U63" s="139"/>
      <c r="V63" s="181">
        <f t="shared" si="181"/>
        <v>0</v>
      </c>
      <c r="W63" s="181">
        <f t="shared" si="193"/>
        <v>0</v>
      </c>
      <c r="X63" s="181">
        <f t="shared" si="194"/>
        <v>0</v>
      </c>
      <c r="Y63" s="181">
        <f t="shared" si="195"/>
        <v>0</v>
      </c>
      <c r="Z63" s="139"/>
      <c r="AA63" s="139"/>
      <c r="AB63" s="181">
        <f t="shared" si="182"/>
        <v>0</v>
      </c>
      <c r="AC63" s="181"/>
      <c r="AD63" s="181" t="str">
        <f t="shared" si="196"/>
        <v/>
      </c>
      <c r="AE63" s="181">
        <f t="shared" si="197"/>
        <v>0</v>
      </c>
      <c r="AF63" s="181">
        <f t="shared" si="198"/>
        <v>0</v>
      </c>
      <c r="AG63" s="140"/>
      <c r="AH63" s="140"/>
      <c r="AI63" s="185">
        <f t="shared" si="183"/>
        <v>0</v>
      </c>
      <c r="AJ63" s="140"/>
      <c r="AK63" s="140">
        <v>17.0</v>
      </c>
      <c r="AL63" s="216" t="str">
        <f t="shared" si="199"/>
        <v/>
      </c>
      <c r="AM63" s="185">
        <f t="shared" si="200"/>
        <v>0</v>
      </c>
      <c r="AN63" s="185">
        <f t="shared" si="201"/>
        <v>0</v>
      </c>
      <c r="AO63" s="185"/>
      <c r="AP63" s="185"/>
      <c r="AQ63" s="185" t="str">
        <f t="shared" si="202"/>
        <v/>
      </c>
      <c r="AR63" s="185">
        <f t="shared" si="203"/>
        <v>0</v>
      </c>
      <c r="AS63" s="185">
        <f t="shared" si="204"/>
        <v>0</v>
      </c>
      <c r="AT63" s="185"/>
      <c r="AU63" s="185"/>
      <c r="AV63" s="185" t="str">
        <f t="shared" si="205"/>
        <v/>
      </c>
      <c r="AW63" s="185">
        <f t="shared" si="206"/>
        <v>0</v>
      </c>
      <c r="AX63" s="185">
        <f t="shared" si="207"/>
        <v>0</v>
      </c>
      <c r="AY63" s="140"/>
      <c r="AZ63" s="140"/>
      <c r="BA63" s="140"/>
      <c r="BB63" s="140">
        <v>17.0</v>
      </c>
      <c r="BC63" s="216" t="str">
        <f t="shared" si="208"/>
        <v/>
      </c>
      <c r="BD63" s="185">
        <f t="shared" si="209"/>
        <v>0</v>
      </c>
      <c r="BE63" s="185">
        <f t="shared" si="210"/>
        <v>0</v>
      </c>
      <c r="BF63" s="185"/>
      <c r="BG63" s="185"/>
      <c r="BH63" s="185" t="str">
        <f t="shared" si="211"/>
        <v/>
      </c>
      <c r="BI63" s="185">
        <f t="shared" si="212"/>
        <v>0</v>
      </c>
      <c r="BJ63" s="185">
        <f t="shared" si="213"/>
        <v>0</v>
      </c>
      <c r="BK63" s="185"/>
      <c r="BL63" s="185"/>
      <c r="BM63" s="185" t="str">
        <f t="shared" si="214"/>
        <v/>
      </c>
      <c r="BN63" s="185">
        <f t="shared" si="215"/>
        <v>0</v>
      </c>
      <c r="BO63" s="185">
        <f t="shared" si="216"/>
        <v>0</v>
      </c>
      <c r="BP63" s="140"/>
      <c r="BQ63" s="140"/>
    </row>
    <row r="64" ht="12.75" customHeight="1">
      <c r="A64" s="139"/>
      <c r="B64" s="139"/>
      <c r="C64" s="139">
        <v>18.0</v>
      </c>
      <c r="D64" s="215">
        <f t="shared" si="184"/>
        <v>0</v>
      </c>
      <c r="E64" s="181">
        <f t="shared" si="185"/>
        <v>0</v>
      </c>
      <c r="F64" s="181">
        <f t="shared" si="186"/>
        <v>0</v>
      </c>
      <c r="G64" s="181"/>
      <c r="H64" s="181"/>
      <c r="I64" s="181">
        <f t="shared" si="179"/>
        <v>0</v>
      </c>
      <c r="J64" s="181"/>
      <c r="K64" s="181">
        <f t="shared" si="187"/>
        <v>0</v>
      </c>
      <c r="L64" s="181">
        <f t="shared" si="188"/>
        <v>0</v>
      </c>
      <c r="M64" s="181">
        <f t="shared" si="189"/>
        <v>0</v>
      </c>
      <c r="N64" s="181"/>
      <c r="O64" s="181"/>
      <c r="P64" s="181">
        <f t="shared" si="180"/>
        <v>0</v>
      </c>
      <c r="Q64" s="181">
        <f t="shared" si="190"/>
        <v>0</v>
      </c>
      <c r="R64" s="181">
        <f t="shared" si="191"/>
        <v>0</v>
      </c>
      <c r="S64" s="181">
        <f t="shared" si="192"/>
        <v>0</v>
      </c>
      <c r="T64" s="139"/>
      <c r="U64" s="139"/>
      <c r="V64" s="181">
        <f t="shared" si="181"/>
        <v>0</v>
      </c>
      <c r="W64" s="181">
        <f t="shared" si="193"/>
        <v>0</v>
      </c>
      <c r="X64" s="181">
        <f t="shared" si="194"/>
        <v>0</v>
      </c>
      <c r="Y64" s="181">
        <f t="shared" si="195"/>
        <v>0</v>
      </c>
      <c r="Z64" s="139"/>
      <c r="AA64" s="139"/>
      <c r="AB64" s="181">
        <f t="shared" si="182"/>
        <v>0</v>
      </c>
      <c r="AC64" s="181"/>
      <c r="AD64" s="181" t="str">
        <f t="shared" si="196"/>
        <v/>
      </c>
      <c r="AE64" s="181">
        <f t="shared" si="197"/>
        <v>0</v>
      </c>
      <c r="AF64" s="181">
        <f t="shared" si="198"/>
        <v>0</v>
      </c>
      <c r="AG64" s="140"/>
      <c r="AH64" s="140"/>
      <c r="AI64" s="185">
        <f t="shared" si="183"/>
        <v>0</v>
      </c>
      <c r="AJ64" s="140"/>
      <c r="AK64" s="140">
        <v>18.0</v>
      </c>
      <c r="AL64" s="216" t="str">
        <f t="shared" si="199"/>
        <v/>
      </c>
      <c r="AM64" s="185">
        <f t="shared" si="200"/>
        <v>0</v>
      </c>
      <c r="AN64" s="185">
        <f t="shared" si="201"/>
        <v>0</v>
      </c>
      <c r="AO64" s="185"/>
      <c r="AP64" s="185"/>
      <c r="AQ64" s="185" t="str">
        <f t="shared" si="202"/>
        <v/>
      </c>
      <c r="AR64" s="185">
        <f t="shared" si="203"/>
        <v>0</v>
      </c>
      <c r="AS64" s="185">
        <f t="shared" si="204"/>
        <v>0</v>
      </c>
      <c r="AT64" s="185"/>
      <c r="AU64" s="185"/>
      <c r="AV64" s="185" t="str">
        <f t="shared" si="205"/>
        <v/>
      </c>
      <c r="AW64" s="185">
        <f t="shared" si="206"/>
        <v>0</v>
      </c>
      <c r="AX64" s="185">
        <f t="shared" si="207"/>
        <v>0</v>
      </c>
      <c r="AY64" s="140"/>
      <c r="AZ64" s="140"/>
      <c r="BA64" s="140"/>
      <c r="BB64" s="140">
        <v>18.0</v>
      </c>
      <c r="BC64" s="216" t="str">
        <f t="shared" si="208"/>
        <v/>
      </c>
      <c r="BD64" s="185">
        <f t="shared" si="209"/>
        <v>0</v>
      </c>
      <c r="BE64" s="185">
        <f t="shared" si="210"/>
        <v>0</v>
      </c>
      <c r="BF64" s="185"/>
      <c r="BG64" s="185"/>
      <c r="BH64" s="185" t="str">
        <f t="shared" si="211"/>
        <v/>
      </c>
      <c r="BI64" s="185">
        <f t="shared" si="212"/>
        <v>0</v>
      </c>
      <c r="BJ64" s="185">
        <f t="shared" si="213"/>
        <v>0</v>
      </c>
      <c r="BK64" s="185"/>
      <c r="BL64" s="185"/>
      <c r="BM64" s="185" t="str">
        <f t="shared" si="214"/>
        <v/>
      </c>
      <c r="BN64" s="185">
        <f t="shared" si="215"/>
        <v>0</v>
      </c>
      <c r="BO64" s="185">
        <f t="shared" si="216"/>
        <v>0</v>
      </c>
      <c r="BP64" s="140"/>
      <c r="BQ64" s="140"/>
    </row>
    <row r="65" ht="12.75" customHeight="1">
      <c r="A65" s="139"/>
      <c r="B65" s="139"/>
      <c r="C65" s="139">
        <v>19.0</v>
      </c>
      <c r="D65" s="215">
        <f t="shared" si="184"/>
        <v>0</v>
      </c>
      <c r="E65" s="181">
        <f t="shared" si="185"/>
        <v>0</v>
      </c>
      <c r="F65" s="181">
        <f t="shared" si="186"/>
        <v>0</v>
      </c>
      <c r="G65" s="181"/>
      <c r="H65" s="181"/>
      <c r="I65" s="181">
        <f t="shared" si="179"/>
        <v>0</v>
      </c>
      <c r="J65" s="181"/>
      <c r="K65" s="181">
        <f t="shared" si="187"/>
        <v>0</v>
      </c>
      <c r="L65" s="181">
        <f t="shared" si="188"/>
        <v>0</v>
      </c>
      <c r="M65" s="181">
        <f t="shared" si="189"/>
        <v>0</v>
      </c>
      <c r="N65" s="181"/>
      <c r="O65" s="181"/>
      <c r="P65" s="181">
        <f t="shared" si="180"/>
        <v>0</v>
      </c>
      <c r="Q65" s="181">
        <f t="shared" si="190"/>
        <v>0</v>
      </c>
      <c r="R65" s="181">
        <f t="shared" si="191"/>
        <v>0</v>
      </c>
      <c r="S65" s="181">
        <f t="shared" si="192"/>
        <v>0</v>
      </c>
      <c r="T65" s="139"/>
      <c r="U65" s="139"/>
      <c r="V65" s="181">
        <f t="shared" si="181"/>
        <v>0</v>
      </c>
      <c r="W65" s="181">
        <f t="shared" si="193"/>
        <v>0</v>
      </c>
      <c r="X65" s="181">
        <f t="shared" si="194"/>
        <v>0</v>
      </c>
      <c r="Y65" s="181">
        <f t="shared" si="195"/>
        <v>0</v>
      </c>
      <c r="Z65" s="139"/>
      <c r="AA65" s="139"/>
      <c r="AB65" s="181">
        <f t="shared" si="182"/>
        <v>0</v>
      </c>
      <c r="AC65" s="181"/>
      <c r="AD65" s="181" t="str">
        <f t="shared" si="196"/>
        <v/>
      </c>
      <c r="AE65" s="181">
        <f t="shared" si="197"/>
        <v>0</v>
      </c>
      <c r="AF65" s="181">
        <f t="shared" si="198"/>
        <v>0</v>
      </c>
      <c r="AG65" s="140"/>
      <c r="AH65" s="140"/>
      <c r="AI65" s="185">
        <f t="shared" si="183"/>
        <v>0</v>
      </c>
      <c r="AJ65" s="140"/>
      <c r="AK65" s="140">
        <v>19.0</v>
      </c>
      <c r="AL65" s="216" t="str">
        <f t="shared" si="199"/>
        <v/>
      </c>
      <c r="AM65" s="185">
        <f t="shared" si="200"/>
        <v>0</v>
      </c>
      <c r="AN65" s="185">
        <f t="shared" si="201"/>
        <v>0</v>
      </c>
      <c r="AO65" s="185"/>
      <c r="AP65" s="185"/>
      <c r="AQ65" s="185" t="str">
        <f t="shared" si="202"/>
        <v/>
      </c>
      <c r="AR65" s="185">
        <f t="shared" si="203"/>
        <v>0</v>
      </c>
      <c r="AS65" s="185">
        <f t="shared" si="204"/>
        <v>0</v>
      </c>
      <c r="AT65" s="185"/>
      <c r="AU65" s="185"/>
      <c r="AV65" s="185" t="str">
        <f t="shared" si="205"/>
        <v/>
      </c>
      <c r="AW65" s="185">
        <f t="shared" si="206"/>
        <v>0</v>
      </c>
      <c r="AX65" s="185">
        <f t="shared" si="207"/>
        <v>0</v>
      </c>
      <c r="AY65" s="140"/>
      <c r="AZ65" s="140"/>
      <c r="BA65" s="140"/>
      <c r="BB65" s="140">
        <v>19.0</v>
      </c>
      <c r="BC65" s="216" t="str">
        <f t="shared" si="208"/>
        <v/>
      </c>
      <c r="BD65" s="185">
        <f t="shared" si="209"/>
        <v>0</v>
      </c>
      <c r="BE65" s="185">
        <f t="shared" si="210"/>
        <v>0</v>
      </c>
      <c r="BF65" s="185"/>
      <c r="BG65" s="185"/>
      <c r="BH65" s="185" t="str">
        <f t="shared" si="211"/>
        <v/>
      </c>
      <c r="BI65" s="185">
        <f t="shared" si="212"/>
        <v>0</v>
      </c>
      <c r="BJ65" s="185">
        <f t="shared" si="213"/>
        <v>0</v>
      </c>
      <c r="BK65" s="185"/>
      <c r="BL65" s="185"/>
      <c r="BM65" s="185" t="str">
        <f t="shared" si="214"/>
        <v/>
      </c>
      <c r="BN65" s="185">
        <f t="shared" si="215"/>
        <v>0</v>
      </c>
      <c r="BO65" s="185">
        <f t="shared" si="216"/>
        <v>0</v>
      </c>
      <c r="BP65" s="140"/>
      <c r="BQ65" s="140"/>
    </row>
    <row r="66" ht="12.75" customHeight="1">
      <c r="A66" s="139"/>
      <c r="B66" s="139"/>
      <c r="C66" s="139">
        <v>20.0</v>
      </c>
      <c r="D66" s="215">
        <f t="shared" si="184"/>
        <v>0</v>
      </c>
      <c r="E66" s="181">
        <f t="shared" si="185"/>
        <v>0</v>
      </c>
      <c r="F66" s="181">
        <f t="shared" si="186"/>
        <v>0</v>
      </c>
      <c r="G66" s="181"/>
      <c r="H66" s="181"/>
      <c r="I66" s="181">
        <f t="shared" si="179"/>
        <v>0</v>
      </c>
      <c r="J66" s="181"/>
      <c r="K66" s="181">
        <f t="shared" si="187"/>
        <v>0</v>
      </c>
      <c r="L66" s="181">
        <f t="shared" si="188"/>
        <v>0</v>
      </c>
      <c r="M66" s="181">
        <f t="shared" si="189"/>
        <v>0</v>
      </c>
      <c r="N66" s="181"/>
      <c r="O66" s="181"/>
      <c r="P66" s="181">
        <f t="shared" si="180"/>
        <v>0</v>
      </c>
      <c r="Q66" s="181">
        <f t="shared" si="190"/>
        <v>0</v>
      </c>
      <c r="R66" s="181">
        <f t="shared" si="191"/>
        <v>0</v>
      </c>
      <c r="S66" s="181">
        <f t="shared" si="192"/>
        <v>0</v>
      </c>
      <c r="T66" s="139"/>
      <c r="U66" s="139"/>
      <c r="V66" s="181">
        <f t="shared" si="181"/>
        <v>0</v>
      </c>
      <c r="W66" s="181">
        <f t="shared" si="193"/>
        <v>0</v>
      </c>
      <c r="X66" s="181">
        <f t="shared" si="194"/>
        <v>0</v>
      </c>
      <c r="Y66" s="181">
        <f t="shared" si="195"/>
        <v>0</v>
      </c>
      <c r="Z66" s="139"/>
      <c r="AA66" s="139"/>
      <c r="AB66" s="181">
        <f t="shared" si="182"/>
        <v>0</v>
      </c>
      <c r="AC66" s="181"/>
      <c r="AD66" s="181" t="str">
        <f t="shared" si="196"/>
        <v/>
      </c>
      <c r="AE66" s="181">
        <f t="shared" si="197"/>
        <v>0</v>
      </c>
      <c r="AF66" s="181">
        <f t="shared" si="198"/>
        <v>0</v>
      </c>
      <c r="AG66" s="140"/>
      <c r="AH66" s="140"/>
      <c r="AI66" s="185">
        <f t="shared" si="183"/>
        <v>0</v>
      </c>
      <c r="AJ66" s="140"/>
      <c r="AK66" s="140">
        <v>20.0</v>
      </c>
      <c r="AL66" s="216" t="str">
        <f t="shared" si="199"/>
        <v/>
      </c>
      <c r="AM66" s="185">
        <f t="shared" si="200"/>
        <v>0</v>
      </c>
      <c r="AN66" s="185">
        <f t="shared" si="201"/>
        <v>0</v>
      </c>
      <c r="AO66" s="185"/>
      <c r="AP66" s="185"/>
      <c r="AQ66" s="185" t="str">
        <f t="shared" si="202"/>
        <v/>
      </c>
      <c r="AR66" s="185">
        <f t="shared" si="203"/>
        <v>0</v>
      </c>
      <c r="AS66" s="185">
        <f t="shared" si="204"/>
        <v>0</v>
      </c>
      <c r="AT66" s="185"/>
      <c r="AU66" s="185"/>
      <c r="AV66" s="185" t="str">
        <f t="shared" si="205"/>
        <v/>
      </c>
      <c r="AW66" s="185">
        <f t="shared" si="206"/>
        <v>0</v>
      </c>
      <c r="AX66" s="185">
        <f t="shared" si="207"/>
        <v>0</v>
      </c>
      <c r="AY66" s="140"/>
      <c r="AZ66" s="140"/>
      <c r="BA66" s="140"/>
      <c r="BB66" s="140">
        <v>20.0</v>
      </c>
      <c r="BC66" s="216" t="str">
        <f t="shared" si="208"/>
        <v/>
      </c>
      <c r="BD66" s="185">
        <f t="shared" si="209"/>
        <v>0</v>
      </c>
      <c r="BE66" s="185">
        <f t="shared" si="210"/>
        <v>0</v>
      </c>
      <c r="BF66" s="185"/>
      <c r="BG66" s="185"/>
      <c r="BH66" s="185" t="str">
        <f t="shared" si="211"/>
        <v/>
      </c>
      <c r="BI66" s="185">
        <f t="shared" si="212"/>
        <v>0</v>
      </c>
      <c r="BJ66" s="185">
        <f t="shared" si="213"/>
        <v>0</v>
      </c>
      <c r="BK66" s="185"/>
      <c r="BL66" s="185"/>
      <c r="BM66" s="185" t="str">
        <f t="shared" si="214"/>
        <v/>
      </c>
      <c r="BN66" s="185">
        <f t="shared" si="215"/>
        <v>0</v>
      </c>
      <c r="BO66" s="185">
        <f t="shared" si="216"/>
        <v>0</v>
      </c>
      <c r="BP66" s="140"/>
      <c r="BQ66" s="140"/>
    </row>
    <row r="67" ht="12.75" customHeight="1">
      <c r="A67" s="139"/>
      <c r="B67" s="139"/>
      <c r="C67" s="139">
        <v>21.0</v>
      </c>
      <c r="D67" s="215">
        <f t="shared" si="184"/>
        <v>0</v>
      </c>
      <c r="E67" s="181">
        <f t="shared" si="185"/>
        <v>0</v>
      </c>
      <c r="F67" s="181">
        <f t="shared" si="186"/>
        <v>0</v>
      </c>
      <c r="G67" s="181"/>
      <c r="H67" s="181"/>
      <c r="I67" s="181">
        <f t="shared" si="179"/>
        <v>0</v>
      </c>
      <c r="J67" s="181"/>
      <c r="K67" s="181">
        <f t="shared" si="187"/>
        <v>0</v>
      </c>
      <c r="L67" s="181">
        <f t="shared" si="188"/>
        <v>0</v>
      </c>
      <c r="M67" s="181">
        <f t="shared" si="189"/>
        <v>0</v>
      </c>
      <c r="N67" s="181"/>
      <c r="O67" s="181"/>
      <c r="P67" s="181">
        <f t="shared" si="180"/>
        <v>0</v>
      </c>
      <c r="Q67" s="181">
        <f t="shared" si="190"/>
        <v>0</v>
      </c>
      <c r="R67" s="181">
        <f t="shared" si="191"/>
        <v>0</v>
      </c>
      <c r="S67" s="181">
        <f t="shared" si="192"/>
        <v>0</v>
      </c>
      <c r="T67" s="139"/>
      <c r="U67" s="139"/>
      <c r="V67" s="181">
        <f t="shared" si="181"/>
        <v>0</v>
      </c>
      <c r="W67" s="181">
        <f t="shared" si="193"/>
        <v>0</v>
      </c>
      <c r="X67" s="181">
        <f t="shared" si="194"/>
        <v>0</v>
      </c>
      <c r="Y67" s="181">
        <f t="shared" si="195"/>
        <v>0</v>
      </c>
      <c r="Z67" s="139"/>
      <c r="AA67" s="139"/>
      <c r="AB67" s="181">
        <f t="shared" si="182"/>
        <v>0</v>
      </c>
      <c r="AC67" s="181"/>
      <c r="AD67" s="181" t="str">
        <f t="shared" si="196"/>
        <v/>
      </c>
      <c r="AE67" s="181">
        <f t="shared" si="197"/>
        <v>0</v>
      </c>
      <c r="AF67" s="181">
        <f t="shared" si="198"/>
        <v>0</v>
      </c>
      <c r="AG67" s="140"/>
      <c r="AH67" s="140"/>
      <c r="AI67" s="185">
        <f t="shared" si="183"/>
        <v>0</v>
      </c>
      <c r="AJ67" s="140"/>
      <c r="AK67" s="140">
        <v>21.0</v>
      </c>
      <c r="AL67" s="216" t="str">
        <f t="shared" si="199"/>
        <v/>
      </c>
      <c r="AM67" s="185">
        <f t="shared" si="200"/>
        <v>0</v>
      </c>
      <c r="AN67" s="185">
        <f t="shared" si="201"/>
        <v>0</v>
      </c>
      <c r="AO67" s="185"/>
      <c r="AP67" s="185"/>
      <c r="AQ67" s="185" t="str">
        <f t="shared" si="202"/>
        <v/>
      </c>
      <c r="AR67" s="185">
        <f t="shared" si="203"/>
        <v>0</v>
      </c>
      <c r="AS67" s="185">
        <f t="shared" si="204"/>
        <v>0</v>
      </c>
      <c r="AT67" s="185"/>
      <c r="AU67" s="185"/>
      <c r="AV67" s="185" t="str">
        <f t="shared" si="205"/>
        <v/>
      </c>
      <c r="AW67" s="185">
        <f t="shared" si="206"/>
        <v>0</v>
      </c>
      <c r="AX67" s="185">
        <f t="shared" si="207"/>
        <v>0</v>
      </c>
      <c r="AY67" s="140"/>
      <c r="AZ67" s="140"/>
      <c r="BA67" s="140"/>
      <c r="BB67" s="140">
        <v>21.0</v>
      </c>
      <c r="BC67" s="216" t="str">
        <f t="shared" si="208"/>
        <v/>
      </c>
      <c r="BD67" s="185">
        <f t="shared" si="209"/>
        <v>0</v>
      </c>
      <c r="BE67" s="185">
        <f t="shared" si="210"/>
        <v>0</v>
      </c>
      <c r="BF67" s="185"/>
      <c r="BG67" s="185"/>
      <c r="BH67" s="185" t="str">
        <f t="shared" si="211"/>
        <v/>
      </c>
      <c r="BI67" s="185">
        <f t="shared" si="212"/>
        <v>0</v>
      </c>
      <c r="BJ67" s="185">
        <f t="shared" si="213"/>
        <v>0</v>
      </c>
      <c r="BK67" s="185"/>
      <c r="BL67" s="185"/>
      <c r="BM67" s="185" t="str">
        <f t="shared" si="214"/>
        <v/>
      </c>
      <c r="BN67" s="185">
        <f t="shared" si="215"/>
        <v>0</v>
      </c>
      <c r="BO67" s="185">
        <f t="shared" si="216"/>
        <v>0</v>
      </c>
      <c r="BP67" s="140"/>
      <c r="BQ67" s="140"/>
    </row>
    <row r="68" ht="12.75" customHeight="1">
      <c r="A68" s="139"/>
      <c r="B68" s="139"/>
      <c r="C68" s="139">
        <v>22.0</v>
      </c>
      <c r="D68" s="215">
        <f t="shared" si="184"/>
        <v>0</v>
      </c>
      <c r="E68" s="181">
        <f t="shared" si="185"/>
        <v>0</v>
      </c>
      <c r="F68" s="181">
        <f t="shared" si="186"/>
        <v>0</v>
      </c>
      <c r="G68" s="181"/>
      <c r="H68" s="181"/>
      <c r="I68" s="181">
        <f t="shared" si="179"/>
        <v>0</v>
      </c>
      <c r="J68" s="181"/>
      <c r="K68" s="181">
        <f t="shared" si="187"/>
        <v>0</v>
      </c>
      <c r="L68" s="181">
        <f t="shared" si="188"/>
        <v>0</v>
      </c>
      <c r="M68" s="181">
        <f t="shared" si="189"/>
        <v>0</v>
      </c>
      <c r="N68" s="181"/>
      <c r="O68" s="181"/>
      <c r="P68" s="181">
        <f t="shared" si="180"/>
        <v>0</v>
      </c>
      <c r="Q68" s="181">
        <f t="shared" si="190"/>
        <v>0</v>
      </c>
      <c r="R68" s="181">
        <f t="shared" si="191"/>
        <v>0</v>
      </c>
      <c r="S68" s="181">
        <f t="shared" si="192"/>
        <v>0</v>
      </c>
      <c r="T68" s="139"/>
      <c r="U68" s="139"/>
      <c r="V68" s="181">
        <f t="shared" si="181"/>
        <v>0</v>
      </c>
      <c r="W68" s="181">
        <f t="shared" si="193"/>
        <v>0</v>
      </c>
      <c r="X68" s="181">
        <f t="shared" si="194"/>
        <v>0</v>
      </c>
      <c r="Y68" s="181">
        <f t="shared" si="195"/>
        <v>0</v>
      </c>
      <c r="Z68" s="139"/>
      <c r="AA68" s="139"/>
      <c r="AB68" s="181">
        <f t="shared" si="182"/>
        <v>0</v>
      </c>
      <c r="AC68" s="181"/>
      <c r="AD68" s="181" t="str">
        <f t="shared" si="196"/>
        <v/>
      </c>
      <c r="AE68" s="181">
        <f t="shared" si="197"/>
        <v>0</v>
      </c>
      <c r="AF68" s="181">
        <f t="shared" si="198"/>
        <v>0</v>
      </c>
      <c r="AG68" s="140"/>
      <c r="AH68" s="140"/>
      <c r="AI68" s="185">
        <f t="shared" si="183"/>
        <v>0</v>
      </c>
      <c r="AJ68" s="140"/>
      <c r="AK68" s="140">
        <v>22.0</v>
      </c>
      <c r="AL68" s="216" t="str">
        <f t="shared" si="199"/>
        <v/>
      </c>
      <c r="AM68" s="185">
        <f t="shared" si="200"/>
        <v>0</v>
      </c>
      <c r="AN68" s="185">
        <f t="shared" si="201"/>
        <v>0</v>
      </c>
      <c r="AO68" s="185"/>
      <c r="AP68" s="185"/>
      <c r="AQ68" s="185" t="str">
        <f t="shared" si="202"/>
        <v/>
      </c>
      <c r="AR68" s="185">
        <f t="shared" si="203"/>
        <v>0</v>
      </c>
      <c r="AS68" s="185">
        <f t="shared" si="204"/>
        <v>0</v>
      </c>
      <c r="AT68" s="185"/>
      <c r="AU68" s="185"/>
      <c r="AV68" s="185" t="str">
        <f t="shared" si="205"/>
        <v/>
      </c>
      <c r="AW68" s="185">
        <f t="shared" si="206"/>
        <v>0</v>
      </c>
      <c r="AX68" s="185">
        <f t="shared" si="207"/>
        <v>0</v>
      </c>
      <c r="AY68" s="140"/>
      <c r="AZ68" s="140"/>
      <c r="BA68" s="140"/>
      <c r="BB68" s="140">
        <v>22.0</v>
      </c>
      <c r="BC68" s="216" t="str">
        <f t="shared" si="208"/>
        <v/>
      </c>
      <c r="BD68" s="185">
        <f t="shared" si="209"/>
        <v>0</v>
      </c>
      <c r="BE68" s="185">
        <f t="shared" si="210"/>
        <v>0</v>
      </c>
      <c r="BF68" s="185"/>
      <c r="BG68" s="185"/>
      <c r="BH68" s="185" t="str">
        <f t="shared" si="211"/>
        <v/>
      </c>
      <c r="BI68" s="185">
        <f t="shared" si="212"/>
        <v>0</v>
      </c>
      <c r="BJ68" s="185">
        <f t="shared" si="213"/>
        <v>0</v>
      </c>
      <c r="BK68" s="185"/>
      <c r="BL68" s="185"/>
      <c r="BM68" s="185" t="str">
        <f t="shared" si="214"/>
        <v/>
      </c>
      <c r="BN68" s="185">
        <f t="shared" si="215"/>
        <v>0</v>
      </c>
      <c r="BO68" s="185">
        <f t="shared" si="216"/>
        <v>0</v>
      </c>
      <c r="BP68" s="140"/>
      <c r="BQ68" s="140"/>
    </row>
    <row r="69" ht="12.75" customHeight="1">
      <c r="A69" s="139"/>
      <c r="B69" s="139"/>
      <c r="C69" s="139">
        <v>23.0</v>
      </c>
      <c r="D69" s="215">
        <f t="shared" si="184"/>
        <v>0</v>
      </c>
      <c r="E69" s="181">
        <f t="shared" si="185"/>
        <v>0</v>
      </c>
      <c r="F69" s="181">
        <f t="shared" si="186"/>
        <v>0</v>
      </c>
      <c r="G69" s="181"/>
      <c r="H69" s="181"/>
      <c r="I69" s="181">
        <f t="shared" si="179"/>
        <v>0</v>
      </c>
      <c r="J69" s="181"/>
      <c r="K69" s="181">
        <f t="shared" si="187"/>
        <v>0</v>
      </c>
      <c r="L69" s="181">
        <f t="shared" si="188"/>
        <v>0</v>
      </c>
      <c r="M69" s="181">
        <f t="shared" si="189"/>
        <v>0</v>
      </c>
      <c r="N69" s="181"/>
      <c r="O69" s="181"/>
      <c r="P69" s="181">
        <f t="shared" si="180"/>
        <v>0</v>
      </c>
      <c r="Q69" s="181">
        <f t="shared" si="190"/>
        <v>0</v>
      </c>
      <c r="R69" s="181">
        <f t="shared" si="191"/>
        <v>0</v>
      </c>
      <c r="S69" s="181">
        <f t="shared" si="192"/>
        <v>0</v>
      </c>
      <c r="T69" s="139"/>
      <c r="U69" s="139"/>
      <c r="V69" s="181">
        <f t="shared" si="181"/>
        <v>0</v>
      </c>
      <c r="W69" s="181">
        <f t="shared" si="193"/>
        <v>0</v>
      </c>
      <c r="X69" s="181">
        <f t="shared" si="194"/>
        <v>0</v>
      </c>
      <c r="Y69" s="181">
        <f t="shared" si="195"/>
        <v>0</v>
      </c>
      <c r="Z69" s="139"/>
      <c r="AA69" s="139"/>
      <c r="AB69" s="181">
        <f t="shared" si="182"/>
        <v>0</v>
      </c>
      <c r="AC69" s="181"/>
      <c r="AD69" s="181" t="str">
        <f t="shared" si="196"/>
        <v/>
      </c>
      <c r="AE69" s="181">
        <f t="shared" si="197"/>
        <v>0</v>
      </c>
      <c r="AF69" s="181">
        <f t="shared" si="198"/>
        <v>0</v>
      </c>
      <c r="AG69" s="140"/>
      <c r="AH69" s="140"/>
      <c r="AI69" s="185">
        <f t="shared" si="183"/>
        <v>0</v>
      </c>
      <c r="AJ69" s="140"/>
      <c r="AK69" s="140">
        <v>23.0</v>
      </c>
      <c r="AL69" s="216" t="str">
        <f t="shared" si="199"/>
        <v/>
      </c>
      <c r="AM69" s="185">
        <f t="shared" si="200"/>
        <v>0</v>
      </c>
      <c r="AN69" s="185">
        <f t="shared" si="201"/>
        <v>0</v>
      </c>
      <c r="AO69" s="185"/>
      <c r="AP69" s="185"/>
      <c r="AQ69" s="185" t="str">
        <f t="shared" si="202"/>
        <v/>
      </c>
      <c r="AR69" s="185">
        <f t="shared" si="203"/>
        <v>0</v>
      </c>
      <c r="AS69" s="185">
        <f t="shared" si="204"/>
        <v>0</v>
      </c>
      <c r="AT69" s="185"/>
      <c r="AU69" s="185"/>
      <c r="AV69" s="185" t="str">
        <f t="shared" si="205"/>
        <v/>
      </c>
      <c r="AW69" s="185">
        <f t="shared" si="206"/>
        <v>0</v>
      </c>
      <c r="AX69" s="185">
        <f t="shared" si="207"/>
        <v>0</v>
      </c>
      <c r="AY69" s="140"/>
      <c r="AZ69" s="140"/>
      <c r="BA69" s="140"/>
      <c r="BB69" s="140">
        <v>23.0</v>
      </c>
      <c r="BC69" s="216" t="str">
        <f t="shared" si="208"/>
        <v/>
      </c>
      <c r="BD69" s="185">
        <f t="shared" si="209"/>
        <v>0</v>
      </c>
      <c r="BE69" s="185">
        <f t="shared" si="210"/>
        <v>0</v>
      </c>
      <c r="BF69" s="185"/>
      <c r="BG69" s="185"/>
      <c r="BH69" s="185" t="str">
        <f t="shared" si="211"/>
        <v/>
      </c>
      <c r="BI69" s="185">
        <f t="shared" si="212"/>
        <v>0</v>
      </c>
      <c r="BJ69" s="185">
        <f t="shared" si="213"/>
        <v>0</v>
      </c>
      <c r="BK69" s="185"/>
      <c r="BL69" s="185"/>
      <c r="BM69" s="185" t="str">
        <f t="shared" si="214"/>
        <v/>
      </c>
      <c r="BN69" s="185">
        <f t="shared" si="215"/>
        <v>0</v>
      </c>
      <c r="BO69" s="185">
        <f t="shared" si="216"/>
        <v>0</v>
      </c>
      <c r="BP69" s="140"/>
      <c r="BQ69" s="140"/>
    </row>
    <row r="70" ht="12.75" customHeight="1">
      <c r="A70" s="139"/>
      <c r="B70" s="139"/>
      <c r="C70" s="139">
        <v>24.0</v>
      </c>
      <c r="D70" s="215">
        <f t="shared" si="184"/>
        <v>0</v>
      </c>
      <c r="E70" s="181">
        <f t="shared" si="185"/>
        <v>0</v>
      </c>
      <c r="F70" s="181">
        <f t="shared" si="186"/>
        <v>0</v>
      </c>
      <c r="G70" s="181">
        <f t="shared" ref="G70:H70" si="228">SUM(E59:E70)</f>
        <v>0</v>
      </c>
      <c r="H70" s="181">
        <f t="shared" si="228"/>
        <v>0</v>
      </c>
      <c r="I70" s="181">
        <f t="shared" si="179"/>
        <v>0</v>
      </c>
      <c r="J70" s="181"/>
      <c r="K70" s="181">
        <f t="shared" si="187"/>
        <v>0</v>
      </c>
      <c r="L70" s="181">
        <f t="shared" si="188"/>
        <v>0</v>
      </c>
      <c r="M70" s="181">
        <f t="shared" si="189"/>
        <v>0</v>
      </c>
      <c r="N70" s="181">
        <f t="shared" ref="N70:O70" si="229">SUM(L59:L70)</f>
        <v>0</v>
      </c>
      <c r="O70" s="181">
        <f t="shared" si="229"/>
        <v>0</v>
      </c>
      <c r="P70" s="181">
        <f t="shared" si="180"/>
        <v>0</v>
      </c>
      <c r="Q70" s="181">
        <f t="shared" si="190"/>
        <v>0</v>
      </c>
      <c r="R70" s="181">
        <f t="shared" si="191"/>
        <v>0</v>
      </c>
      <c r="S70" s="181">
        <f t="shared" si="192"/>
        <v>0</v>
      </c>
      <c r="T70" s="215">
        <f t="shared" ref="T70:U70" si="230">SUM(R59:R70)</f>
        <v>0</v>
      </c>
      <c r="U70" s="215">
        <f t="shared" si="230"/>
        <v>0</v>
      </c>
      <c r="V70" s="181">
        <f t="shared" si="181"/>
        <v>0</v>
      </c>
      <c r="W70" s="181">
        <f t="shared" si="193"/>
        <v>0</v>
      </c>
      <c r="X70" s="181">
        <f t="shared" si="194"/>
        <v>0</v>
      </c>
      <c r="Y70" s="181">
        <f t="shared" si="195"/>
        <v>0</v>
      </c>
      <c r="Z70" s="215">
        <f t="shared" ref="Z70:AA70" si="231">SUM(X59:X70)</f>
        <v>0</v>
      </c>
      <c r="AA70" s="215">
        <f t="shared" si="231"/>
        <v>0</v>
      </c>
      <c r="AB70" s="181">
        <f t="shared" si="182"/>
        <v>0</v>
      </c>
      <c r="AC70" s="181"/>
      <c r="AD70" s="181" t="str">
        <f t="shared" si="196"/>
        <v/>
      </c>
      <c r="AE70" s="181">
        <f t="shared" si="197"/>
        <v>0</v>
      </c>
      <c r="AF70" s="181">
        <f t="shared" si="198"/>
        <v>0</v>
      </c>
      <c r="AG70" s="216">
        <f t="shared" ref="AG70:AH70" si="232">SUM(AE59:AE70)</f>
        <v>0</v>
      </c>
      <c r="AH70" s="216">
        <f t="shared" si="232"/>
        <v>0</v>
      </c>
      <c r="AI70" s="185">
        <f t="shared" si="183"/>
        <v>0</v>
      </c>
      <c r="AJ70" s="140"/>
      <c r="AK70" s="140">
        <v>24.0</v>
      </c>
      <c r="AL70" s="216" t="str">
        <f t="shared" si="199"/>
        <v/>
      </c>
      <c r="AM70" s="185">
        <f t="shared" si="200"/>
        <v>0</v>
      </c>
      <c r="AN70" s="185">
        <f t="shared" si="201"/>
        <v>0</v>
      </c>
      <c r="AO70" s="185">
        <f t="shared" ref="AO70:AP70" si="233">SUM(AM59:AM70)</f>
        <v>0</v>
      </c>
      <c r="AP70" s="185">
        <f t="shared" si="233"/>
        <v>0</v>
      </c>
      <c r="AQ70" s="185" t="str">
        <f t="shared" si="202"/>
        <v/>
      </c>
      <c r="AR70" s="185">
        <f t="shared" si="203"/>
        <v>0</v>
      </c>
      <c r="AS70" s="185">
        <f t="shared" si="204"/>
        <v>0</v>
      </c>
      <c r="AT70" s="185">
        <f t="shared" ref="AT70:AU70" si="234">SUM(AR59:AR70)</f>
        <v>0</v>
      </c>
      <c r="AU70" s="185">
        <f t="shared" si="234"/>
        <v>0</v>
      </c>
      <c r="AV70" s="185" t="str">
        <f t="shared" si="205"/>
        <v/>
      </c>
      <c r="AW70" s="185">
        <f t="shared" si="206"/>
        <v>0</v>
      </c>
      <c r="AX70" s="185">
        <f t="shared" si="207"/>
        <v>0</v>
      </c>
      <c r="AY70" s="216">
        <f t="shared" ref="AY70:AZ70" si="235">SUM(AW59:AW70)</f>
        <v>0</v>
      </c>
      <c r="AZ70" s="216">
        <f t="shared" si="235"/>
        <v>0</v>
      </c>
      <c r="BA70" s="140"/>
      <c r="BB70" s="140">
        <v>24.0</v>
      </c>
      <c r="BC70" s="216" t="str">
        <f t="shared" si="208"/>
        <v/>
      </c>
      <c r="BD70" s="185">
        <f t="shared" si="209"/>
        <v>0</v>
      </c>
      <c r="BE70" s="185">
        <f t="shared" si="210"/>
        <v>0</v>
      </c>
      <c r="BF70" s="185">
        <f t="shared" ref="BF70:BG70" si="236">SUM(BD59:BD70)</f>
        <v>0</v>
      </c>
      <c r="BG70" s="185">
        <f t="shared" si="236"/>
        <v>0</v>
      </c>
      <c r="BH70" s="185" t="str">
        <f t="shared" si="211"/>
        <v/>
      </c>
      <c r="BI70" s="185">
        <f t="shared" si="212"/>
        <v>0</v>
      </c>
      <c r="BJ70" s="185">
        <f t="shared" si="213"/>
        <v>0</v>
      </c>
      <c r="BK70" s="185">
        <f t="shared" ref="BK70:BL70" si="237">SUM(BI59:BI70)</f>
        <v>0</v>
      </c>
      <c r="BL70" s="185">
        <f t="shared" si="237"/>
        <v>0</v>
      </c>
      <c r="BM70" s="185" t="str">
        <f t="shared" si="214"/>
        <v/>
      </c>
      <c r="BN70" s="185">
        <f t="shared" si="215"/>
        <v>0</v>
      </c>
      <c r="BO70" s="185">
        <f t="shared" si="216"/>
        <v>0</v>
      </c>
      <c r="BP70" s="216">
        <f t="shared" ref="BP70:BQ70" si="238">SUM(BN59:BN70)</f>
        <v>0</v>
      </c>
      <c r="BQ70" s="216">
        <f t="shared" si="238"/>
        <v>0</v>
      </c>
    </row>
    <row r="71" ht="12.75" customHeight="1">
      <c r="A71" s="139"/>
      <c r="B71" s="139"/>
      <c r="C71" s="139">
        <v>25.0</v>
      </c>
      <c r="D71" s="215">
        <f t="shared" si="184"/>
        <v>0</v>
      </c>
      <c r="E71" s="181">
        <f t="shared" si="185"/>
        <v>0</v>
      </c>
      <c r="F71" s="181">
        <f t="shared" si="186"/>
        <v>0</v>
      </c>
      <c r="G71" s="181"/>
      <c r="H71" s="181"/>
      <c r="I71" s="181">
        <f t="shared" si="179"/>
        <v>0</v>
      </c>
      <c r="J71" s="181"/>
      <c r="K71" s="181">
        <f t="shared" si="187"/>
        <v>0</v>
      </c>
      <c r="L71" s="181">
        <f t="shared" si="188"/>
        <v>0</v>
      </c>
      <c r="M71" s="181">
        <f t="shared" si="189"/>
        <v>0</v>
      </c>
      <c r="N71" s="181"/>
      <c r="O71" s="181"/>
      <c r="P71" s="181">
        <f t="shared" si="180"/>
        <v>0</v>
      </c>
      <c r="Q71" s="181">
        <f t="shared" si="190"/>
        <v>0</v>
      </c>
      <c r="R71" s="181">
        <f t="shared" si="191"/>
        <v>0</v>
      </c>
      <c r="S71" s="181">
        <f t="shared" si="192"/>
        <v>0</v>
      </c>
      <c r="T71" s="139"/>
      <c r="U71" s="139"/>
      <c r="V71" s="181">
        <f t="shared" si="181"/>
        <v>0</v>
      </c>
      <c r="W71" s="181">
        <f t="shared" si="193"/>
        <v>0</v>
      </c>
      <c r="X71" s="181">
        <f t="shared" si="194"/>
        <v>0</v>
      </c>
      <c r="Y71" s="181">
        <f t="shared" si="195"/>
        <v>0</v>
      </c>
      <c r="Z71" s="139"/>
      <c r="AA71" s="139"/>
      <c r="AB71" s="181">
        <f t="shared" si="182"/>
        <v>0</v>
      </c>
      <c r="AC71" s="181"/>
      <c r="AD71" s="181" t="str">
        <f t="shared" si="196"/>
        <v/>
      </c>
      <c r="AE71" s="181">
        <f t="shared" si="197"/>
        <v>0</v>
      </c>
      <c r="AF71" s="181">
        <f t="shared" si="198"/>
        <v>0</v>
      </c>
      <c r="AG71" s="140"/>
      <c r="AH71" s="140"/>
      <c r="AI71" s="185">
        <f t="shared" si="183"/>
        <v>0</v>
      </c>
      <c r="AJ71" s="140"/>
      <c r="AK71" s="140">
        <v>25.0</v>
      </c>
      <c r="AL71" s="216" t="str">
        <f t="shared" si="199"/>
        <v/>
      </c>
      <c r="AM71" s="185">
        <f t="shared" si="200"/>
        <v>0</v>
      </c>
      <c r="AN71" s="185">
        <f t="shared" si="201"/>
        <v>0</v>
      </c>
      <c r="AO71" s="185"/>
      <c r="AP71" s="185"/>
      <c r="AQ71" s="185" t="str">
        <f t="shared" si="202"/>
        <v/>
      </c>
      <c r="AR71" s="185">
        <f t="shared" si="203"/>
        <v>0</v>
      </c>
      <c r="AS71" s="185">
        <f t="shared" si="204"/>
        <v>0</v>
      </c>
      <c r="AT71" s="185"/>
      <c r="AU71" s="185"/>
      <c r="AV71" s="185" t="str">
        <f t="shared" si="205"/>
        <v/>
      </c>
      <c r="AW71" s="185">
        <f t="shared" si="206"/>
        <v>0</v>
      </c>
      <c r="AX71" s="185">
        <f t="shared" si="207"/>
        <v>0</v>
      </c>
      <c r="AY71" s="140"/>
      <c r="AZ71" s="140"/>
      <c r="BA71" s="140"/>
      <c r="BB71" s="140">
        <v>25.0</v>
      </c>
      <c r="BC71" s="216" t="str">
        <f t="shared" si="208"/>
        <v/>
      </c>
      <c r="BD71" s="185">
        <f t="shared" si="209"/>
        <v>0</v>
      </c>
      <c r="BE71" s="185">
        <f t="shared" si="210"/>
        <v>0</v>
      </c>
      <c r="BF71" s="185"/>
      <c r="BG71" s="185"/>
      <c r="BH71" s="185" t="str">
        <f t="shared" si="211"/>
        <v/>
      </c>
      <c r="BI71" s="185">
        <f t="shared" si="212"/>
        <v>0</v>
      </c>
      <c r="BJ71" s="185">
        <f t="shared" si="213"/>
        <v>0</v>
      </c>
      <c r="BK71" s="185"/>
      <c r="BL71" s="185"/>
      <c r="BM71" s="185" t="str">
        <f t="shared" si="214"/>
        <v/>
      </c>
      <c r="BN71" s="185">
        <f t="shared" si="215"/>
        <v>0</v>
      </c>
      <c r="BO71" s="185">
        <f t="shared" si="216"/>
        <v>0</v>
      </c>
      <c r="BP71" s="140"/>
      <c r="BQ71" s="140"/>
    </row>
    <row r="72" ht="12.75" customHeight="1">
      <c r="A72" s="139"/>
      <c r="B72" s="139"/>
      <c r="C72" s="139">
        <v>26.0</v>
      </c>
      <c r="D72" s="215">
        <f t="shared" si="184"/>
        <v>0</v>
      </c>
      <c r="E72" s="181">
        <f t="shared" si="185"/>
        <v>0</v>
      </c>
      <c r="F72" s="181">
        <f t="shared" si="186"/>
        <v>0</v>
      </c>
      <c r="G72" s="181"/>
      <c r="H72" s="181"/>
      <c r="I72" s="181">
        <f t="shared" si="179"/>
        <v>0</v>
      </c>
      <c r="J72" s="181"/>
      <c r="K72" s="181">
        <f t="shared" si="187"/>
        <v>0</v>
      </c>
      <c r="L72" s="181">
        <f t="shared" si="188"/>
        <v>0</v>
      </c>
      <c r="M72" s="181">
        <f t="shared" si="189"/>
        <v>0</v>
      </c>
      <c r="N72" s="181"/>
      <c r="O72" s="181"/>
      <c r="P72" s="181">
        <f t="shared" si="180"/>
        <v>0</v>
      </c>
      <c r="Q72" s="181">
        <f t="shared" si="190"/>
        <v>0</v>
      </c>
      <c r="R72" s="181">
        <f t="shared" si="191"/>
        <v>0</v>
      </c>
      <c r="S72" s="181">
        <f t="shared" si="192"/>
        <v>0</v>
      </c>
      <c r="T72" s="139"/>
      <c r="U72" s="139"/>
      <c r="V72" s="181">
        <f t="shared" si="181"/>
        <v>0</v>
      </c>
      <c r="W72" s="181">
        <f t="shared" si="193"/>
        <v>0</v>
      </c>
      <c r="X72" s="181">
        <f t="shared" si="194"/>
        <v>0</v>
      </c>
      <c r="Y72" s="181">
        <f t="shared" si="195"/>
        <v>0</v>
      </c>
      <c r="Z72" s="139"/>
      <c r="AA72" s="139"/>
      <c r="AB72" s="181">
        <f t="shared" si="182"/>
        <v>0</v>
      </c>
      <c r="AC72" s="181"/>
      <c r="AD72" s="181" t="str">
        <f t="shared" si="196"/>
        <v/>
      </c>
      <c r="AE72" s="181">
        <f t="shared" si="197"/>
        <v>0</v>
      </c>
      <c r="AF72" s="181">
        <f t="shared" si="198"/>
        <v>0</v>
      </c>
      <c r="AG72" s="140"/>
      <c r="AH72" s="140"/>
      <c r="AI72" s="185">
        <f t="shared" si="183"/>
        <v>0</v>
      </c>
      <c r="AJ72" s="140"/>
      <c r="AK72" s="140">
        <v>26.0</v>
      </c>
      <c r="AL72" s="216" t="str">
        <f t="shared" si="199"/>
        <v/>
      </c>
      <c r="AM72" s="185">
        <f t="shared" si="200"/>
        <v>0</v>
      </c>
      <c r="AN72" s="185">
        <f t="shared" si="201"/>
        <v>0</v>
      </c>
      <c r="AO72" s="185"/>
      <c r="AP72" s="185"/>
      <c r="AQ72" s="185" t="str">
        <f t="shared" si="202"/>
        <v/>
      </c>
      <c r="AR72" s="185">
        <f t="shared" si="203"/>
        <v>0</v>
      </c>
      <c r="AS72" s="185">
        <f t="shared" si="204"/>
        <v>0</v>
      </c>
      <c r="AT72" s="185"/>
      <c r="AU72" s="185"/>
      <c r="AV72" s="185" t="str">
        <f t="shared" si="205"/>
        <v/>
      </c>
      <c r="AW72" s="185">
        <f t="shared" si="206"/>
        <v>0</v>
      </c>
      <c r="AX72" s="185">
        <f t="shared" si="207"/>
        <v>0</v>
      </c>
      <c r="AY72" s="140"/>
      <c r="AZ72" s="140"/>
      <c r="BA72" s="140"/>
      <c r="BB72" s="140">
        <v>26.0</v>
      </c>
      <c r="BC72" s="216" t="str">
        <f t="shared" si="208"/>
        <v/>
      </c>
      <c r="BD72" s="185">
        <f t="shared" si="209"/>
        <v>0</v>
      </c>
      <c r="BE72" s="185">
        <f t="shared" si="210"/>
        <v>0</v>
      </c>
      <c r="BF72" s="185"/>
      <c r="BG72" s="185"/>
      <c r="BH72" s="185" t="str">
        <f t="shared" si="211"/>
        <v/>
      </c>
      <c r="BI72" s="185">
        <f t="shared" si="212"/>
        <v>0</v>
      </c>
      <c r="BJ72" s="185">
        <f t="shared" si="213"/>
        <v>0</v>
      </c>
      <c r="BK72" s="185"/>
      <c r="BL72" s="185"/>
      <c r="BM72" s="185" t="str">
        <f t="shared" si="214"/>
        <v/>
      </c>
      <c r="BN72" s="185">
        <f t="shared" si="215"/>
        <v>0</v>
      </c>
      <c r="BO72" s="185">
        <f t="shared" si="216"/>
        <v>0</v>
      </c>
      <c r="BP72" s="140"/>
      <c r="BQ72" s="140"/>
    </row>
    <row r="73" ht="12.75" customHeight="1">
      <c r="A73" s="139"/>
      <c r="B73" s="139"/>
      <c r="C73" s="139">
        <v>27.0</v>
      </c>
      <c r="D73" s="215">
        <f t="shared" si="184"/>
        <v>0</v>
      </c>
      <c r="E73" s="181">
        <f t="shared" si="185"/>
        <v>0</v>
      </c>
      <c r="F73" s="181">
        <f t="shared" si="186"/>
        <v>0</v>
      </c>
      <c r="G73" s="181"/>
      <c r="H73" s="181"/>
      <c r="I73" s="181">
        <f t="shared" si="179"/>
        <v>0</v>
      </c>
      <c r="J73" s="181"/>
      <c r="K73" s="181">
        <f t="shared" si="187"/>
        <v>0</v>
      </c>
      <c r="L73" s="181">
        <f t="shared" si="188"/>
        <v>0</v>
      </c>
      <c r="M73" s="181">
        <f t="shared" si="189"/>
        <v>0</v>
      </c>
      <c r="N73" s="181"/>
      <c r="O73" s="181"/>
      <c r="P73" s="181">
        <f t="shared" si="180"/>
        <v>0</v>
      </c>
      <c r="Q73" s="181">
        <f t="shared" si="190"/>
        <v>0</v>
      </c>
      <c r="R73" s="181">
        <f t="shared" si="191"/>
        <v>0</v>
      </c>
      <c r="S73" s="181">
        <f t="shared" si="192"/>
        <v>0</v>
      </c>
      <c r="T73" s="139"/>
      <c r="U73" s="139"/>
      <c r="V73" s="181">
        <f t="shared" si="181"/>
        <v>0</v>
      </c>
      <c r="W73" s="181">
        <f t="shared" si="193"/>
        <v>0</v>
      </c>
      <c r="X73" s="181">
        <f t="shared" si="194"/>
        <v>0</v>
      </c>
      <c r="Y73" s="181">
        <f t="shared" si="195"/>
        <v>0</v>
      </c>
      <c r="Z73" s="139"/>
      <c r="AA73" s="139"/>
      <c r="AB73" s="181">
        <f t="shared" si="182"/>
        <v>0</v>
      </c>
      <c r="AC73" s="181"/>
      <c r="AD73" s="181" t="str">
        <f t="shared" si="196"/>
        <v/>
      </c>
      <c r="AE73" s="181">
        <f t="shared" si="197"/>
        <v>0</v>
      </c>
      <c r="AF73" s="181">
        <f t="shared" si="198"/>
        <v>0</v>
      </c>
      <c r="AG73" s="140"/>
      <c r="AH73" s="140"/>
      <c r="AI73" s="185">
        <f t="shared" si="183"/>
        <v>0</v>
      </c>
      <c r="AJ73" s="140"/>
      <c r="AK73" s="140">
        <v>27.0</v>
      </c>
      <c r="AL73" s="216" t="str">
        <f t="shared" si="199"/>
        <v/>
      </c>
      <c r="AM73" s="185">
        <f t="shared" si="200"/>
        <v>0</v>
      </c>
      <c r="AN73" s="185">
        <f t="shared" si="201"/>
        <v>0</v>
      </c>
      <c r="AO73" s="185"/>
      <c r="AP73" s="185"/>
      <c r="AQ73" s="185" t="str">
        <f t="shared" si="202"/>
        <v/>
      </c>
      <c r="AR73" s="185">
        <f t="shared" si="203"/>
        <v>0</v>
      </c>
      <c r="AS73" s="185">
        <f t="shared" si="204"/>
        <v>0</v>
      </c>
      <c r="AT73" s="185"/>
      <c r="AU73" s="185"/>
      <c r="AV73" s="185" t="str">
        <f t="shared" si="205"/>
        <v/>
      </c>
      <c r="AW73" s="185">
        <f t="shared" si="206"/>
        <v>0</v>
      </c>
      <c r="AX73" s="185">
        <f t="shared" si="207"/>
        <v>0</v>
      </c>
      <c r="AY73" s="140"/>
      <c r="AZ73" s="140"/>
      <c r="BA73" s="140"/>
      <c r="BB73" s="140">
        <v>27.0</v>
      </c>
      <c r="BC73" s="216" t="str">
        <f t="shared" si="208"/>
        <v/>
      </c>
      <c r="BD73" s="185">
        <f t="shared" si="209"/>
        <v>0</v>
      </c>
      <c r="BE73" s="185">
        <f t="shared" si="210"/>
        <v>0</v>
      </c>
      <c r="BF73" s="185"/>
      <c r="BG73" s="185"/>
      <c r="BH73" s="185" t="str">
        <f t="shared" si="211"/>
        <v/>
      </c>
      <c r="BI73" s="185">
        <f t="shared" si="212"/>
        <v>0</v>
      </c>
      <c r="BJ73" s="185">
        <f t="shared" si="213"/>
        <v>0</v>
      </c>
      <c r="BK73" s="185"/>
      <c r="BL73" s="185"/>
      <c r="BM73" s="185" t="str">
        <f t="shared" si="214"/>
        <v/>
      </c>
      <c r="BN73" s="185">
        <f t="shared" si="215"/>
        <v>0</v>
      </c>
      <c r="BO73" s="185">
        <f t="shared" si="216"/>
        <v>0</v>
      </c>
      <c r="BP73" s="140"/>
      <c r="BQ73" s="140"/>
    </row>
    <row r="74" ht="12.75" customHeight="1">
      <c r="A74" s="139"/>
      <c r="B74" s="139"/>
      <c r="C74" s="139">
        <v>28.0</v>
      </c>
      <c r="D74" s="215">
        <f t="shared" si="184"/>
        <v>0</v>
      </c>
      <c r="E74" s="181">
        <f t="shared" si="185"/>
        <v>0</v>
      </c>
      <c r="F74" s="181">
        <f t="shared" si="186"/>
        <v>0</v>
      </c>
      <c r="G74" s="181"/>
      <c r="H74" s="181"/>
      <c r="I74" s="181">
        <f t="shared" si="179"/>
        <v>0</v>
      </c>
      <c r="J74" s="181"/>
      <c r="K74" s="181">
        <f t="shared" si="187"/>
        <v>0</v>
      </c>
      <c r="L74" s="181">
        <f t="shared" si="188"/>
        <v>0</v>
      </c>
      <c r="M74" s="181">
        <f t="shared" si="189"/>
        <v>0</v>
      </c>
      <c r="N74" s="181"/>
      <c r="O74" s="181"/>
      <c r="P74" s="181">
        <f t="shared" si="180"/>
        <v>0</v>
      </c>
      <c r="Q74" s="181">
        <f t="shared" si="190"/>
        <v>0</v>
      </c>
      <c r="R74" s="181">
        <f t="shared" si="191"/>
        <v>0</v>
      </c>
      <c r="S74" s="181">
        <f t="shared" si="192"/>
        <v>0</v>
      </c>
      <c r="T74" s="139"/>
      <c r="U74" s="139"/>
      <c r="V74" s="181">
        <f t="shared" si="181"/>
        <v>0</v>
      </c>
      <c r="W74" s="181">
        <f t="shared" si="193"/>
        <v>0</v>
      </c>
      <c r="X74" s="181">
        <f t="shared" si="194"/>
        <v>0</v>
      </c>
      <c r="Y74" s="181">
        <f t="shared" si="195"/>
        <v>0</v>
      </c>
      <c r="Z74" s="139"/>
      <c r="AA74" s="139"/>
      <c r="AB74" s="181">
        <f t="shared" si="182"/>
        <v>0</v>
      </c>
      <c r="AC74" s="181"/>
      <c r="AD74" s="181" t="str">
        <f t="shared" si="196"/>
        <v/>
      </c>
      <c r="AE74" s="181">
        <f t="shared" si="197"/>
        <v>0</v>
      </c>
      <c r="AF74" s="181">
        <f t="shared" si="198"/>
        <v>0</v>
      </c>
      <c r="AG74" s="140"/>
      <c r="AH74" s="140"/>
      <c r="AI74" s="185">
        <f t="shared" si="183"/>
        <v>0</v>
      </c>
      <c r="AJ74" s="140"/>
      <c r="AK74" s="140">
        <v>28.0</v>
      </c>
      <c r="AL74" s="216" t="str">
        <f t="shared" si="199"/>
        <v/>
      </c>
      <c r="AM74" s="185">
        <f t="shared" si="200"/>
        <v>0</v>
      </c>
      <c r="AN74" s="185">
        <f t="shared" si="201"/>
        <v>0</v>
      </c>
      <c r="AO74" s="185"/>
      <c r="AP74" s="185"/>
      <c r="AQ74" s="185" t="str">
        <f t="shared" si="202"/>
        <v/>
      </c>
      <c r="AR74" s="185">
        <f t="shared" si="203"/>
        <v>0</v>
      </c>
      <c r="AS74" s="185">
        <f t="shared" si="204"/>
        <v>0</v>
      </c>
      <c r="AT74" s="185"/>
      <c r="AU74" s="185"/>
      <c r="AV74" s="185" t="str">
        <f t="shared" si="205"/>
        <v/>
      </c>
      <c r="AW74" s="185">
        <f t="shared" si="206"/>
        <v>0</v>
      </c>
      <c r="AX74" s="185">
        <f t="shared" si="207"/>
        <v>0</v>
      </c>
      <c r="AY74" s="140"/>
      <c r="AZ74" s="140"/>
      <c r="BA74" s="140"/>
      <c r="BB74" s="140">
        <v>28.0</v>
      </c>
      <c r="BC74" s="216" t="str">
        <f t="shared" si="208"/>
        <v/>
      </c>
      <c r="BD74" s="185">
        <f t="shared" si="209"/>
        <v>0</v>
      </c>
      <c r="BE74" s="185">
        <f t="shared" si="210"/>
        <v>0</v>
      </c>
      <c r="BF74" s="185"/>
      <c r="BG74" s="185"/>
      <c r="BH74" s="185" t="str">
        <f t="shared" si="211"/>
        <v/>
      </c>
      <c r="BI74" s="185">
        <f t="shared" si="212"/>
        <v>0</v>
      </c>
      <c r="BJ74" s="185">
        <f t="shared" si="213"/>
        <v>0</v>
      </c>
      <c r="BK74" s="185"/>
      <c r="BL74" s="185"/>
      <c r="BM74" s="185" t="str">
        <f t="shared" si="214"/>
        <v/>
      </c>
      <c r="BN74" s="185">
        <f t="shared" si="215"/>
        <v>0</v>
      </c>
      <c r="BO74" s="185">
        <f t="shared" si="216"/>
        <v>0</v>
      </c>
      <c r="BP74" s="140"/>
      <c r="BQ74" s="140"/>
    </row>
    <row r="75" ht="12.75" customHeight="1">
      <c r="A75" s="139"/>
      <c r="B75" s="139"/>
      <c r="C75" s="139">
        <v>29.0</v>
      </c>
      <c r="D75" s="215">
        <f t="shared" si="184"/>
        <v>0</v>
      </c>
      <c r="E75" s="181">
        <f t="shared" si="185"/>
        <v>0</v>
      </c>
      <c r="F75" s="181">
        <f t="shared" si="186"/>
        <v>0</v>
      </c>
      <c r="G75" s="181"/>
      <c r="H75" s="181"/>
      <c r="I75" s="181">
        <f t="shared" si="179"/>
        <v>0</v>
      </c>
      <c r="J75" s="181"/>
      <c r="K75" s="181">
        <f t="shared" si="187"/>
        <v>0</v>
      </c>
      <c r="L75" s="181">
        <f t="shared" si="188"/>
        <v>0</v>
      </c>
      <c r="M75" s="181">
        <f t="shared" si="189"/>
        <v>0</v>
      </c>
      <c r="N75" s="181"/>
      <c r="O75" s="181"/>
      <c r="P75" s="181">
        <f t="shared" si="180"/>
        <v>0</v>
      </c>
      <c r="Q75" s="181">
        <f t="shared" si="190"/>
        <v>0</v>
      </c>
      <c r="R75" s="181">
        <f t="shared" si="191"/>
        <v>0</v>
      </c>
      <c r="S75" s="181">
        <f t="shared" si="192"/>
        <v>0</v>
      </c>
      <c r="T75" s="139"/>
      <c r="U75" s="139"/>
      <c r="V75" s="181">
        <f t="shared" si="181"/>
        <v>0</v>
      </c>
      <c r="W75" s="181">
        <f t="shared" si="193"/>
        <v>0</v>
      </c>
      <c r="X75" s="181">
        <f t="shared" si="194"/>
        <v>0</v>
      </c>
      <c r="Y75" s="181">
        <f t="shared" si="195"/>
        <v>0</v>
      </c>
      <c r="Z75" s="139"/>
      <c r="AA75" s="139"/>
      <c r="AB75" s="181">
        <f t="shared" si="182"/>
        <v>0</v>
      </c>
      <c r="AC75" s="181"/>
      <c r="AD75" s="181" t="str">
        <f t="shared" si="196"/>
        <v/>
      </c>
      <c r="AE75" s="181">
        <f t="shared" si="197"/>
        <v>0</v>
      </c>
      <c r="AF75" s="181">
        <f t="shared" si="198"/>
        <v>0</v>
      </c>
      <c r="AG75" s="140"/>
      <c r="AH75" s="140"/>
      <c r="AI75" s="185">
        <f t="shared" si="183"/>
        <v>0</v>
      </c>
      <c r="AJ75" s="140"/>
      <c r="AK75" s="140">
        <v>29.0</v>
      </c>
      <c r="AL75" s="216" t="str">
        <f t="shared" si="199"/>
        <v/>
      </c>
      <c r="AM75" s="185">
        <f t="shared" si="200"/>
        <v>0</v>
      </c>
      <c r="AN75" s="185">
        <f t="shared" si="201"/>
        <v>0</v>
      </c>
      <c r="AO75" s="185"/>
      <c r="AP75" s="185"/>
      <c r="AQ75" s="185" t="str">
        <f t="shared" si="202"/>
        <v/>
      </c>
      <c r="AR75" s="185">
        <f t="shared" si="203"/>
        <v>0</v>
      </c>
      <c r="AS75" s="185">
        <f t="shared" si="204"/>
        <v>0</v>
      </c>
      <c r="AT75" s="185"/>
      <c r="AU75" s="185"/>
      <c r="AV75" s="185" t="str">
        <f t="shared" si="205"/>
        <v/>
      </c>
      <c r="AW75" s="185">
        <f t="shared" si="206"/>
        <v>0</v>
      </c>
      <c r="AX75" s="185">
        <f t="shared" si="207"/>
        <v>0</v>
      </c>
      <c r="AY75" s="140"/>
      <c r="AZ75" s="140"/>
      <c r="BA75" s="140"/>
      <c r="BB75" s="140">
        <v>29.0</v>
      </c>
      <c r="BC75" s="216" t="str">
        <f t="shared" si="208"/>
        <v/>
      </c>
      <c r="BD75" s="185">
        <f t="shared" si="209"/>
        <v>0</v>
      </c>
      <c r="BE75" s="185">
        <f t="shared" si="210"/>
        <v>0</v>
      </c>
      <c r="BF75" s="185"/>
      <c r="BG75" s="185"/>
      <c r="BH75" s="185" t="str">
        <f t="shared" si="211"/>
        <v/>
      </c>
      <c r="BI75" s="185">
        <f t="shared" si="212"/>
        <v>0</v>
      </c>
      <c r="BJ75" s="185">
        <f t="shared" si="213"/>
        <v>0</v>
      </c>
      <c r="BK75" s="185"/>
      <c r="BL75" s="185"/>
      <c r="BM75" s="185" t="str">
        <f t="shared" si="214"/>
        <v/>
      </c>
      <c r="BN75" s="185">
        <f t="shared" si="215"/>
        <v>0</v>
      </c>
      <c r="BO75" s="185">
        <f t="shared" si="216"/>
        <v>0</v>
      </c>
      <c r="BP75" s="140"/>
      <c r="BQ75" s="140"/>
    </row>
    <row r="76" ht="12.75" customHeight="1">
      <c r="A76" s="139"/>
      <c r="B76" s="139"/>
      <c r="C76" s="139">
        <v>30.0</v>
      </c>
      <c r="D76" s="215">
        <f t="shared" si="184"/>
        <v>0</v>
      </c>
      <c r="E76" s="181">
        <f t="shared" si="185"/>
        <v>0</v>
      </c>
      <c r="F76" s="181">
        <f t="shared" si="186"/>
        <v>0</v>
      </c>
      <c r="G76" s="181"/>
      <c r="H76" s="181"/>
      <c r="I76" s="181">
        <f t="shared" si="179"/>
        <v>0</v>
      </c>
      <c r="J76" s="181"/>
      <c r="K76" s="181">
        <f t="shared" si="187"/>
        <v>0</v>
      </c>
      <c r="L76" s="181">
        <f t="shared" si="188"/>
        <v>0</v>
      </c>
      <c r="M76" s="181">
        <f t="shared" si="189"/>
        <v>0</v>
      </c>
      <c r="N76" s="181"/>
      <c r="O76" s="181"/>
      <c r="P76" s="181">
        <f t="shared" si="180"/>
        <v>0</v>
      </c>
      <c r="Q76" s="181">
        <f t="shared" si="190"/>
        <v>0</v>
      </c>
      <c r="R76" s="181">
        <f t="shared" si="191"/>
        <v>0</v>
      </c>
      <c r="S76" s="181">
        <f t="shared" si="192"/>
        <v>0</v>
      </c>
      <c r="T76" s="139"/>
      <c r="U76" s="139"/>
      <c r="V76" s="181">
        <f t="shared" si="181"/>
        <v>0</v>
      </c>
      <c r="W76" s="181">
        <f t="shared" si="193"/>
        <v>0</v>
      </c>
      <c r="X76" s="181">
        <f t="shared" si="194"/>
        <v>0</v>
      </c>
      <c r="Y76" s="181">
        <f t="shared" si="195"/>
        <v>0</v>
      </c>
      <c r="Z76" s="139"/>
      <c r="AA76" s="139"/>
      <c r="AB76" s="181">
        <f t="shared" si="182"/>
        <v>0</v>
      </c>
      <c r="AC76" s="181"/>
      <c r="AD76" s="181" t="str">
        <f t="shared" si="196"/>
        <v/>
      </c>
      <c r="AE76" s="181">
        <f t="shared" si="197"/>
        <v>0</v>
      </c>
      <c r="AF76" s="181">
        <f t="shared" si="198"/>
        <v>0</v>
      </c>
      <c r="AG76" s="140"/>
      <c r="AH76" s="140"/>
      <c r="AI76" s="185">
        <f t="shared" si="183"/>
        <v>0</v>
      </c>
      <c r="AJ76" s="140"/>
      <c r="AK76" s="140">
        <v>30.0</v>
      </c>
      <c r="AL76" s="216" t="str">
        <f t="shared" si="199"/>
        <v/>
      </c>
      <c r="AM76" s="185">
        <f t="shared" si="200"/>
        <v>0</v>
      </c>
      <c r="AN76" s="185">
        <f t="shared" si="201"/>
        <v>0</v>
      </c>
      <c r="AO76" s="185"/>
      <c r="AP76" s="185"/>
      <c r="AQ76" s="185" t="str">
        <f t="shared" si="202"/>
        <v/>
      </c>
      <c r="AR76" s="185">
        <f t="shared" si="203"/>
        <v>0</v>
      </c>
      <c r="AS76" s="185">
        <f t="shared" si="204"/>
        <v>0</v>
      </c>
      <c r="AT76" s="185"/>
      <c r="AU76" s="185"/>
      <c r="AV76" s="185" t="str">
        <f t="shared" si="205"/>
        <v/>
      </c>
      <c r="AW76" s="185">
        <f t="shared" si="206"/>
        <v>0</v>
      </c>
      <c r="AX76" s="185">
        <f t="shared" si="207"/>
        <v>0</v>
      </c>
      <c r="AY76" s="140"/>
      <c r="AZ76" s="140"/>
      <c r="BA76" s="140"/>
      <c r="BB76" s="140">
        <v>30.0</v>
      </c>
      <c r="BC76" s="216" t="str">
        <f t="shared" si="208"/>
        <v/>
      </c>
      <c r="BD76" s="185">
        <f t="shared" si="209"/>
        <v>0</v>
      </c>
      <c r="BE76" s="185">
        <f t="shared" si="210"/>
        <v>0</v>
      </c>
      <c r="BF76" s="185"/>
      <c r="BG76" s="185"/>
      <c r="BH76" s="185" t="str">
        <f t="shared" si="211"/>
        <v/>
      </c>
      <c r="BI76" s="185">
        <f t="shared" si="212"/>
        <v>0</v>
      </c>
      <c r="BJ76" s="185">
        <f t="shared" si="213"/>
        <v>0</v>
      </c>
      <c r="BK76" s="185"/>
      <c r="BL76" s="185"/>
      <c r="BM76" s="185" t="str">
        <f t="shared" si="214"/>
        <v/>
      </c>
      <c r="BN76" s="185">
        <f t="shared" si="215"/>
        <v>0</v>
      </c>
      <c r="BO76" s="185">
        <f t="shared" si="216"/>
        <v>0</v>
      </c>
      <c r="BP76" s="140"/>
      <c r="BQ76" s="140"/>
    </row>
    <row r="77" ht="12.75" customHeight="1">
      <c r="A77" s="139"/>
      <c r="B77" s="139"/>
      <c r="C77" s="139">
        <v>31.0</v>
      </c>
      <c r="D77" s="215">
        <f t="shared" si="184"/>
        <v>0</v>
      </c>
      <c r="E77" s="181">
        <f t="shared" si="185"/>
        <v>0</v>
      </c>
      <c r="F77" s="181">
        <f t="shared" si="186"/>
        <v>0</v>
      </c>
      <c r="G77" s="181"/>
      <c r="H77" s="181"/>
      <c r="I77" s="181">
        <f t="shared" si="179"/>
        <v>0</v>
      </c>
      <c r="J77" s="181"/>
      <c r="K77" s="181">
        <f t="shared" si="187"/>
        <v>0</v>
      </c>
      <c r="L77" s="181">
        <f t="shared" si="188"/>
        <v>0</v>
      </c>
      <c r="M77" s="181">
        <f t="shared" si="189"/>
        <v>0</v>
      </c>
      <c r="N77" s="181"/>
      <c r="O77" s="181"/>
      <c r="P77" s="181">
        <f t="shared" si="180"/>
        <v>0</v>
      </c>
      <c r="Q77" s="181">
        <f t="shared" si="190"/>
        <v>0</v>
      </c>
      <c r="R77" s="181">
        <f t="shared" si="191"/>
        <v>0</v>
      </c>
      <c r="S77" s="181">
        <f t="shared" si="192"/>
        <v>0</v>
      </c>
      <c r="T77" s="139"/>
      <c r="U77" s="139"/>
      <c r="V77" s="181">
        <f t="shared" si="181"/>
        <v>0</v>
      </c>
      <c r="W77" s="181">
        <f t="shared" si="193"/>
        <v>0</v>
      </c>
      <c r="X77" s="181">
        <f t="shared" si="194"/>
        <v>0</v>
      </c>
      <c r="Y77" s="181">
        <f t="shared" si="195"/>
        <v>0</v>
      </c>
      <c r="Z77" s="139"/>
      <c r="AA77" s="139"/>
      <c r="AB77" s="181">
        <f t="shared" si="182"/>
        <v>0</v>
      </c>
      <c r="AC77" s="181"/>
      <c r="AD77" s="181" t="str">
        <f t="shared" si="196"/>
        <v/>
      </c>
      <c r="AE77" s="181">
        <f t="shared" si="197"/>
        <v>0</v>
      </c>
      <c r="AF77" s="181">
        <f t="shared" si="198"/>
        <v>0</v>
      </c>
      <c r="AG77" s="140"/>
      <c r="AH77" s="140"/>
      <c r="AI77" s="185">
        <f t="shared" si="183"/>
        <v>0</v>
      </c>
      <c r="AJ77" s="140"/>
      <c r="AK77" s="140">
        <v>31.0</v>
      </c>
      <c r="AL77" s="216" t="str">
        <f t="shared" si="199"/>
        <v/>
      </c>
      <c r="AM77" s="185">
        <f t="shared" si="200"/>
        <v>0</v>
      </c>
      <c r="AN77" s="185">
        <f t="shared" si="201"/>
        <v>0</v>
      </c>
      <c r="AO77" s="185"/>
      <c r="AP77" s="185"/>
      <c r="AQ77" s="185" t="str">
        <f t="shared" si="202"/>
        <v/>
      </c>
      <c r="AR77" s="185">
        <f t="shared" si="203"/>
        <v>0</v>
      </c>
      <c r="AS77" s="185">
        <f t="shared" si="204"/>
        <v>0</v>
      </c>
      <c r="AT77" s="185"/>
      <c r="AU77" s="185"/>
      <c r="AV77" s="185" t="str">
        <f t="shared" si="205"/>
        <v/>
      </c>
      <c r="AW77" s="185">
        <f t="shared" si="206"/>
        <v>0</v>
      </c>
      <c r="AX77" s="185">
        <f t="shared" si="207"/>
        <v>0</v>
      </c>
      <c r="AY77" s="140"/>
      <c r="AZ77" s="140"/>
      <c r="BA77" s="140"/>
      <c r="BB77" s="140">
        <v>31.0</v>
      </c>
      <c r="BC77" s="216" t="str">
        <f t="shared" si="208"/>
        <v/>
      </c>
      <c r="BD77" s="185">
        <f t="shared" si="209"/>
        <v>0</v>
      </c>
      <c r="BE77" s="185">
        <f t="shared" si="210"/>
        <v>0</v>
      </c>
      <c r="BF77" s="185"/>
      <c r="BG77" s="185"/>
      <c r="BH77" s="185" t="str">
        <f t="shared" si="211"/>
        <v/>
      </c>
      <c r="BI77" s="185">
        <f t="shared" si="212"/>
        <v>0</v>
      </c>
      <c r="BJ77" s="185">
        <f t="shared" si="213"/>
        <v>0</v>
      </c>
      <c r="BK77" s="185"/>
      <c r="BL77" s="185"/>
      <c r="BM77" s="185" t="str">
        <f t="shared" si="214"/>
        <v/>
      </c>
      <c r="BN77" s="185">
        <f t="shared" si="215"/>
        <v>0</v>
      </c>
      <c r="BO77" s="185">
        <f t="shared" si="216"/>
        <v>0</v>
      </c>
      <c r="BP77" s="140"/>
      <c r="BQ77" s="140"/>
    </row>
    <row r="78" ht="12.75" customHeight="1">
      <c r="A78" s="139"/>
      <c r="B78" s="139"/>
      <c r="C78" s="139">
        <v>32.0</v>
      </c>
      <c r="D78" s="215">
        <f t="shared" si="184"/>
        <v>0</v>
      </c>
      <c r="E78" s="181">
        <f t="shared" si="185"/>
        <v>0</v>
      </c>
      <c r="F78" s="181">
        <f t="shared" si="186"/>
        <v>0</v>
      </c>
      <c r="G78" s="181"/>
      <c r="H78" s="181"/>
      <c r="I78" s="181">
        <f t="shared" si="179"/>
        <v>0</v>
      </c>
      <c r="J78" s="181"/>
      <c r="K78" s="181">
        <f t="shared" si="187"/>
        <v>0</v>
      </c>
      <c r="L78" s="181">
        <f t="shared" si="188"/>
        <v>0</v>
      </c>
      <c r="M78" s="181">
        <f t="shared" si="189"/>
        <v>0</v>
      </c>
      <c r="N78" s="181"/>
      <c r="O78" s="181"/>
      <c r="P78" s="181">
        <f t="shared" si="180"/>
        <v>0</v>
      </c>
      <c r="Q78" s="181">
        <f t="shared" si="190"/>
        <v>0</v>
      </c>
      <c r="R78" s="181">
        <f t="shared" si="191"/>
        <v>0</v>
      </c>
      <c r="S78" s="181">
        <f t="shared" si="192"/>
        <v>0</v>
      </c>
      <c r="T78" s="139"/>
      <c r="U78" s="139"/>
      <c r="V78" s="181">
        <f t="shared" si="181"/>
        <v>0</v>
      </c>
      <c r="W78" s="181">
        <f t="shared" si="193"/>
        <v>0</v>
      </c>
      <c r="X78" s="181">
        <f t="shared" si="194"/>
        <v>0</v>
      </c>
      <c r="Y78" s="181">
        <f t="shared" si="195"/>
        <v>0</v>
      </c>
      <c r="Z78" s="139"/>
      <c r="AA78" s="139"/>
      <c r="AB78" s="181">
        <f t="shared" si="182"/>
        <v>0</v>
      </c>
      <c r="AC78" s="181"/>
      <c r="AD78" s="181" t="str">
        <f t="shared" si="196"/>
        <v/>
      </c>
      <c r="AE78" s="181">
        <f t="shared" si="197"/>
        <v>0</v>
      </c>
      <c r="AF78" s="181">
        <f t="shared" si="198"/>
        <v>0</v>
      </c>
      <c r="AG78" s="140"/>
      <c r="AH78" s="140"/>
      <c r="AI78" s="185">
        <f t="shared" si="183"/>
        <v>0</v>
      </c>
      <c r="AJ78" s="140"/>
      <c r="AK78" s="140">
        <v>32.0</v>
      </c>
      <c r="AL78" s="216" t="str">
        <f t="shared" si="199"/>
        <v/>
      </c>
      <c r="AM78" s="185">
        <f t="shared" si="200"/>
        <v>0</v>
      </c>
      <c r="AN78" s="185">
        <f t="shared" si="201"/>
        <v>0</v>
      </c>
      <c r="AO78" s="185"/>
      <c r="AP78" s="185"/>
      <c r="AQ78" s="185" t="str">
        <f t="shared" si="202"/>
        <v/>
      </c>
      <c r="AR78" s="185">
        <f t="shared" si="203"/>
        <v>0</v>
      </c>
      <c r="AS78" s="185">
        <f t="shared" si="204"/>
        <v>0</v>
      </c>
      <c r="AT78" s="185"/>
      <c r="AU78" s="185"/>
      <c r="AV78" s="185" t="str">
        <f t="shared" si="205"/>
        <v/>
      </c>
      <c r="AW78" s="185">
        <f t="shared" si="206"/>
        <v>0</v>
      </c>
      <c r="AX78" s="185">
        <f t="shared" si="207"/>
        <v>0</v>
      </c>
      <c r="AY78" s="140"/>
      <c r="AZ78" s="140"/>
      <c r="BA78" s="140"/>
      <c r="BB78" s="140">
        <v>32.0</v>
      </c>
      <c r="BC78" s="216" t="str">
        <f t="shared" si="208"/>
        <v/>
      </c>
      <c r="BD78" s="185">
        <f t="shared" si="209"/>
        <v>0</v>
      </c>
      <c r="BE78" s="185">
        <f t="shared" si="210"/>
        <v>0</v>
      </c>
      <c r="BF78" s="185"/>
      <c r="BG78" s="185"/>
      <c r="BH78" s="185" t="str">
        <f t="shared" si="211"/>
        <v/>
      </c>
      <c r="BI78" s="185">
        <f t="shared" si="212"/>
        <v>0</v>
      </c>
      <c r="BJ78" s="185">
        <f t="shared" si="213"/>
        <v>0</v>
      </c>
      <c r="BK78" s="185"/>
      <c r="BL78" s="185"/>
      <c r="BM78" s="185" t="str">
        <f t="shared" si="214"/>
        <v/>
      </c>
      <c r="BN78" s="185">
        <f t="shared" si="215"/>
        <v>0</v>
      </c>
      <c r="BO78" s="185">
        <f t="shared" si="216"/>
        <v>0</v>
      </c>
      <c r="BP78" s="140"/>
      <c r="BQ78" s="140"/>
    </row>
    <row r="79" ht="12.75" customHeight="1">
      <c r="A79" s="139"/>
      <c r="B79" s="139"/>
      <c r="C79" s="139">
        <v>33.0</v>
      </c>
      <c r="D79" s="215">
        <f t="shared" si="184"/>
        <v>0</v>
      </c>
      <c r="E79" s="181">
        <f t="shared" si="185"/>
        <v>0</v>
      </c>
      <c r="F79" s="181">
        <f t="shared" si="186"/>
        <v>0</v>
      </c>
      <c r="G79" s="181"/>
      <c r="H79" s="181"/>
      <c r="I79" s="181">
        <f t="shared" si="179"/>
        <v>0</v>
      </c>
      <c r="J79" s="181"/>
      <c r="K79" s="181">
        <f t="shared" si="187"/>
        <v>0</v>
      </c>
      <c r="L79" s="181">
        <f t="shared" si="188"/>
        <v>0</v>
      </c>
      <c r="M79" s="181">
        <f t="shared" si="189"/>
        <v>0</v>
      </c>
      <c r="N79" s="181"/>
      <c r="O79" s="181"/>
      <c r="P79" s="181">
        <f t="shared" si="180"/>
        <v>0</v>
      </c>
      <c r="Q79" s="181">
        <f t="shared" si="190"/>
        <v>0</v>
      </c>
      <c r="R79" s="181">
        <f t="shared" si="191"/>
        <v>0</v>
      </c>
      <c r="S79" s="181">
        <f t="shared" si="192"/>
        <v>0</v>
      </c>
      <c r="T79" s="139"/>
      <c r="U79" s="139"/>
      <c r="V79" s="181">
        <f t="shared" si="181"/>
        <v>0</v>
      </c>
      <c r="W79" s="181">
        <f t="shared" si="193"/>
        <v>0</v>
      </c>
      <c r="X79" s="181">
        <f t="shared" si="194"/>
        <v>0</v>
      </c>
      <c r="Y79" s="181">
        <f t="shared" si="195"/>
        <v>0</v>
      </c>
      <c r="Z79" s="139"/>
      <c r="AA79" s="139"/>
      <c r="AB79" s="181">
        <f t="shared" si="182"/>
        <v>0</v>
      </c>
      <c r="AC79" s="181"/>
      <c r="AD79" s="181" t="str">
        <f t="shared" si="196"/>
        <v/>
      </c>
      <c r="AE79" s="181">
        <f t="shared" si="197"/>
        <v>0</v>
      </c>
      <c r="AF79" s="181">
        <f t="shared" si="198"/>
        <v>0</v>
      </c>
      <c r="AG79" s="140"/>
      <c r="AH79" s="140"/>
      <c r="AI79" s="185">
        <f t="shared" si="183"/>
        <v>0</v>
      </c>
      <c r="AJ79" s="140"/>
      <c r="AK79" s="140">
        <v>33.0</v>
      </c>
      <c r="AL79" s="216" t="str">
        <f t="shared" si="199"/>
        <v/>
      </c>
      <c r="AM79" s="185">
        <f t="shared" si="200"/>
        <v>0</v>
      </c>
      <c r="AN79" s="185">
        <f t="shared" si="201"/>
        <v>0</v>
      </c>
      <c r="AO79" s="185"/>
      <c r="AP79" s="185"/>
      <c r="AQ79" s="185" t="str">
        <f t="shared" si="202"/>
        <v/>
      </c>
      <c r="AR79" s="185">
        <f t="shared" si="203"/>
        <v>0</v>
      </c>
      <c r="AS79" s="185">
        <f t="shared" si="204"/>
        <v>0</v>
      </c>
      <c r="AT79" s="185"/>
      <c r="AU79" s="185"/>
      <c r="AV79" s="185" t="str">
        <f t="shared" si="205"/>
        <v/>
      </c>
      <c r="AW79" s="185">
        <f t="shared" si="206"/>
        <v>0</v>
      </c>
      <c r="AX79" s="185">
        <f t="shared" si="207"/>
        <v>0</v>
      </c>
      <c r="AY79" s="140"/>
      <c r="AZ79" s="140"/>
      <c r="BA79" s="140"/>
      <c r="BB79" s="140">
        <v>33.0</v>
      </c>
      <c r="BC79" s="216" t="str">
        <f t="shared" si="208"/>
        <v/>
      </c>
      <c r="BD79" s="185">
        <f t="shared" si="209"/>
        <v>0</v>
      </c>
      <c r="BE79" s="185">
        <f t="shared" si="210"/>
        <v>0</v>
      </c>
      <c r="BF79" s="185"/>
      <c r="BG79" s="185"/>
      <c r="BH79" s="185" t="str">
        <f t="shared" si="211"/>
        <v/>
      </c>
      <c r="BI79" s="185">
        <f t="shared" si="212"/>
        <v>0</v>
      </c>
      <c r="BJ79" s="185">
        <f t="shared" si="213"/>
        <v>0</v>
      </c>
      <c r="BK79" s="185"/>
      <c r="BL79" s="185"/>
      <c r="BM79" s="185" t="str">
        <f t="shared" si="214"/>
        <v/>
      </c>
      <c r="BN79" s="185">
        <f t="shared" si="215"/>
        <v>0</v>
      </c>
      <c r="BO79" s="185">
        <f t="shared" si="216"/>
        <v>0</v>
      </c>
      <c r="BP79" s="140"/>
      <c r="BQ79" s="140"/>
    </row>
    <row r="80" ht="12.75" customHeight="1">
      <c r="A80" s="139"/>
      <c r="B80" s="139"/>
      <c r="C80" s="139">
        <v>34.0</v>
      </c>
      <c r="D80" s="215">
        <f t="shared" si="184"/>
        <v>0</v>
      </c>
      <c r="E80" s="181">
        <f t="shared" si="185"/>
        <v>0</v>
      </c>
      <c r="F80" s="181">
        <f t="shared" si="186"/>
        <v>0</v>
      </c>
      <c r="G80" s="181"/>
      <c r="H80" s="181"/>
      <c r="I80" s="181">
        <f t="shared" si="179"/>
        <v>0</v>
      </c>
      <c r="J80" s="181"/>
      <c r="K80" s="181">
        <f t="shared" si="187"/>
        <v>0</v>
      </c>
      <c r="L80" s="181">
        <f t="shared" si="188"/>
        <v>0</v>
      </c>
      <c r="M80" s="181">
        <f t="shared" si="189"/>
        <v>0</v>
      </c>
      <c r="N80" s="181"/>
      <c r="O80" s="181"/>
      <c r="P80" s="181">
        <f t="shared" si="180"/>
        <v>0</v>
      </c>
      <c r="Q80" s="181">
        <f t="shared" si="190"/>
        <v>0</v>
      </c>
      <c r="R80" s="181">
        <f t="shared" si="191"/>
        <v>0</v>
      </c>
      <c r="S80" s="181">
        <f t="shared" si="192"/>
        <v>0</v>
      </c>
      <c r="T80" s="139"/>
      <c r="U80" s="139"/>
      <c r="V80" s="181">
        <f t="shared" si="181"/>
        <v>0</v>
      </c>
      <c r="W80" s="181">
        <f t="shared" si="193"/>
        <v>0</v>
      </c>
      <c r="X80" s="181">
        <f t="shared" si="194"/>
        <v>0</v>
      </c>
      <c r="Y80" s="181">
        <f t="shared" si="195"/>
        <v>0</v>
      </c>
      <c r="Z80" s="139"/>
      <c r="AA80" s="139"/>
      <c r="AB80" s="181">
        <f t="shared" si="182"/>
        <v>0</v>
      </c>
      <c r="AC80" s="181"/>
      <c r="AD80" s="181" t="str">
        <f t="shared" si="196"/>
        <v/>
      </c>
      <c r="AE80" s="181">
        <f t="shared" si="197"/>
        <v>0</v>
      </c>
      <c r="AF80" s="181">
        <f t="shared" si="198"/>
        <v>0</v>
      </c>
      <c r="AG80" s="140"/>
      <c r="AH80" s="140"/>
      <c r="AI80" s="185">
        <f t="shared" si="183"/>
        <v>0</v>
      </c>
      <c r="AJ80" s="140"/>
      <c r="AK80" s="140">
        <v>34.0</v>
      </c>
      <c r="AL80" s="216" t="str">
        <f t="shared" si="199"/>
        <v/>
      </c>
      <c r="AM80" s="185">
        <f t="shared" si="200"/>
        <v>0</v>
      </c>
      <c r="AN80" s="185">
        <f t="shared" si="201"/>
        <v>0</v>
      </c>
      <c r="AO80" s="185"/>
      <c r="AP80" s="185"/>
      <c r="AQ80" s="185" t="str">
        <f t="shared" si="202"/>
        <v/>
      </c>
      <c r="AR80" s="185">
        <f t="shared" si="203"/>
        <v>0</v>
      </c>
      <c r="AS80" s="185">
        <f t="shared" si="204"/>
        <v>0</v>
      </c>
      <c r="AT80" s="185"/>
      <c r="AU80" s="185"/>
      <c r="AV80" s="185" t="str">
        <f t="shared" si="205"/>
        <v/>
      </c>
      <c r="AW80" s="185">
        <f t="shared" si="206"/>
        <v>0</v>
      </c>
      <c r="AX80" s="185">
        <f t="shared" si="207"/>
        <v>0</v>
      </c>
      <c r="AY80" s="140"/>
      <c r="AZ80" s="140"/>
      <c r="BA80" s="140"/>
      <c r="BB80" s="140">
        <v>34.0</v>
      </c>
      <c r="BC80" s="216" t="str">
        <f t="shared" si="208"/>
        <v/>
      </c>
      <c r="BD80" s="185">
        <f t="shared" si="209"/>
        <v>0</v>
      </c>
      <c r="BE80" s="185">
        <f t="shared" si="210"/>
        <v>0</v>
      </c>
      <c r="BF80" s="185"/>
      <c r="BG80" s="185"/>
      <c r="BH80" s="185" t="str">
        <f t="shared" si="211"/>
        <v/>
      </c>
      <c r="BI80" s="185">
        <f t="shared" si="212"/>
        <v>0</v>
      </c>
      <c r="BJ80" s="185">
        <f t="shared" si="213"/>
        <v>0</v>
      </c>
      <c r="BK80" s="185"/>
      <c r="BL80" s="185"/>
      <c r="BM80" s="185" t="str">
        <f t="shared" si="214"/>
        <v/>
      </c>
      <c r="BN80" s="185">
        <f t="shared" si="215"/>
        <v>0</v>
      </c>
      <c r="BO80" s="185">
        <f t="shared" si="216"/>
        <v>0</v>
      </c>
      <c r="BP80" s="140"/>
      <c r="BQ80" s="140"/>
    </row>
    <row r="81" ht="12.75" customHeight="1">
      <c r="A81" s="139"/>
      <c r="B81" s="139"/>
      <c r="C81" s="139">
        <v>35.0</v>
      </c>
      <c r="D81" s="215">
        <f t="shared" si="184"/>
        <v>0</v>
      </c>
      <c r="E81" s="181">
        <f t="shared" si="185"/>
        <v>0</v>
      </c>
      <c r="F81" s="181">
        <f t="shared" si="186"/>
        <v>0</v>
      </c>
      <c r="G81" s="181"/>
      <c r="H81" s="181"/>
      <c r="I81" s="181">
        <f t="shared" si="179"/>
        <v>0</v>
      </c>
      <c r="J81" s="181"/>
      <c r="K81" s="181">
        <f t="shared" si="187"/>
        <v>0</v>
      </c>
      <c r="L81" s="181">
        <f t="shared" si="188"/>
        <v>0</v>
      </c>
      <c r="M81" s="181">
        <f t="shared" si="189"/>
        <v>0</v>
      </c>
      <c r="N81" s="181"/>
      <c r="O81" s="181"/>
      <c r="P81" s="181">
        <f t="shared" si="180"/>
        <v>0</v>
      </c>
      <c r="Q81" s="181">
        <f t="shared" si="190"/>
        <v>0</v>
      </c>
      <c r="R81" s="181">
        <f t="shared" si="191"/>
        <v>0</v>
      </c>
      <c r="S81" s="181">
        <f t="shared" si="192"/>
        <v>0</v>
      </c>
      <c r="T81" s="139"/>
      <c r="U81" s="139"/>
      <c r="V81" s="181">
        <f t="shared" si="181"/>
        <v>0</v>
      </c>
      <c r="W81" s="181">
        <f t="shared" si="193"/>
        <v>0</v>
      </c>
      <c r="X81" s="181">
        <f t="shared" si="194"/>
        <v>0</v>
      </c>
      <c r="Y81" s="181">
        <f t="shared" si="195"/>
        <v>0</v>
      </c>
      <c r="Z81" s="139"/>
      <c r="AA81" s="139"/>
      <c r="AB81" s="181">
        <f t="shared" si="182"/>
        <v>0</v>
      </c>
      <c r="AC81" s="181"/>
      <c r="AD81" s="181" t="str">
        <f t="shared" si="196"/>
        <v/>
      </c>
      <c r="AE81" s="181">
        <f t="shared" si="197"/>
        <v>0</v>
      </c>
      <c r="AF81" s="181">
        <f t="shared" si="198"/>
        <v>0</v>
      </c>
      <c r="AG81" s="140"/>
      <c r="AH81" s="140"/>
      <c r="AI81" s="185">
        <f t="shared" si="183"/>
        <v>0</v>
      </c>
      <c r="AJ81" s="140"/>
      <c r="AK81" s="140">
        <v>35.0</v>
      </c>
      <c r="AL81" s="216" t="str">
        <f t="shared" si="199"/>
        <v/>
      </c>
      <c r="AM81" s="185">
        <f t="shared" si="200"/>
        <v>0</v>
      </c>
      <c r="AN81" s="185">
        <f t="shared" si="201"/>
        <v>0</v>
      </c>
      <c r="AO81" s="185"/>
      <c r="AP81" s="185"/>
      <c r="AQ81" s="185" t="str">
        <f t="shared" si="202"/>
        <v/>
      </c>
      <c r="AR81" s="185">
        <f t="shared" si="203"/>
        <v>0</v>
      </c>
      <c r="AS81" s="185">
        <f t="shared" si="204"/>
        <v>0</v>
      </c>
      <c r="AT81" s="185"/>
      <c r="AU81" s="185"/>
      <c r="AV81" s="185" t="str">
        <f t="shared" si="205"/>
        <v/>
      </c>
      <c r="AW81" s="185">
        <f t="shared" si="206"/>
        <v>0</v>
      </c>
      <c r="AX81" s="185">
        <f t="shared" si="207"/>
        <v>0</v>
      </c>
      <c r="AY81" s="140"/>
      <c r="AZ81" s="140"/>
      <c r="BA81" s="140"/>
      <c r="BB81" s="140">
        <v>35.0</v>
      </c>
      <c r="BC81" s="216" t="str">
        <f t="shared" si="208"/>
        <v/>
      </c>
      <c r="BD81" s="185">
        <f t="shared" si="209"/>
        <v>0</v>
      </c>
      <c r="BE81" s="185">
        <f t="shared" si="210"/>
        <v>0</v>
      </c>
      <c r="BF81" s="185"/>
      <c r="BG81" s="185"/>
      <c r="BH81" s="185" t="str">
        <f t="shared" si="211"/>
        <v/>
      </c>
      <c r="BI81" s="185">
        <f t="shared" si="212"/>
        <v>0</v>
      </c>
      <c r="BJ81" s="185">
        <f t="shared" si="213"/>
        <v>0</v>
      </c>
      <c r="BK81" s="185"/>
      <c r="BL81" s="185"/>
      <c r="BM81" s="185" t="str">
        <f t="shared" si="214"/>
        <v/>
      </c>
      <c r="BN81" s="185">
        <f t="shared" si="215"/>
        <v>0</v>
      </c>
      <c r="BO81" s="185">
        <f t="shared" si="216"/>
        <v>0</v>
      </c>
      <c r="BP81" s="140"/>
      <c r="BQ81" s="140"/>
    </row>
    <row r="82" ht="12.75" customHeight="1">
      <c r="A82" s="139"/>
      <c r="B82" s="139"/>
      <c r="C82" s="139">
        <v>36.0</v>
      </c>
      <c r="D82" s="215">
        <f t="shared" si="184"/>
        <v>0</v>
      </c>
      <c r="E82" s="181">
        <f t="shared" si="185"/>
        <v>0</v>
      </c>
      <c r="F82" s="181">
        <f t="shared" si="186"/>
        <v>0</v>
      </c>
      <c r="G82" s="181">
        <f t="shared" ref="G82:H82" si="239">SUM(E71:E82)</f>
        <v>0</v>
      </c>
      <c r="H82" s="181">
        <f t="shared" si="239"/>
        <v>0</v>
      </c>
      <c r="I82" s="181">
        <f t="shared" si="179"/>
        <v>0</v>
      </c>
      <c r="J82" s="181"/>
      <c r="K82" s="181">
        <f t="shared" si="187"/>
        <v>0</v>
      </c>
      <c r="L82" s="181">
        <f t="shared" si="188"/>
        <v>0</v>
      </c>
      <c r="M82" s="181">
        <f t="shared" si="189"/>
        <v>0</v>
      </c>
      <c r="N82" s="181">
        <f t="shared" ref="N82:O82" si="240">SUM(L71:L82)</f>
        <v>0</v>
      </c>
      <c r="O82" s="181">
        <f t="shared" si="240"/>
        <v>0</v>
      </c>
      <c r="P82" s="181">
        <f t="shared" si="180"/>
        <v>0</v>
      </c>
      <c r="Q82" s="181">
        <f t="shared" si="190"/>
        <v>0</v>
      </c>
      <c r="R82" s="181">
        <f t="shared" si="191"/>
        <v>0</v>
      </c>
      <c r="S82" s="181">
        <f t="shared" si="192"/>
        <v>0</v>
      </c>
      <c r="T82" s="215">
        <f t="shared" ref="T82:U82" si="241">SUM(R71:R82)</f>
        <v>0</v>
      </c>
      <c r="U82" s="215">
        <f t="shared" si="241"/>
        <v>0</v>
      </c>
      <c r="V82" s="181">
        <f t="shared" si="181"/>
        <v>0</v>
      </c>
      <c r="W82" s="181">
        <f t="shared" si="193"/>
        <v>0</v>
      </c>
      <c r="X82" s="181">
        <f t="shared" si="194"/>
        <v>0</v>
      </c>
      <c r="Y82" s="181">
        <f t="shared" si="195"/>
        <v>0</v>
      </c>
      <c r="Z82" s="215">
        <f t="shared" ref="Z82:AA82" si="242">SUM(X71:X82)</f>
        <v>0</v>
      </c>
      <c r="AA82" s="215">
        <f t="shared" si="242"/>
        <v>0</v>
      </c>
      <c r="AB82" s="181">
        <f t="shared" si="182"/>
        <v>0</v>
      </c>
      <c r="AC82" s="181"/>
      <c r="AD82" s="181" t="str">
        <f t="shared" si="196"/>
        <v/>
      </c>
      <c r="AE82" s="181">
        <f t="shared" si="197"/>
        <v>0</v>
      </c>
      <c r="AF82" s="181">
        <f t="shared" si="198"/>
        <v>0</v>
      </c>
      <c r="AG82" s="216">
        <f t="shared" ref="AG82:AH82" si="243">SUM(AE71:AE82)</f>
        <v>0</v>
      </c>
      <c r="AH82" s="216">
        <f t="shared" si="243"/>
        <v>0</v>
      </c>
      <c r="AI82" s="185">
        <f t="shared" si="183"/>
        <v>0</v>
      </c>
      <c r="AJ82" s="140"/>
      <c r="AK82" s="140">
        <v>36.0</v>
      </c>
      <c r="AL82" s="216" t="str">
        <f t="shared" si="199"/>
        <v/>
      </c>
      <c r="AM82" s="185">
        <f t="shared" si="200"/>
        <v>0</v>
      </c>
      <c r="AN82" s="185">
        <f t="shared" si="201"/>
        <v>0</v>
      </c>
      <c r="AO82" s="185">
        <f t="shared" ref="AO82:AP82" si="244">SUM(AM71:AM82)</f>
        <v>0</v>
      </c>
      <c r="AP82" s="185">
        <f t="shared" si="244"/>
        <v>0</v>
      </c>
      <c r="AQ82" s="185" t="str">
        <f t="shared" si="202"/>
        <v/>
      </c>
      <c r="AR82" s="185">
        <f t="shared" si="203"/>
        <v>0</v>
      </c>
      <c r="AS82" s="185">
        <f t="shared" si="204"/>
        <v>0</v>
      </c>
      <c r="AT82" s="185">
        <f t="shared" ref="AT82:AU82" si="245">SUM(AR71:AR82)</f>
        <v>0</v>
      </c>
      <c r="AU82" s="185">
        <f t="shared" si="245"/>
        <v>0</v>
      </c>
      <c r="AV82" s="185" t="str">
        <f t="shared" si="205"/>
        <v/>
      </c>
      <c r="AW82" s="185">
        <f t="shared" si="206"/>
        <v>0</v>
      </c>
      <c r="AX82" s="185">
        <f t="shared" si="207"/>
        <v>0</v>
      </c>
      <c r="AY82" s="216">
        <f t="shared" ref="AY82:AZ82" si="246">SUM(AW71:AW82)</f>
        <v>0</v>
      </c>
      <c r="AZ82" s="216">
        <f t="shared" si="246"/>
        <v>0</v>
      </c>
      <c r="BA82" s="140"/>
      <c r="BB82" s="140">
        <v>36.0</v>
      </c>
      <c r="BC82" s="216" t="str">
        <f t="shared" si="208"/>
        <v/>
      </c>
      <c r="BD82" s="185">
        <f t="shared" si="209"/>
        <v>0</v>
      </c>
      <c r="BE82" s="185">
        <f t="shared" si="210"/>
        <v>0</v>
      </c>
      <c r="BF82" s="185">
        <f t="shared" ref="BF82:BG82" si="247">SUM(BD71:BD82)</f>
        <v>0</v>
      </c>
      <c r="BG82" s="185">
        <f t="shared" si="247"/>
        <v>0</v>
      </c>
      <c r="BH82" s="185" t="str">
        <f t="shared" si="211"/>
        <v/>
      </c>
      <c r="BI82" s="185">
        <f t="shared" si="212"/>
        <v>0</v>
      </c>
      <c r="BJ82" s="185">
        <f t="shared" si="213"/>
        <v>0</v>
      </c>
      <c r="BK82" s="185">
        <f t="shared" ref="BK82:BL82" si="248">SUM(BI71:BI82)</f>
        <v>0</v>
      </c>
      <c r="BL82" s="185">
        <f t="shared" si="248"/>
        <v>0</v>
      </c>
      <c r="BM82" s="185" t="str">
        <f t="shared" si="214"/>
        <v/>
      </c>
      <c r="BN82" s="185">
        <f t="shared" si="215"/>
        <v>0</v>
      </c>
      <c r="BO82" s="185">
        <f t="shared" si="216"/>
        <v>0</v>
      </c>
      <c r="BP82" s="216">
        <f t="shared" ref="BP82:BQ82" si="249">SUM(BN71:BN82)</f>
        <v>0</v>
      </c>
      <c r="BQ82" s="216">
        <f t="shared" si="249"/>
        <v>0</v>
      </c>
    </row>
    <row r="83" ht="12.75" customHeight="1">
      <c r="A83" s="139"/>
      <c r="B83" s="139"/>
      <c r="C83" s="139">
        <v>37.0</v>
      </c>
      <c r="D83" s="215">
        <f t="shared" si="184"/>
        <v>0</v>
      </c>
      <c r="E83" s="181">
        <f t="shared" si="185"/>
        <v>0</v>
      </c>
      <c r="F83" s="181">
        <f t="shared" si="186"/>
        <v>0</v>
      </c>
      <c r="G83" s="181"/>
      <c r="H83" s="181"/>
      <c r="I83" s="181">
        <f t="shared" si="179"/>
        <v>0</v>
      </c>
      <c r="J83" s="181"/>
      <c r="K83" s="181" t="str">
        <f t="shared" si="187"/>
        <v/>
      </c>
      <c r="L83" s="181">
        <f t="shared" si="188"/>
        <v>0</v>
      </c>
      <c r="M83" s="181">
        <f t="shared" si="189"/>
        <v>0</v>
      </c>
      <c r="N83" s="181"/>
      <c r="O83" s="181"/>
      <c r="P83" s="181">
        <f t="shared" si="180"/>
        <v>0</v>
      </c>
      <c r="Q83" s="181" t="str">
        <f t="shared" si="190"/>
        <v/>
      </c>
      <c r="R83" s="181">
        <f t="shared" si="191"/>
        <v>0</v>
      </c>
      <c r="S83" s="181">
        <f t="shared" si="192"/>
        <v>0</v>
      </c>
      <c r="T83" s="139"/>
      <c r="U83" s="139"/>
      <c r="V83" s="181">
        <f t="shared" si="181"/>
        <v>0</v>
      </c>
      <c r="W83" s="181" t="str">
        <f t="shared" si="193"/>
        <v/>
      </c>
      <c r="X83" s="181">
        <f t="shared" si="194"/>
        <v>0</v>
      </c>
      <c r="Y83" s="181">
        <f t="shared" si="195"/>
        <v>0</v>
      </c>
      <c r="Z83" s="139"/>
      <c r="AA83" s="139"/>
      <c r="AB83" s="181">
        <f t="shared" si="182"/>
        <v>0</v>
      </c>
      <c r="AC83" s="181"/>
      <c r="AD83" s="181" t="str">
        <f t="shared" si="196"/>
        <v/>
      </c>
      <c r="AE83" s="181">
        <f t="shared" si="197"/>
        <v>0</v>
      </c>
      <c r="AF83" s="181">
        <f t="shared" si="198"/>
        <v>0</v>
      </c>
      <c r="AG83" s="140"/>
      <c r="AH83" s="140"/>
      <c r="AI83" s="185">
        <f t="shared" si="183"/>
        <v>0</v>
      </c>
      <c r="AJ83" s="140"/>
      <c r="AK83" s="140">
        <v>37.0</v>
      </c>
      <c r="AL83" s="216" t="str">
        <f t="shared" si="199"/>
        <v/>
      </c>
      <c r="AM83" s="185">
        <f t="shared" si="200"/>
        <v>0</v>
      </c>
      <c r="AN83" s="185">
        <f t="shared" si="201"/>
        <v>0</v>
      </c>
      <c r="AO83" s="185"/>
      <c r="AP83" s="185"/>
      <c r="AQ83" s="185" t="str">
        <f t="shared" si="202"/>
        <v/>
      </c>
      <c r="AR83" s="185">
        <f t="shared" si="203"/>
        <v>0</v>
      </c>
      <c r="AS83" s="185">
        <f t="shared" si="204"/>
        <v>0</v>
      </c>
      <c r="AT83" s="185"/>
      <c r="AU83" s="185"/>
      <c r="AV83" s="185" t="str">
        <f t="shared" si="205"/>
        <v/>
      </c>
      <c r="AW83" s="185">
        <f t="shared" si="206"/>
        <v>0</v>
      </c>
      <c r="AX83" s="185">
        <f t="shared" si="207"/>
        <v>0</v>
      </c>
      <c r="AY83" s="140"/>
      <c r="AZ83" s="140"/>
      <c r="BA83" s="140"/>
      <c r="BB83" s="140">
        <v>37.0</v>
      </c>
      <c r="BC83" s="216" t="str">
        <f t="shared" si="208"/>
        <v/>
      </c>
      <c r="BD83" s="185">
        <f t="shared" si="209"/>
        <v>0</v>
      </c>
      <c r="BE83" s="185">
        <f t="shared" si="210"/>
        <v>0</v>
      </c>
      <c r="BF83" s="185"/>
      <c r="BG83" s="185"/>
      <c r="BH83" s="185" t="str">
        <f t="shared" si="211"/>
        <v/>
      </c>
      <c r="BI83" s="185">
        <f t="shared" si="212"/>
        <v>0</v>
      </c>
      <c r="BJ83" s="185">
        <f t="shared" si="213"/>
        <v>0</v>
      </c>
      <c r="BK83" s="185"/>
      <c r="BL83" s="185"/>
      <c r="BM83" s="185" t="str">
        <f t="shared" si="214"/>
        <v/>
      </c>
      <c r="BN83" s="185">
        <f t="shared" si="215"/>
        <v>0</v>
      </c>
      <c r="BO83" s="185">
        <f t="shared" si="216"/>
        <v>0</v>
      </c>
      <c r="BP83" s="140"/>
      <c r="BQ83" s="140"/>
    </row>
    <row r="84" ht="12.75" customHeight="1">
      <c r="A84" s="139"/>
      <c r="B84" s="139"/>
      <c r="C84" s="139">
        <v>38.0</v>
      </c>
      <c r="D84" s="215">
        <f t="shared" si="184"/>
        <v>0</v>
      </c>
      <c r="E84" s="181">
        <f t="shared" si="185"/>
        <v>0</v>
      </c>
      <c r="F84" s="181">
        <f t="shared" si="186"/>
        <v>0</v>
      </c>
      <c r="G84" s="181"/>
      <c r="H84" s="181"/>
      <c r="I84" s="181">
        <f t="shared" si="179"/>
        <v>0</v>
      </c>
      <c r="J84" s="181"/>
      <c r="K84" s="181" t="str">
        <f t="shared" si="187"/>
        <v/>
      </c>
      <c r="L84" s="181">
        <f t="shared" si="188"/>
        <v>0</v>
      </c>
      <c r="M84" s="181">
        <f t="shared" si="189"/>
        <v>0</v>
      </c>
      <c r="N84" s="181"/>
      <c r="O84" s="181"/>
      <c r="P84" s="181">
        <f t="shared" si="180"/>
        <v>0</v>
      </c>
      <c r="Q84" s="181" t="str">
        <f t="shared" si="190"/>
        <v/>
      </c>
      <c r="R84" s="181">
        <f t="shared" si="191"/>
        <v>0</v>
      </c>
      <c r="S84" s="181">
        <f t="shared" si="192"/>
        <v>0</v>
      </c>
      <c r="T84" s="139"/>
      <c r="U84" s="139"/>
      <c r="V84" s="181">
        <f t="shared" si="181"/>
        <v>0</v>
      </c>
      <c r="W84" s="181" t="str">
        <f t="shared" si="193"/>
        <v/>
      </c>
      <c r="X84" s="181">
        <f t="shared" si="194"/>
        <v>0</v>
      </c>
      <c r="Y84" s="181">
        <f t="shared" si="195"/>
        <v>0</v>
      </c>
      <c r="Z84" s="139"/>
      <c r="AA84" s="139"/>
      <c r="AB84" s="181">
        <f t="shared" si="182"/>
        <v>0</v>
      </c>
      <c r="AC84" s="181"/>
      <c r="AD84" s="181" t="str">
        <f t="shared" si="196"/>
        <v/>
      </c>
      <c r="AE84" s="181">
        <f t="shared" si="197"/>
        <v>0</v>
      </c>
      <c r="AF84" s="181">
        <f t="shared" si="198"/>
        <v>0</v>
      </c>
      <c r="AG84" s="140"/>
      <c r="AH84" s="140"/>
      <c r="AI84" s="185">
        <f t="shared" si="183"/>
        <v>0</v>
      </c>
      <c r="AJ84" s="140"/>
      <c r="AK84" s="140">
        <v>38.0</v>
      </c>
      <c r="AL84" s="216" t="str">
        <f t="shared" si="199"/>
        <v/>
      </c>
      <c r="AM84" s="185">
        <f t="shared" si="200"/>
        <v>0</v>
      </c>
      <c r="AN84" s="185">
        <f t="shared" si="201"/>
        <v>0</v>
      </c>
      <c r="AO84" s="185"/>
      <c r="AP84" s="185"/>
      <c r="AQ84" s="185" t="str">
        <f t="shared" si="202"/>
        <v/>
      </c>
      <c r="AR84" s="185">
        <f t="shared" si="203"/>
        <v>0</v>
      </c>
      <c r="AS84" s="185">
        <f t="shared" si="204"/>
        <v>0</v>
      </c>
      <c r="AT84" s="185"/>
      <c r="AU84" s="185"/>
      <c r="AV84" s="185" t="str">
        <f t="shared" si="205"/>
        <v/>
      </c>
      <c r="AW84" s="185">
        <f t="shared" si="206"/>
        <v>0</v>
      </c>
      <c r="AX84" s="185">
        <f t="shared" si="207"/>
        <v>0</v>
      </c>
      <c r="AY84" s="140"/>
      <c r="AZ84" s="140"/>
      <c r="BA84" s="140"/>
      <c r="BB84" s="140">
        <v>38.0</v>
      </c>
      <c r="BC84" s="216" t="str">
        <f t="shared" si="208"/>
        <v/>
      </c>
      <c r="BD84" s="185">
        <f t="shared" si="209"/>
        <v>0</v>
      </c>
      <c r="BE84" s="185">
        <f t="shared" si="210"/>
        <v>0</v>
      </c>
      <c r="BF84" s="185"/>
      <c r="BG84" s="185"/>
      <c r="BH84" s="185" t="str">
        <f t="shared" si="211"/>
        <v/>
      </c>
      <c r="BI84" s="185">
        <f t="shared" si="212"/>
        <v>0</v>
      </c>
      <c r="BJ84" s="185">
        <f t="shared" si="213"/>
        <v>0</v>
      </c>
      <c r="BK84" s="185"/>
      <c r="BL84" s="185"/>
      <c r="BM84" s="185" t="str">
        <f t="shared" si="214"/>
        <v/>
      </c>
      <c r="BN84" s="185">
        <f t="shared" si="215"/>
        <v>0</v>
      </c>
      <c r="BO84" s="185">
        <f t="shared" si="216"/>
        <v>0</v>
      </c>
      <c r="BP84" s="140"/>
      <c r="BQ84" s="140"/>
    </row>
    <row r="85" ht="12.75" customHeight="1">
      <c r="A85" s="139"/>
      <c r="B85" s="139"/>
      <c r="C85" s="139">
        <v>39.0</v>
      </c>
      <c r="D85" s="215">
        <f t="shared" si="184"/>
        <v>0</v>
      </c>
      <c r="E85" s="181">
        <f t="shared" si="185"/>
        <v>0</v>
      </c>
      <c r="F85" s="181">
        <f t="shared" si="186"/>
        <v>0</v>
      </c>
      <c r="G85" s="181"/>
      <c r="H85" s="181"/>
      <c r="I85" s="181">
        <f t="shared" si="179"/>
        <v>0</v>
      </c>
      <c r="J85" s="181"/>
      <c r="K85" s="181" t="str">
        <f t="shared" si="187"/>
        <v/>
      </c>
      <c r="L85" s="181">
        <f t="shared" si="188"/>
        <v>0</v>
      </c>
      <c r="M85" s="181">
        <f t="shared" si="189"/>
        <v>0</v>
      </c>
      <c r="N85" s="181"/>
      <c r="O85" s="181"/>
      <c r="P85" s="181">
        <f t="shared" si="180"/>
        <v>0</v>
      </c>
      <c r="Q85" s="181" t="str">
        <f t="shared" si="190"/>
        <v/>
      </c>
      <c r="R85" s="181">
        <f t="shared" si="191"/>
        <v>0</v>
      </c>
      <c r="S85" s="181">
        <f t="shared" si="192"/>
        <v>0</v>
      </c>
      <c r="T85" s="139"/>
      <c r="U85" s="139"/>
      <c r="V85" s="181">
        <f t="shared" si="181"/>
        <v>0</v>
      </c>
      <c r="W85" s="181" t="str">
        <f t="shared" si="193"/>
        <v/>
      </c>
      <c r="X85" s="181">
        <f t="shared" si="194"/>
        <v>0</v>
      </c>
      <c r="Y85" s="181">
        <f t="shared" si="195"/>
        <v>0</v>
      </c>
      <c r="Z85" s="139"/>
      <c r="AA85" s="139"/>
      <c r="AB85" s="181">
        <f t="shared" si="182"/>
        <v>0</v>
      </c>
      <c r="AC85" s="181"/>
      <c r="AD85" s="181" t="str">
        <f t="shared" si="196"/>
        <v/>
      </c>
      <c r="AE85" s="181">
        <f t="shared" si="197"/>
        <v>0</v>
      </c>
      <c r="AF85" s="181">
        <f t="shared" si="198"/>
        <v>0</v>
      </c>
      <c r="AG85" s="140"/>
      <c r="AH85" s="140"/>
      <c r="AI85" s="185">
        <f t="shared" si="183"/>
        <v>0</v>
      </c>
      <c r="AJ85" s="140"/>
      <c r="AK85" s="140">
        <v>39.0</v>
      </c>
      <c r="AL85" s="216" t="str">
        <f t="shared" si="199"/>
        <v/>
      </c>
      <c r="AM85" s="185">
        <f t="shared" si="200"/>
        <v>0</v>
      </c>
      <c r="AN85" s="185">
        <f t="shared" si="201"/>
        <v>0</v>
      </c>
      <c r="AO85" s="185"/>
      <c r="AP85" s="185"/>
      <c r="AQ85" s="185" t="str">
        <f t="shared" si="202"/>
        <v/>
      </c>
      <c r="AR85" s="185">
        <f t="shared" si="203"/>
        <v>0</v>
      </c>
      <c r="AS85" s="185">
        <f t="shared" si="204"/>
        <v>0</v>
      </c>
      <c r="AT85" s="185"/>
      <c r="AU85" s="185"/>
      <c r="AV85" s="185" t="str">
        <f t="shared" si="205"/>
        <v/>
      </c>
      <c r="AW85" s="185">
        <f t="shared" si="206"/>
        <v>0</v>
      </c>
      <c r="AX85" s="185">
        <f t="shared" si="207"/>
        <v>0</v>
      </c>
      <c r="AY85" s="140"/>
      <c r="AZ85" s="140"/>
      <c r="BA85" s="140"/>
      <c r="BB85" s="140">
        <v>39.0</v>
      </c>
      <c r="BC85" s="216" t="str">
        <f t="shared" si="208"/>
        <v/>
      </c>
      <c r="BD85" s="185">
        <f t="shared" si="209"/>
        <v>0</v>
      </c>
      <c r="BE85" s="185">
        <f t="shared" si="210"/>
        <v>0</v>
      </c>
      <c r="BF85" s="185"/>
      <c r="BG85" s="185"/>
      <c r="BH85" s="185" t="str">
        <f t="shared" si="211"/>
        <v/>
      </c>
      <c r="BI85" s="185">
        <f t="shared" si="212"/>
        <v>0</v>
      </c>
      <c r="BJ85" s="185">
        <f t="shared" si="213"/>
        <v>0</v>
      </c>
      <c r="BK85" s="185"/>
      <c r="BL85" s="185"/>
      <c r="BM85" s="185" t="str">
        <f t="shared" si="214"/>
        <v/>
      </c>
      <c r="BN85" s="185">
        <f t="shared" si="215"/>
        <v>0</v>
      </c>
      <c r="BO85" s="185">
        <f t="shared" si="216"/>
        <v>0</v>
      </c>
      <c r="BP85" s="140"/>
      <c r="BQ85" s="140"/>
    </row>
    <row r="86" ht="12.75" customHeight="1">
      <c r="A86" s="139"/>
      <c r="B86" s="139"/>
      <c r="C86" s="139">
        <v>40.0</v>
      </c>
      <c r="D86" s="215">
        <f t="shared" si="184"/>
        <v>0</v>
      </c>
      <c r="E86" s="181">
        <f t="shared" si="185"/>
        <v>0</v>
      </c>
      <c r="F86" s="181">
        <f t="shared" si="186"/>
        <v>0</v>
      </c>
      <c r="G86" s="181"/>
      <c r="H86" s="181"/>
      <c r="I86" s="181">
        <f t="shared" si="179"/>
        <v>0</v>
      </c>
      <c r="J86" s="181"/>
      <c r="K86" s="181" t="str">
        <f t="shared" si="187"/>
        <v/>
      </c>
      <c r="L86" s="181">
        <f t="shared" si="188"/>
        <v>0</v>
      </c>
      <c r="M86" s="181">
        <f t="shared" si="189"/>
        <v>0</v>
      </c>
      <c r="N86" s="181"/>
      <c r="O86" s="181"/>
      <c r="P86" s="181">
        <f t="shared" si="180"/>
        <v>0</v>
      </c>
      <c r="Q86" s="181" t="str">
        <f t="shared" si="190"/>
        <v/>
      </c>
      <c r="R86" s="181">
        <f t="shared" si="191"/>
        <v>0</v>
      </c>
      <c r="S86" s="181">
        <f t="shared" si="192"/>
        <v>0</v>
      </c>
      <c r="T86" s="139"/>
      <c r="U86" s="139"/>
      <c r="V86" s="181">
        <f t="shared" si="181"/>
        <v>0</v>
      </c>
      <c r="W86" s="181" t="str">
        <f t="shared" si="193"/>
        <v/>
      </c>
      <c r="X86" s="181">
        <f t="shared" si="194"/>
        <v>0</v>
      </c>
      <c r="Y86" s="181">
        <f t="shared" si="195"/>
        <v>0</v>
      </c>
      <c r="Z86" s="139"/>
      <c r="AA86" s="139"/>
      <c r="AB86" s="181">
        <f t="shared" si="182"/>
        <v>0</v>
      </c>
      <c r="AC86" s="181"/>
      <c r="AD86" s="181" t="str">
        <f t="shared" si="196"/>
        <v/>
      </c>
      <c r="AE86" s="181">
        <f t="shared" si="197"/>
        <v>0</v>
      </c>
      <c r="AF86" s="181">
        <f t="shared" si="198"/>
        <v>0</v>
      </c>
      <c r="AG86" s="140"/>
      <c r="AH86" s="140"/>
      <c r="AI86" s="185">
        <f t="shared" si="183"/>
        <v>0</v>
      </c>
      <c r="AJ86" s="140"/>
      <c r="AK86" s="140">
        <v>40.0</v>
      </c>
      <c r="AL86" s="216" t="str">
        <f t="shared" si="199"/>
        <v/>
      </c>
      <c r="AM86" s="185">
        <f t="shared" si="200"/>
        <v>0</v>
      </c>
      <c r="AN86" s="185">
        <f t="shared" si="201"/>
        <v>0</v>
      </c>
      <c r="AO86" s="185"/>
      <c r="AP86" s="185"/>
      <c r="AQ86" s="185" t="str">
        <f t="shared" si="202"/>
        <v/>
      </c>
      <c r="AR86" s="185">
        <f t="shared" si="203"/>
        <v>0</v>
      </c>
      <c r="AS86" s="185">
        <f t="shared" si="204"/>
        <v>0</v>
      </c>
      <c r="AT86" s="185"/>
      <c r="AU86" s="185"/>
      <c r="AV86" s="185" t="str">
        <f t="shared" si="205"/>
        <v/>
      </c>
      <c r="AW86" s="185">
        <f t="shared" si="206"/>
        <v>0</v>
      </c>
      <c r="AX86" s="185">
        <f t="shared" si="207"/>
        <v>0</v>
      </c>
      <c r="AY86" s="140"/>
      <c r="AZ86" s="140"/>
      <c r="BA86" s="140"/>
      <c r="BB86" s="140">
        <v>40.0</v>
      </c>
      <c r="BC86" s="216" t="str">
        <f t="shared" si="208"/>
        <v/>
      </c>
      <c r="BD86" s="185">
        <f t="shared" si="209"/>
        <v>0</v>
      </c>
      <c r="BE86" s="185">
        <f t="shared" si="210"/>
        <v>0</v>
      </c>
      <c r="BF86" s="185"/>
      <c r="BG86" s="185"/>
      <c r="BH86" s="185" t="str">
        <f t="shared" si="211"/>
        <v/>
      </c>
      <c r="BI86" s="185">
        <f t="shared" si="212"/>
        <v>0</v>
      </c>
      <c r="BJ86" s="185">
        <f t="shared" si="213"/>
        <v>0</v>
      </c>
      <c r="BK86" s="185"/>
      <c r="BL86" s="185"/>
      <c r="BM86" s="185" t="str">
        <f t="shared" si="214"/>
        <v/>
      </c>
      <c r="BN86" s="185">
        <f t="shared" si="215"/>
        <v>0</v>
      </c>
      <c r="BO86" s="185">
        <f t="shared" si="216"/>
        <v>0</v>
      </c>
      <c r="BP86" s="140"/>
      <c r="BQ86" s="140"/>
    </row>
    <row r="87" ht="12.75" customHeight="1">
      <c r="A87" s="139"/>
      <c r="B87" s="139"/>
      <c r="C87" s="139">
        <v>41.0</v>
      </c>
      <c r="D87" s="215">
        <f t="shared" si="184"/>
        <v>0</v>
      </c>
      <c r="E87" s="181">
        <f t="shared" si="185"/>
        <v>0</v>
      </c>
      <c r="F87" s="181">
        <f t="shared" si="186"/>
        <v>0</v>
      </c>
      <c r="G87" s="181"/>
      <c r="H87" s="181"/>
      <c r="I87" s="181">
        <f t="shared" si="179"/>
        <v>0</v>
      </c>
      <c r="J87" s="181"/>
      <c r="K87" s="181" t="str">
        <f t="shared" si="187"/>
        <v/>
      </c>
      <c r="L87" s="181">
        <f t="shared" si="188"/>
        <v>0</v>
      </c>
      <c r="M87" s="181">
        <f t="shared" si="189"/>
        <v>0</v>
      </c>
      <c r="N87" s="181"/>
      <c r="O87" s="181"/>
      <c r="P87" s="181">
        <f t="shared" si="180"/>
        <v>0</v>
      </c>
      <c r="Q87" s="181" t="str">
        <f t="shared" si="190"/>
        <v/>
      </c>
      <c r="R87" s="181">
        <f t="shared" si="191"/>
        <v>0</v>
      </c>
      <c r="S87" s="181">
        <f t="shared" si="192"/>
        <v>0</v>
      </c>
      <c r="T87" s="139"/>
      <c r="U87" s="139"/>
      <c r="V87" s="181">
        <f t="shared" si="181"/>
        <v>0</v>
      </c>
      <c r="W87" s="181" t="str">
        <f t="shared" si="193"/>
        <v/>
      </c>
      <c r="X87" s="181">
        <f t="shared" si="194"/>
        <v>0</v>
      </c>
      <c r="Y87" s="181">
        <f t="shared" si="195"/>
        <v>0</v>
      </c>
      <c r="Z87" s="139"/>
      <c r="AA87" s="139"/>
      <c r="AB87" s="181">
        <f t="shared" si="182"/>
        <v>0</v>
      </c>
      <c r="AC87" s="181"/>
      <c r="AD87" s="181" t="str">
        <f t="shared" si="196"/>
        <v/>
      </c>
      <c r="AE87" s="181">
        <f t="shared" si="197"/>
        <v>0</v>
      </c>
      <c r="AF87" s="181">
        <f t="shared" si="198"/>
        <v>0</v>
      </c>
      <c r="AG87" s="140"/>
      <c r="AH87" s="140"/>
      <c r="AI87" s="185">
        <f t="shared" si="183"/>
        <v>0</v>
      </c>
      <c r="AJ87" s="140"/>
      <c r="AK87" s="140">
        <v>41.0</v>
      </c>
      <c r="AL87" s="216" t="str">
        <f t="shared" si="199"/>
        <v/>
      </c>
      <c r="AM87" s="185">
        <f t="shared" si="200"/>
        <v>0</v>
      </c>
      <c r="AN87" s="185">
        <f t="shared" si="201"/>
        <v>0</v>
      </c>
      <c r="AO87" s="185"/>
      <c r="AP87" s="185"/>
      <c r="AQ87" s="185" t="str">
        <f t="shared" si="202"/>
        <v/>
      </c>
      <c r="AR87" s="185">
        <f t="shared" si="203"/>
        <v>0</v>
      </c>
      <c r="AS87" s="185">
        <f t="shared" si="204"/>
        <v>0</v>
      </c>
      <c r="AT87" s="185"/>
      <c r="AU87" s="185"/>
      <c r="AV87" s="185" t="str">
        <f t="shared" si="205"/>
        <v/>
      </c>
      <c r="AW87" s="185">
        <f t="shared" si="206"/>
        <v>0</v>
      </c>
      <c r="AX87" s="185">
        <f t="shared" si="207"/>
        <v>0</v>
      </c>
      <c r="AY87" s="140"/>
      <c r="AZ87" s="140"/>
      <c r="BA87" s="140"/>
      <c r="BB87" s="140">
        <v>41.0</v>
      </c>
      <c r="BC87" s="216" t="str">
        <f t="shared" si="208"/>
        <v/>
      </c>
      <c r="BD87" s="185">
        <f t="shared" si="209"/>
        <v>0</v>
      </c>
      <c r="BE87" s="185">
        <f t="shared" si="210"/>
        <v>0</v>
      </c>
      <c r="BF87" s="185"/>
      <c r="BG87" s="185"/>
      <c r="BH87" s="185" t="str">
        <f t="shared" si="211"/>
        <v/>
      </c>
      <c r="BI87" s="185">
        <f t="shared" si="212"/>
        <v>0</v>
      </c>
      <c r="BJ87" s="185">
        <f t="shared" si="213"/>
        <v>0</v>
      </c>
      <c r="BK87" s="185"/>
      <c r="BL87" s="185"/>
      <c r="BM87" s="185" t="str">
        <f t="shared" si="214"/>
        <v/>
      </c>
      <c r="BN87" s="185">
        <f t="shared" si="215"/>
        <v>0</v>
      </c>
      <c r="BO87" s="185">
        <f t="shared" si="216"/>
        <v>0</v>
      </c>
      <c r="BP87" s="140"/>
      <c r="BQ87" s="140"/>
    </row>
    <row r="88" ht="12.75" customHeight="1">
      <c r="A88" s="139"/>
      <c r="B88" s="139"/>
      <c r="C88" s="139">
        <v>42.0</v>
      </c>
      <c r="D88" s="215">
        <f t="shared" si="184"/>
        <v>0</v>
      </c>
      <c r="E88" s="181">
        <f t="shared" si="185"/>
        <v>0</v>
      </c>
      <c r="F88" s="181">
        <f t="shared" si="186"/>
        <v>0</v>
      </c>
      <c r="G88" s="181"/>
      <c r="H88" s="181"/>
      <c r="I88" s="181">
        <f t="shared" si="179"/>
        <v>0</v>
      </c>
      <c r="J88" s="181"/>
      <c r="K88" s="181" t="str">
        <f t="shared" si="187"/>
        <v/>
      </c>
      <c r="L88" s="181">
        <f t="shared" si="188"/>
        <v>0</v>
      </c>
      <c r="M88" s="181">
        <f t="shared" si="189"/>
        <v>0</v>
      </c>
      <c r="N88" s="181"/>
      <c r="O88" s="181"/>
      <c r="P88" s="181">
        <f t="shared" si="180"/>
        <v>0</v>
      </c>
      <c r="Q88" s="181" t="str">
        <f t="shared" si="190"/>
        <v/>
      </c>
      <c r="R88" s="181">
        <f t="shared" si="191"/>
        <v>0</v>
      </c>
      <c r="S88" s="181">
        <f t="shared" si="192"/>
        <v>0</v>
      </c>
      <c r="T88" s="139"/>
      <c r="U88" s="139"/>
      <c r="V88" s="181">
        <f t="shared" si="181"/>
        <v>0</v>
      </c>
      <c r="W88" s="181" t="str">
        <f t="shared" si="193"/>
        <v/>
      </c>
      <c r="X88" s="181">
        <f t="shared" si="194"/>
        <v>0</v>
      </c>
      <c r="Y88" s="181">
        <f t="shared" si="195"/>
        <v>0</v>
      </c>
      <c r="Z88" s="139"/>
      <c r="AA88" s="139"/>
      <c r="AB88" s="181">
        <f t="shared" si="182"/>
        <v>0</v>
      </c>
      <c r="AC88" s="181"/>
      <c r="AD88" s="181" t="str">
        <f t="shared" si="196"/>
        <v/>
      </c>
      <c r="AE88" s="181">
        <f t="shared" si="197"/>
        <v>0</v>
      </c>
      <c r="AF88" s="181">
        <f t="shared" si="198"/>
        <v>0</v>
      </c>
      <c r="AG88" s="140"/>
      <c r="AH88" s="140"/>
      <c r="AI88" s="185">
        <f t="shared" si="183"/>
        <v>0</v>
      </c>
      <c r="AJ88" s="140"/>
      <c r="AK88" s="140">
        <v>42.0</v>
      </c>
      <c r="AL88" s="216" t="str">
        <f t="shared" si="199"/>
        <v/>
      </c>
      <c r="AM88" s="185">
        <f t="shared" si="200"/>
        <v>0</v>
      </c>
      <c r="AN88" s="185">
        <f t="shared" si="201"/>
        <v>0</v>
      </c>
      <c r="AO88" s="185"/>
      <c r="AP88" s="185"/>
      <c r="AQ88" s="185" t="str">
        <f t="shared" si="202"/>
        <v/>
      </c>
      <c r="AR88" s="185">
        <f t="shared" si="203"/>
        <v>0</v>
      </c>
      <c r="AS88" s="185">
        <f t="shared" si="204"/>
        <v>0</v>
      </c>
      <c r="AT88" s="185"/>
      <c r="AU88" s="185"/>
      <c r="AV88" s="185" t="str">
        <f t="shared" si="205"/>
        <v/>
      </c>
      <c r="AW88" s="185">
        <f t="shared" si="206"/>
        <v>0</v>
      </c>
      <c r="AX88" s="185">
        <f t="shared" si="207"/>
        <v>0</v>
      </c>
      <c r="AY88" s="140"/>
      <c r="AZ88" s="140"/>
      <c r="BA88" s="140"/>
      <c r="BB88" s="140">
        <v>42.0</v>
      </c>
      <c r="BC88" s="216" t="str">
        <f t="shared" si="208"/>
        <v/>
      </c>
      <c r="BD88" s="185">
        <f t="shared" si="209"/>
        <v>0</v>
      </c>
      <c r="BE88" s="185">
        <f t="shared" si="210"/>
        <v>0</v>
      </c>
      <c r="BF88" s="185"/>
      <c r="BG88" s="185"/>
      <c r="BH88" s="185" t="str">
        <f t="shared" si="211"/>
        <v/>
      </c>
      <c r="BI88" s="185">
        <f t="shared" si="212"/>
        <v>0</v>
      </c>
      <c r="BJ88" s="185">
        <f t="shared" si="213"/>
        <v>0</v>
      </c>
      <c r="BK88" s="185"/>
      <c r="BL88" s="185"/>
      <c r="BM88" s="185" t="str">
        <f t="shared" si="214"/>
        <v/>
      </c>
      <c r="BN88" s="185">
        <f t="shared" si="215"/>
        <v>0</v>
      </c>
      <c r="BO88" s="185">
        <f t="shared" si="216"/>
        <v>0</v>
      </c>
      <c r="BP88" s="140"/>
      <c r="BQ88" s="140"/>
    </row>
    <row r="89" ht="12.75" customHeight="1">
      <c r="A89" s="139"/>
      <c r="B89" s="139"/>
      <c r="C89" s="139">
        <v>43.0</v>
      </c>
      <c r="D89" s="215">
        <f t="shared" si="184"/>
        <v>0</v>
      </c>
      <c r="E89" s="181">
        <f t="shared" si="185"/>
        <v>0</v>
      </c>
      <c r="F89" s="181">
        <f t="shared" si="186"/>
        <v>0</v>
      </c>
      <c r="G89" s="181"/>
      <c r="H89" s="181"/>
      <c r="I89" s="181">
        <f t="shared" si="179"/>
        <v>0</v>
      </c>
      <c r="J89" s="181"/>
      <c r="K89" s="181" t="str">
        <f t="shared" si="187"/>
        <v/>
      </c>
      <c r="L89" s="181">
        <f t="shared" si="188"/>
        <v>0</v>
      </c>
      <c r="M89" s="181">
        <f t="shared" si="189"/>
        <v>0</v>
      </c>
      <c r="N89" s="181"/>
      <c r="O89" s="181"/>
      <c r="P89" s="181">
        <f t="shared" si="180"/>
        <v>0</v>
      </c>
      <c r="Q89" s="181" t="str">
        <f t="shared" si="190"/>
        <v/>
      </c>
      <c r="R89" s="181">
        <f t="shared" si="191"/>
        <v>0</v>
      </c>
      <c r="S89" s="181">
        <f t="shared" si="192"/>
        <v>0</v>
      </c>
      <c r="T89" s="139"/>
      <c r="U89" s="139"/>
      <c r="V89" s="181">
        <f t="shared" si="181"/>
        <v>0</v>
      </c>
      <c r="W89" s="181" t="str">
        <f t="shared" si="193"/>
        <v/>
      </c>
      <c r="X89" s="181">
        <f t="shared" si="194"/>
        <v>0</v>
      </c>
      <c r="Y89" s="181">
        <f t="shared" si="195"/>
        <v>0</v>
      </c>
      <c r="Z89" s="139"/>
      <c r="AA89" s="139"/>
      <c r="AB89" s="181">
        <f t="shared" si="182"/>
        <v>0</v>
      </c>
      <c r="AC89" s="181"/>
      <c r="AD89" s="181" t="str">
        <f t="shared" si="196"/>
        <v/>
      </c>
      <c r="AE89" s="181">
        <f t="shared" si="197"/>
        <v>0</v>
      </c>
      <c r="AF89" s="181">
        <f t="shared" si="198"/>
        <v>0</v>
      </c>
      <c r="AG89" s="140"/>
      <c r="AH89" s="140"/>
      <c r="AI89" s="185">
        <f t="shared" si="183"/>
        <v>0</v>
      </c>
      <c r="AJ89" s="140"/>
      <c r="AK89" s="140">
        <v>43.0</v>
      </c>
      <c r="AL89" s="216" t="str">
        <f t="shared" si="199"/>
        <v/>
      </c>
      <c r="AM89" s="185">
        <f t="shared" si="200"/>
        <v>0</v>
      </c>
      <c r="AN89" s="185">
        <f t="shared" si="201"/>
        <v>0</v>
      </c>
      <c r="AO89" s="185"/>
      <c r="AP89" s="185"/>
      <c r="AQ89" s="185" t="str">
        <f t="shared" si="202"/>
        <v/>
      </c>
      <c r="AR89" s="185">
        <f t="shared" si="203"/>
        <v>0</v>
      </c>
      <c r="AS89" s="185">
        <f t="shared" si="204"/>
        <v>0</v>
      </c>
      <c r="AT89" s="185"/>
      <c r="AU89" s="185"/>
      <c r="AV89" s="185" t="str">
        <f t="shared" si="205"/>
        <v/>
      </c>
      <c r="AW89" s="185">
        <f t="shared" si="206"/>
        <v>0</v>
      </c>
      <c r="AX89" s="185">
        <f t="shared" si="207"/>
        <v>0</v>
      </c>
      <c r="AY89" s="140"/>
      <c r="AZ89" s="140"/>
      <c r="BA89" s="140"/>
      <c r="BB89" s="140">
        <v>43.0</v>
      </c>
      <c r="BC89" s="216" t="str">
        <f t="shared" si="208"/>
        <v/>
      </c>
      <c r="BD89" s="185">
        <f t="shared" si="209"/>
        <v>0</v>
      </c>
      <c r="BE89" s="185">
        <f t="shared" si="210"/>
        <v>0</v>
      </c>
      <c r="BF89" s="185"/>
      <c r="BG89" s="185"/>
      <c r="BH89" s="185" t="str">
        <f t="shared" si="211"/>
        <v/>
      </c>
      <c r="BI89" s="185">
        <f t="shared" si="212"/>
        <v>0</v>
      </c>
      <c r="BJ89" s="185">
        <f t="shared" si="213"/>
        <v>0</v>
      </c>
      <c r="BK89" s="185"/>
      <c r="BL89" s="185"/>
      <c r="BM89" s="185" t="str">
        <f t="shared" si="214"/>
        <v/>
      </c>
      <c r="BN89" s="185">
        <f t="shared" si="215"/>
        <v>0</v>
      </c>
      <c r="BO89" s="185">
        <f t="shared" si="216"/>
        <v>0</v>
      </c>
      <c r="BP89" s="140"/>
      <c r="BQ89" s="140"/>
    </row>
    <row r="90" ht="12.75" customHeight="1">
      <c r="A90" s="139"/>
      <c r="B90" s="139"/>
      <c r="C90" s="139">
        <v>44.0</v>
      </c>
      <c r="D90" s="215">
        <f t="shared" si="184"/>
        <v>0</v>
      </c>
      <c r="E90" s="181">
        <f t="shared" si="185"/>
        <v>0</v>
      </c>
      <c r="F90" s="181">
        <f t="shared" si="186"/>
        <v>0</v>
      </c>
      <c r="G90" s="181"/>
      <c r="H90" s="181"/>
      <c r="I90" s="181">
        <f t="shared" si="179"/>
        <v>0</v>
      </c>
      <c r="J90" s="181"/>
      <c r="K90" s="181" t="str">
        <f t="shared" si="187"/>
        <v/>
      </c>
      <c r="L90" s="181">
        <f t="shared" si="188"/>
        <v>0</v>
      </c>
      <c r="M90" s="181">
        <f t="shared" si="189"/>
        <v>0</v>
      </c>
      <c r="N90" s="181"/>
      <c r="O90" s="181"/>
      <c r="P90" s="181">
        <f t="shared" si="180"/>
        <v>0</v>
      </c>
      <c r="Q90" s="181" t="str">
        <f t="shared" si="190"/>
        <v/>
      </c>
      <c r="R90" s="181">
        <f t="shared" si="191"/>
        <v>0</v>
      </c>
      <c r="S90" s="181">
        <f t="shared" si="192"/>
        <v>0</v>
      </c>
      <c r="T90" s="139"/>
      <c r="U90" s="139"/>
      <c r="V90" s="181">
        <f t="shared" si="181"/>
        <v>0</v>
      </c>
      <c r="W90" s="181" t="str">
        <f t="shared" si="193"/>
        <v/>
      </c>
      <c r="X90" s="181">
        <f t="shared" si="194"/>
        <v>0</v>
      </c>
      <c r="Y90" s="181">
        <f t="shared" si="195"/>
        <v>0</v>
      </c>
      <c r="Z90" s="139"/>
      <c r="AA90" s="139"/>
      <c r="AB90" s="181">
        <f t="shared" si="182"/>
        <v>0</v>
      </c>
      <c r="AC90" s="181"/>
      <c r="AD90" s="181" t="str">
        <f t="shared" si="196"/>
        <v/>
      </c>
      <c r="AE90" s="181">
        <f t="shared" si="197"/>
        <v>0</v>
      </c>
      <c r="AF90" s="181">
        <f t="shared" si="198"/>
        <v>0</v>
      </c>
      <c r="AG90" s="140"/>
      <c r="AH90" s="140"/>
      <c r="AI90" s="185">
        <f t="shared" si="183"/>
        <v>0</v>
      </c>
      <c r="AJ90" s="140"/>
      <c r="AK90" s="140">
        <v>44.0</v>
      </c>
      <c r="AL90" s="216" t="str">
        <f t="shared" si="199"/>
        <v/>
      </c>
      <c r="AM90" s="185">
        <f t="shared" si="200"/>
        <v>0</v>
      </c>
      <c r="AN90" s="185">
        <f t="shared" si="201"/>
        <v>0</v>
      </c>
      <c r="AO90" s="185"/>
      <c r="AP90" s="185"/>
      <c r="AQ90" s="185" t="str">
        <f t="shared" si="202"/>
        <v/>
      </c>
      <c r="AR90" s="185">
        <f t="shared" si="203"/>
        <v>0</v>
      </c>
      <c r="AS90" s="185">
        <f t="shared" si="204"/>
        <v>0</v>
      </c>
      <c r="AT90" s="185"/>
      <c r="AU90" s="185"/>
      <c r="AV90" s="185" t="str">
        <f t="shared" si="205"/>
        <v/>
      </c>
      <c r="AW90" s="185">
        <f t="shared" si="206"/>
        <v>0</v>
      </c>
      <c r="AX90" s="185">
        <f t="shared" si="207"/>
        <v>0</v>
      </c>
      <c r="AY90" s="140"/>
      <c r="AZ90" s="140"/>
      <c r="BA90" s="140"/>
      <c r="BB90" s="140">
        <v>44.0</v>
      </c>
      <c r="BC90" s="216" t="str">
        <f t="shared" si="208"/>
        <v/>
      </c>
      <c r="BD90" s="185">
        <f t="shared" si="209"/>
        <v>0</v>
      </c>
      <c r="BE90" s="185">
        <f t="shared" si="210"/>
        <v>0</v>
      </c>
      <c r="BF90" s="185"/>
      <c r="BG90" s="185"/>
      <c r="BH90" s="185" t="str">
        <f t="shared" si="211"/>
        <v/>
      </c>
      <c r="BI90" s="185">
        <f t="shared" si="212"/>
        <v>0</v>
      </c>
      <c r="BJ90" s="185">
        <f t="shared" si="213"/>
        <v>0</v>
      </c>
      <c r="BK90" s="185"/>
      <c r="BL90" s="185"/>
      <c r="BM90" s="185" t="str">
        <f t="shared" si="214"/>
        <v/>
      </c>
      <c r="BN90" s="185">
        <f t="shared" si="215"/>
        <v>0</v>
      </c>
      <c r="BO90" s="185">
        <f t="shared" si="216"/>
        <v>0</v>
      </c>
      <c r="BP90" s="140"/>
      <c r="BQ90" s="140"/>
    </row>
    <row r="91" ht="12.75" customHeight="1">
      <c r="A91" s="139"/>
      <c r="B91" s="139"/>
      <c r="C91" s="139">
        <v>45.0</v>
      </c>
      <c r="D91" s="215">
        <f t="shared" si="184"/>
        <v>0</v>
      </c>
      <c r="E91" s="181">
        <f t="shared" si="185"/>
        <v>0</v>
      </c>
      <c r="F91" s="181">
        <f t="shared" si="186"/>
        <v>0</v>
      </c>
      <c r="G91" s="181"/>
      <c r="H91" s="181"/>
      <c r="I91" s="181">
        <f t="shared" si="179"/>
        <v>0</v>
      </c>
      <c r="J91" s="181"/>
      <c r="K91" s="181" t="str">
        <f t="shared" si="187"/>
        <v/>
      </c>
      <c r="L91" s="181">
        <f t="shared" si="188"/>
        <v>0</v>
      </c>
      <c r="M91" s="181">
        <f t="shared" si="189"/>
        <v>0</v>
      </c>
      <c r="N91" s="181"/>
      <c r="O91" s="181"/>
      <c r="P91" s="181">
        <f t="shared" si="180"/>
        <v>0</v>
      </c>
      <c r="Q91" s="181" t="str">
        <f t="shared" si="190"/>
        <v/>
      </c>
      <c r="R91" s="181">
        <f t="shared" si="191"/>
        <v>0</v>
      </c>
      <c r="S91" s="181">
        <f t="shared" si="192"/>
        <v>0</v>
      </c>
      <c r="T91" s="139"/>
      <c r="U91" s="139"/>
      <c r="V91" s="181">
        <f t="shared" si="181"/>
        <v>0</v>
      </c>
      <c r="W91" s="181" t="str">
        <f t="shared" si="193"/>
        <v/>
      </c>
      <c r="X91" s="181">
        <f t="shared" si="194"/>
        <v>0</v>
      </c>
      <c r="Y91" s="181">
        <f t="shared" si="195"/>
        <v>0</v>
      </c>
      <c r="Z91" s="139"/>
      <c r="AA91" s="139"/>
      <c r="AB91" s="181">
        <f t="shared" si="182"/>
        <v>0</v>
      </c>
      <c r="AC91" s="181"/>
      <c r="AD91" s="181" t="str">
        <f t="shared" si="196"/>
        <v/>
      </c>
      <c r="AE91" s="181">
        <f t="shared" si="197"/>
        <v>0</v>
      </c>
      <c r="AF91" s="181">
        <f t="shared" si="198"/>
        <v>0</v>
      </c>
      <c r="AG91" s="140"/>
      <c r="AH91" s="140"/>
      <c r="AI91" s="185">
        <f t="shared" si="183"/>
        <v>0</v>
      </c>
      <c r="AJ91" s="140"/>
      <c r="AK91" s="140">
        <v>45.0</v>
      </c>
      <c r="AL91" s="216" t="str">
        <f t="shared" si="199"/>
        <v/>
      </c>
      <c r="AM91" s="185">
        <f t="shared" si="200"/>
        <v>0</v>
      </c>
      <c r="AN91" s="185">
        <f t="shared" si="201"/>
        <v>0</v>
      </c>
      <c r="AO91" s="185"/>
      <c r="AP91" s="185"/>
      <c r="AQ91" s="185" t="str">
        <f t="shared" si="202"/>
        <v/>
      </c>
      <c r="AR91" s="185">
        <f t="shared" si="203"/>
        <v>0</v>
      </c>
      <c r="AS91" s="185">
        <f t="shared" si="204"/>
        <v>0</v>
      </c>
      <c r="AT91" s="185"/>
      <c r="AU91" s="185"/>
      <c r="AV91" s="185" t="str">
        <f t="shared" si="205"/>
        <v/>
      </c>
      <c r="AW91" s="185">
        <f t="shared" si="206"/>
        <v>0</v>
      </c>
      <c r="AX91" s="185">
        <f t="shared" si="207"/>
        <v>0</v>
      </c>
      <c r="AY91" s="140"/>
      <c r="AZ91" s="140"/>
      <c r="BA91" s="140"/>
      <c r="BB91" s="140">
        <v>45.0</v>
      </c>
      <c r="BC91" s="216" t="str">
        <f t="shared" si="208"/>
        <v/>
      </c>
      <c r="BD91" s="185">
        <f t="shared" si="209"/>
        <v>0</v>
      </c>
      <c r="BE91" s="185">
        <f t="shared" si="210"/>
        <v>0</v>
      </c>
      <c r="BF91" s="185"/>
      <c r="BG91" s="185"/>
      <c r="BH91" s="185" t="str">
        <f t="shared" si="211"/>
        <v/>
      </c>
      <c r="BI91" s="185">
        <f t="shared" si="212"/>
        <v>0</v>
      </c>
      <c r="BJ91" s="185">
        <f t="shared" si="213"/>
        <v>0</v>
      </c>
      <c r="BK91" s="185"/>
      <c r="BL91" s="185"/>
      <c r="BM91" s="185" t="str">
        <f t="shared" si="214"/>
        <v/>
      </c>
      <c r="BN91" s="185">
        <f t="shared" si="215"/>
        <v>0</v>
      </c>
      <c r="BO91" s="185">
        <f t="shared" si="216"/>
        <v>0</v>
      </c>
      <c r="BP91" s="140"/>
      <c r="BQ91" s="140"/>
    </row>
    <row r="92" ht="12.75" customHeight="1">
      <c r="A92" s="139"/>
      <c r="B92" s="139"/>
      <c r="C92" s="139">
        <v>46.0</v>
      </c>
      <c r="D92" s="215">
        <f t="shared" si="184"/>
        <v>0</v>
      </c>
      <c r="E92" s="181">
        <f t="shared" si="185"/>
        <v>0</v>
      </c>
      <c r="F92" s="181">
        <f t="shared" si="186"/>
        <v>0</v>
      </c>
      <c r="G92" s="181"/>
      <c r="H92" s="181"/>
      <c r="I92" s="181">
        <f t="shared" si="179"/>
        <v>0</v>
      </c>
      <c r="J92" s="181"/>
      <c r="K92" s="181" t="str">
        <f t="shared" si="187"/>
        <v/>
      </c>
      <c r="L92" s="181">
        <f t="shared" si="188"/>
        <v>0</v>
      </c>
      <c r="M92" s="181">
        <f t="shared" si="189"/>
        <v>0</v>
      </c>
      <c r="N92" s="181"/>
      <c r="O92" s="181"/>
      <c r="P92" s="181">
        <f t="shared" si="180"/>
        <v>0</v>
      </c>
      <c r="Q92" s="181" t="str">
        <f t="shared" si="190"/>
        <v/>
      </c>
      <c r="R92" s="181">
        <f t="shared" si="191"/>
        <v>0</v>
      </c>
      <c r="S92" s="181">
        <f t="shared" si="192"/>
        <v>0</v>
      </c>
      <c r="T92" s="139"/>
      <c r="U92" s="139"/>
      <c r="V92" s="181">
        <f t="shared" si="181"/>
        <v>0</v>
      </c>
      <c r="W92" s="181" t="str">
        <f t="shared" si="193"/>
        <v/>
      </c>
      <c r="X92" s="181">
        <f t="shared" si="194"/>
        <v>0</v>
      </c>
      <c r="Y92" s="181">
        <f t="shared" si="195"/>
        <v>0</v>
      </c>
      <c r="Z92" s="139"/>
      <c r="AA92" s="139"/>
      <c r="AB92" s="181">
        <f t="shared" si="182"/>
        <v>0</v>
      </c>
      <c r="AC92" s="181"/>
      <c r="AD92" s="181" t="str">
        <f t="shared" si="196"/>
        <v/>
      </c>
      <c r="AE92" s="181">
        <f t="shared" si="197"/>
        <v>0</v>
      </c>
      <c r="AF92" s="181">
        <f t="shared" si="198"/>
        <v>0</v>
      </c>
      <c r="AG92" s="140"/>
      <c r="AH92" s="140"/>
      <c r="AI92" s="185">
        <f t="shared" si="183"/>
        <v>0</v>
      </c>
      <c r="AJ92" s="140"/>
      <c r="AK92" s="140">
        <v>46.0</v>
      </c>
      <c r="AL92" s="216" t="str">
        <f t="shared" si="199"/>
        <v/>
      </c>
      <c r="AM92" s="185">
        <f t="shared" si="200"/>
        <v>0</v>
      </c>
      <c r="AN92" s="185">
        <f t="shared" si="201"/>
        <v>0</v>
      </c>
      <c r="AO92" s="185"/>
      <c r="AP92" s="185"/>
      <c r="AQ92" s="185" t="str">
        <f t="shared" si="202"/>
        <v/>
      </c>
      <c r="AR92" s="185">
        <f t="shared" si="203"/>
        <v>0</v>
      </c>
      <c r="AS92" s="185">
        <f t="shared" si="204"/>
        <v>0</v>
      </c>
      <c r="AT92" s="185"/>
      <c r="AU92" s="185"/>
      <c r="AV92" s="185" t="str">
        <f t="shared" si="205"/>
        <v/>
      </c>
      <c r="AW92" s="185">
        <f t="shared" si="206"/>
        <v>0</v>
      </c>
      <c r="AX92" s="185">
        <f t="shared" si="207"/>
        <v>0</v>
      </c>
      <c r="AY92" s="140"/>
      <c r="AZ92" s="140"/>
      <c r="BA92" s="140"/>
      <c r="BB92" s="140">
        <v>46.0</v>
      </c>
      <c r="BC92" s="216" t="str">
        <f t="shared" si="208"/>
        <v/>
      </c>
      <c r="BD92" s="185">
        <f t="shared" si="209"/>
        <v>0</v>
      </c>
      <c r="BE92" s="185">
        <f t="shared" si="210"/>
        <v>0</v>
      </c>
      <c r="BF92" s="185"/>
      <c r="BG92" s="185"/>
      <c r="BH92" s="185" t="str">
        <f t="shared" si="211"/>
        <v/>
      </c>
      <c r="BI92" s="185">
        <f t="shared" si="212"/>
        <v>0</v>
      </c>
      <c r="BJ92" s="185">
        <f t="shared" si="213"/>
        <v>0</v>
      </c>
      <c r="BK92" s="185"/>
      <c r="BL92" s="185"/>
      <c r="BM92" s="185" t="str">
        <f t="shared" si="214"/>
        <v/>
      </c>
      <c r="BN92" s="185">
        <f t="shared" si="215"/>
        <v>0</v>
      </c>
      <c r="BO92" s="185">
        <f t="shared" si="216"/>
        <v>0</v>
      </c>
      <c r="BP92" s="140"/>
      <c r="BQ92" s="140"/>
    </row>
    <row r="93" ht="12.75" customHeight="1">
      <c r="A93" s="139"/>
      <c r="B93" s="139"/>
      <c r="C93" s="139">
        <v>47.0</v>
      </c>
      <c r="D93" s="215">
        <f t="shared" si="184"/>
        <v>0</v>
      </c>
      <c r="E93" s="181">
        <f t="shared" si="185"/>
        <v>0</v>
      </c>
      <c r="F93" s="181">
        <f t="shared" si="186"/>
        <v>0</v>
      </c>
      <c r="G93" s="181"/>
      <c r="H93" s="181"/>
      <c r="I93" s="181">
        <f t="shared" si="179"/>
        <v>0</v>
      </c>
      <c r="J93" s="181"/>
      <c r="K93" s="181" t="str">
        <f t="shared" si="187"/>
        <v/>
      </c>
      <c r="L93" s="181">
        <f t="shared" si="188"/>
        <v>0</v>
      </c>
      <c r="M93" s="181">
        <f t="shared" si="189"/>
        <v>0</v>
      </c>
      <c r="N93" s="181"/>
      <c r="O93" s="181"/>
      <c r="P93" s="181">
        <f t="shared" si="180"/>
        <v>0</v>
      </c>
      <c r="Q93" s="181" t="str">
        <f t="shared" si="190"/>
        <v/>
      </c>
      <c r="R93" s="181">
        <f t="shared" si="191"/>
        <v>0</v>
      </c>
      <c r="S93" s="181">
        <f t="shared" si="192"/>
        <v>0</v>
      </c>
      <c r="T93" s="139"/>
      <c r="U93" s="139"/>
      <c r="V93" s="181">
        <f t="shared" si="181"/>
        <v>0</v>
      </c>
      <c r="W93" s="181" t="str">
        <f t="shared" si="193"/>
        <v/>
      </c>
      <c r="X93" s="181">
        <f t="shared" si="194"/>
        <v>0</v>
      </c>
      <c r="Y93" s="181">
        <f t="shared" si="195"/>
        <v>0</v>
      </c>
      <c r="Z93" s="139"/>
      <c r="AA93" s="139"/>
      <c r="AB93" s="181">
        <f t="shared" si="182"/>
        <v>0</v>
      </c>
      <c r="AC93" s="181"/>
      <c r="AD93" s="181" t="str">
        <f t="shared" si="196"/>
        <v/>
      </c>
      <c r="AE93" s="181">
        <f t="shared" si="197"/>
        <v>0</v>
      </c>
      <c r="AF93" s="181">
        <f t="shared" si="198"/>
        <v>0</v>
      </c>
      <c r="AG93" s="140"/>
      <c r="AH93" s="140"/>
      <c r="AI93" s="185">
        <f t="shared" si="183"/>
        <v>0</v>
      </c>
      <c r="AJ93" s="140"/>
      <c r="AK93" s="140">
        <v>47.0</v>
      </c>
      <c r="AL93" s="216" t="str">
        <f t="shared" si="199"/>
        <v/>
      </c>
      <c r="AM93" s="185">
        <f t="shared" si="200"/>
        <v>0</v>
      </c>
      <c r="AN93" s="185">
        <f t="shared" si="201"/>
        <v>0</v>
      </c>
      <c r="AO93" s="185"/>
      <c r="AP93" s="185"/>
      <c r="AQ93" s="185" t="str">
        <f t="shared" si="202"/>
        <v/>
      </c>
      <c r="AR93" s="185">
        <f t="shared" si="203"/>
        <v>0</v>
      </c>
      <c r="AS93" s="185">
        <f t="shared" si="204"/>
        <v>0</v>
      </c>
      <c r="AT93" s="185"/>
      <c r="AU93" s="185"/>
      <c r="AV93" s="185" t="str">
        <f t="shared" si="205"/>
        <v/>
      </c>
      <c r="AW93" s="185">
        <f t="shared" si="206"/>
        <v>0</v>
      </c>
      <c r="AX93" s="185">
        <f t="shared" si="207"/>
        <v>0</v>
      </c>
      <c r="AY93" s="140"/>
      <c r="AZ93" s="140"/>
      <c r="BA93" s="140"/>
      <c r="BB93" s="140">
        <v>47.0</v>
      </c>
      <c r="BC93" s="216" t="str">
        <f t="shared" si="208"/>
        <v/>
      </c>
      <c r="BD93" s="185">
        <f t="shared" si="209"/>
        <v>0</v>
      </c>
      <c r="BE93" s="185">
        <f t="shared" si="210"/>
        <v>0</v>
      </c>
      <c r="BF93" s="185"/>
      <c r="BG93" s="185"/>
      <c r="BH93" s="185" t="str">
        <f t="shared" si="211"/>
        <v/>
      </c>
      <c r="BI93" s="185">
        <f t="shared" si="212"/>
        <v>0</v>
      </c>
      <c r="BJ93" s="185">
        <f t="shared" si="213"/>
        <v>0</v>
      </c>
      <c r="BK93" s="185"/>
      <c r="BL93" s="185"/>
      <c r="BM93" s="185" t="str">
        <f t="shared" si="214"/>
        <v/>
      </c>
      <c r="BN93" s="185">
        <f t="shared" si="215"/>
        <v>0</v>
      </c>
      <c r="BO93" s="185">
        <f t="shared" si="216"/>
        <v>0</v>
      </c>
      <c r="BP93" s="140"/>
      <c r="BQ93" s="140"/>
    </row>
    <row r="94" ht="12.75" customHeight="1">
      <c r="A94" s="139"/>
      <c r="B94" s="139"/>
      <c r="C94" s="139">
        <v>48.0</v>
      </c>
      <c r="D94" s="215">
        <f t="shared" si="184"/>
        <v>0</v>
      </c>
      <c r="E94" s="181">
        <f t="shared" si="185"/>
        <v>0</v>
      </c>
      <c r="F94" s="181">
        <f t="shared" si="186"/>
        <v>0</v>
      </c>
      <c r="G94" s="181">
        <f t="shared" ref="G94:H94" si="250">SUM(E83:E94)</f>
        <v>0</v>
      </c>
      <c r="H94" s="181">
        <f t="shared" si="250"/>
        <v>0</v>
      </c>
      <c r="I94" s="181">
        <f t="shared" si="179"/>
        <v>0</v>
      </c>
      <c r="J94" s="181"/>
      <c r="K94" s="181" t="str">
        <f t="shared" si="187"/>
        <v/>
      </c>
      <c r="L94" s="181">
        <f t="shared" si="188"/>
        <v>0</v>
      </c>
      <c r="M94" s="181">
        <f t="shared" si="189"/>
        <v>0</v>
      </c>
      <c r="N94" s="181">
        <f t="shared" ref="N94:O94" si="251">SUM(L83:L94)</f>
        <v>0</v>
      </c>
      <c r="O94" s="181">
        <f t="shared" si="251"/>
        <v>0</v>
      </c>
      <c r="P94" s="181">
        <f t="shared" si="180"/>
        <v>0</v>
      </c>
      <c r="Q94" s="181" t="str">
        <f t="shared" si="190"/>
        <v/>
      </c>
      <c r="R94" s="181">
        <f t="shared" si="191"/>
        <v>0</v>
      </c>
      <c r="S94" s="181">
        <f t="shared" si="192"/>
        <v>0</v>
      </c>
      <c r="T94" s="215">
        <f t="shared" ref="T94:U94" si="252">SUM(R83:R94)</f>
        <v>0</v>
      </c>
      <c r="U94" s="215">
        <f t="shared" si="252"/>
        <v>0</v>
      </c>
      <c r="V94" s="181">
        <f t="shared" si="181"/>
        <v>0</v>
      </c>
      <c r="W94" s="181" t="str">
        <f t="shared" si="193"/>
        <v/>
      </c>
      <c r="X94" s="181">
        <f t="shared" si="194"/>
        <v>0</v>
      </c>
      <c r="Y94" s="181">
        <f t="shared" si="195"/>
        <v>0</v>
      </c>
      <c r="Z94" s="215">
        <f t="shared" ref="Z94:AA94" si="253">SUM(X83:X94)</f>
        <v>0</v>
      </c>
      <c r="AA94" s="215">
        <f t="shared" si="253"/>
        <v>0</v>
      </c>
      <c r="AB94" s="181">
        <f t="shared" si="182"/>
        <v>0</v>
      </c>
      <c r="AC94" s="181"/>
      <c r="AD94" s="181" t="str">
        <f t="shared" si="196"/>
        <v/>
      </c>
      <c r="AE94" s="181">
        <f t="shared" si="197"/>
        <v>0</v>
      </c>
      <c r="AF94" s="181">
        <f t="shared" si="198"/>
        <v>0</v>
      </c>
      <c r="AG94" s="216">
        <f t="shared" ref="AG94:AH94" si="254">SUM(AE83:AE94)</f>
        <v>0</v>
      </c>
      <c r="AH94" s="216">
        <f t="shared" si="254"/>
        <v>0</v>
      </c>
      <c r="AI94" s="185">
        <f t="shared" si="183"/>
        <v>0</v>
      </c>
      <c r="AJ94" s="140"/>
      <c r="AK94" s="140">
        <v>48.0</v>
      </c>
      <c r="AL94" s="216" t="str">
        <f t="shared" si="199"/>
        <v/>
      </c>
      <c r="AM94" s="185">
        <f t="shared" si="200"/>
        <v>0</v>
      </c>
      <c r="AN94" s="185">
        <f t="shared" si="201"/>
        <v>0</v>
      </c>
      <c r="AO94" s="185">
        <f t="shared" ref="AO94:AP94" si="255">SUM(AM83:AM94)</f>
        <v>0</v>
      </c>
      <c r="AP94" s="185">
        <f t="shared" si="255"/>
        <v>0</v>
      </c>
      <c r="AQ94" s="185" t="str">
        <f t="shared" si="202"/>
        <v/>
      </c>
      <c r="AR94" s="185">
        <f t="shared" si="203"/>
        <v>0</v>
      </c>
      <c r="AS94" s="185">
        <f t="shared" si="204"/>
        <v>0</v>
      </c>
      <c r="AT94" s="185">
        <f t="shared" ref="AT94:AU94" si="256">SUM(AR83:AR94)</f>
        <v>0</v>
      </c>
      <c r="AU94" s="185">
        <f t="shared" si="256"/>
        <v>0</v>
      </c>
      <c r="AV94" s="185" t="str">
        <f t="shared" si="205"/>
        <v/>
      </c>
      <c r="AW94" s="185">
        <f t="shared" si="206"/>
        <v>0</v>
      </c>
      <c r="AX94" s="185">
        <f t="shared" si="207"/>
        <v>0</v>
      </c>
      <c r="AY94" s="216">
        <f t="shared" ref="AY94:AZ94" si="257">SUM(AW83:AW94)</f>
        <v>0</v>
      </c>
      <c r="AZ94" s="216">
        <f t="shared" si="257"/>
        <v>0</v>
      </c>
      <c r="BA94" s="140"/>
      <c r="BB94" s="140">
        <v>48.0</v>
      </c>
      <c r="BC94" s="216" t="str">
        <f t="shared" si="208"/>
        <v/>
      </c>
      <c r="BD94" s="185">
        <f t="shared" si="209"/>
        <v>0</v>
      </c>
      <c r="BE94" s="185">
        <f t="shared" si="210"/>
        <v>0</v>
      </c>
      <c r="BF94" s="185">
        <f t="shared" ref="BF94:BG94" si="258">SUM(BD83:BD94)</f>
        <v>0</v>
      </c>
      <c r="BG94" s="185">
        <f t="shared" si="258"/>
        <v>0</v>
      </c>
      <c r="BH94" s="185" t="str">
        <f t="shared" si="211"/>
        <v/>
      </c>
      <c r="BI94" s="185">
        <f t="shared" si="212"/>
        <v>0</v>
      </c>
      <c r="BJ94" s="185">
        <f t="shared" si="213"/>
        <v>0</v>
      </c>
      <c r="BK94" s="185">
        <f t="shared" ref="BK94:BL94" si="259">SUM(BI83:BI94)</f>
        <v>0</v>
      </c>
      <c r="BL94" s="185">
        <f t="shared" si="259"/>
        <v>0</v>
      </c>
      <c r="BM94" s="185" t="str">
        <f t="shared" si="214"/>
        <v/>
      </c>
      <c r="BN94" s="185">
        <f t="shared" si="215"/>
        <v>0</v>
      </c>
      <c r="BO94" s="185">
        <f t="shared" si="216"/>
        <v>0</v>
      </c>
      <c r="BP94" s="216">
        <f t="shared" ref="BP94:BQ94" si="260">SUM(BN83:BN94)</f>
        <v>0</v>
      </c>
      <c r="BQ94" s="216">
        <f t="shared" si="260"/>
        <v>0</v>
      </c>
    </row>
    <row r="95" ht="12.75" customHeight="1">
      <c r="A95" s="139"/>
      <c r="B95" s="139"/>
      <c r="C95" s="139">
        <v>49.0</v>
      </c>
      <c r="D95" s="215">
        <f t="shared" si="184"/>
        <v>0</v>
      </c>
      <c r="E95" s="181">
        <f t="shared" si="185"/>
        <v>0</v>
      </c>
      <c r="F95" s="181">
        <f t="shared" si="186"/>
        <v>0</v>
      </c>
      <c r="G95" s="181"/>
      <c r="H95" s="181"/>
      <c r="I95" s="181">
        <f t="shared" si="179"/>
        <v>0</v>
      </c>
      <c r="J95" s="181"/>
      <c r="K95" s="181" t="str">
        <f t="shared" si="187"/>
        <v/>
      </c>
      <c r="L95" s="181">
        <f t="shared" si="188"/>
        <v>0</v>
      </c>
      <c r="M95" s="181">
        <f t="shared" si="189"/>
        <v>0</v>
      </c>
      <c r="N95" s="181"/>
      <c r="O95" s="181"/>
      <c r="P95" s="181">
        <f t="shared" si="180"/>
        <v>0</v>
      </c>
      <c r="Q95" s="181" t="str">
        <f t="shared" si="190"/>
        <v/>
      </c>
      <c r="R95" s="181">
        <f t="shared" si="191"/>
        <v>0</v>
      </c>
      <c r="S95" s="181">
        <f t="shared" si="192"/>
        <v>0</v>
      </c>
      <c r="T95" s="139"/>
      <c r="U95" s="139"/>
      <c r="V95" s="181">
        <f t="shared" si="181"/>
        <v>0</v>
      </c>
      <c r="W95" s="181" t="str">
        <f t="shared" si="193"/>
        <v/>
      </c>
      <c r="X95" s="181">
        <f t="shared" si="194"/>
        <v>0</v>
      </c>
      <c r="Y95" s="181">
        <f t="shared" si="195"/>
        <v>0</v>
      </c>
      <c r="Z95" s="139"/>
      <c r="AA95" s="139"/>
      <c r="AB95" s="181">
        <f t="shared" si="182"/>
        <v>0</v>
      </c>
      <c r="AC95" s="181"/>
      <c r="AD95" s="181" t="str">
        <f t="shared" si="196"/>
        <v/>
      </c>
      <c r="AE95" s="181">
        <f t="shared" si="197"/>
        <v>0</v>
      </c>
      <c r="AF95" s="181">
        <f t="shared" si="198"/>
        <v>0</v>
      </c>
      <c r="AG95" s="140"/>
      <c r="AH95" s="140"/>
      <c r="AI95" s="185">
        <f t="shared" si="183"/>
        <v>0</v>
      </c>
      <c r="AJ95" s="140"/>
      <c r="AK95" s="140">
        <v>49.0</v>
      </c>
      <c r="AL95" s="216" t="str">
        <f t="shared" si="199"/>
        <v/>
      </c>
      <c r="AM95" s="185">
        <f t="shared" si="200"/>
        <v>0</v>
      </c>
      <c r="AN95" s="185">
        <f t="shared" si="201"/>
        <v>0</v>
      </c>
      <c r="AO95" s="185"/>
      <c r="AP95" s="185"/>
      <c r="AQ95" s="185" t="str">
        <f t="shared" si="202"/>
        <v/>
      </c>
      <c r="AR95" s="185">
        <f t="shared" si="203"/>
        <v>0</v>
      </c>
      <c r="AS95" s="185">
        <f t="shared" si="204"/>
        <v>0</v>
      </c>
      <c r="AT95" s="185"/>
      <c r="AU95" s="185"/>
      <c r="AV95" s="185" t="str">
        <f t="shared" si="205"/>
        <v/>
      </c>
      <c r="AW95" s="185">
        <f t="shared" si="206"/>
        <v>0</v>
      </c>
      <c r="AX95" s="185">
        <f t="shared" si="207"/>
        <v>0</v>
      </c>
      <c r="AY95" s="140"/>
      <c r="AZ95" s="140"/>
      <c r="BA95" s="140"/>
      <c r="BB95" s="140">
        <v>49.0</v>
      </c>
      <c r="BC95" s="216" t="str">
        <f t="shared" si="208"/>
        <v/>
      </c>
      <c r="BD95" s="185">
        <f t="shared" si="209"/>
        <v>0</v>
      </c>
      <c r="BE95" s="185">
        <f t="shared" si="210"/>
        <v>0</v>
      </c>
      <c r="BF95" s="185"/>
      <c r="BG95" s="185"/>
      <c r="BH95" s="185" t="str">
        <f t="shared" si="211"/>
        <v/>
      </c>
      <c r="BI95" s="185">
        <f t="shared" si="212"/>
        <v>0</v>
      </c>
      <c r="BJ95" s="185">
        <f t="shared" si="213"/>
        <v>0</v>
      </c>
      <c r="BK95" s="185"/>
      <c r="BL95" s="185"/>
      <c r="BM95" s="185" t="str">
        <f t="shared" si="214"/>
        <v/>
      </c>
      <c r="BN95" s="185">
        <f t="shared" si="215"/>
        <v>0</v>
      </c>
      <c r="BO95" s="185">
        <f t="shared" si="216"/>
        <v>0</v>
      </c>
      <c r="BP95" s="140"/>
      <c r="BQ95" s="140"/>
    </row>
    <row r="96" ht="12.75" customHeight="1">
      <c r="A96" s="139"/>
      <c r="B96" s="139"/>
      <c r="C96" s="139">
        <v>50.0</v>
      </c>
      <c r="D96" s="215">
        <f t="shared" si="184"/>
        <v>0</v>
      </c>
      <c r="E96" s="181">
        <f t="shared" si="185"/>
        <v>0</v>
      </c>
      <c r="F96" s="181">
        <f t="shared" si="186"/>
        <v>0</v>
      </c>
      <c r="G96" s="181"/>
      <c r="H96" s="181"/>
      <c r="I96" s="181">
        <f t="shared" si="179"/>
        <v>0</v>
      </c>
      <c r="J96" s="181"/>
      <c r="K96" s="181" t="str">
        <f t="shared" si="187"/>
        <v/>
      </c>
      <c r="L96" s="181">
        <f t="shared" si="188"/>
        <v>0</v>
      </c>
      <c r="M96" s="181">
        <f t="shared" si="189"/>
        <v>0</v>
      </c>
      <c r="N96" s="181"/>
      <c r="O96" s="181"/>
      <c r="P96" s="181">
        <f t="shared" si="180"/>
        <v>0</v>
      </c>
      <c r="Q96" s="181" t="str">
        <f t="shared" si="190"/>
        <v/>
      </c>
      <c r="R96" s="181">
        <f t="shared" si="191"/>
        <v>0</v>
      </c>
      <c r="S96" s="181">
        <f t="shared" si="192"/>
        <v>0</v>
      </c>
      <c r="T96" s="139"/>
      <c r="U96" s="139"/>
      <c r="V96" s="181">
        <f t="shared" si="181"/>
        <v>0</v>
      </c>
      <c r="W96" s="181" t="str">
        <f t="shared" si="193"/>
        <v/>
      </c>
      <c r="X96" s="181">
        <f t="shared" si="194"/>
        <v>0</v>
      </c>
      <c r="Y96" s="181">
        <f t="shared" si="195"/>
        <v>0</v>
      </c>
      <c r="Z96" s="139"/>
      <c r="AA96" s="139"/>
      <c r="AB96" s="181">
        <f t="shared" si="182"/>
        <v>0</v>
      </c>
      <c r="AC96" s="181"/>
      <c r="AD96" s="181" t="str">
        <f t="shared" si="196"/>
        <v/>
      </c>
      <c r="AE96" s="181">
        <f t="shared" si="197"/>
        <v>0</v>
      </c>
      <c r="AF96" s="181">
        <f t="shared" si="198"/>
        <v>0</v>
      </c>
      <c r="AG96" s="140"/>
      <c r="AH96" s="140"/>
      <c r="AI96" s="185">
        <f t="shared" si="183"/>
        <v>0</v>
      </c>
      <c r="AJ96" s="140"/>
      <c r="AK96" s="140">
        <v>50.0</v>
      </c>
      <c r="AL96" s="216" t="str">
        <f t="shared" si="199"/>
        <v/>
      </c>
      <c r="AM96" s="185">
        <f t="shared" si="200"/>
        <v>0</v>
      </c>
      <c r="AN96" s="185">
        <f t="shared" si="201"/>
        <v>0</v>
      </c>
      <c r="AO96" s="185"/>
      <c r="AP96" s="185"/>
      <c r="AQ96" s="185" t="str">
        <f t="shared" si="202"/>
        <v/>
      </c>
      <c r="AR96" s="185">
        <f t="shared" si="203"/>
        <v>0</v>
      </c>
      <c r="AS96" s="185">
        <f t="shared" si="204"/>
        <v>0</v>
      </c>
      <c r="AT96" s="185"/>
      <c r="AU96" s="185"/>
      <c r="AV96" s="185" t="str">
        <f t="shared" si="205"/>
        <v/>
      </c>
      <c r="AW96" s="185">
        <f t="shared" si="206"/>
        <v>0</v>
      </c>
      <c r="AX96" s="185">
        <f t="shared" si="207"/>
        <v>0</v>
      </c>
      <c r="AY96" s="140"/>
      <c r="AZ96" s="140"/>
      <c r="BA96" s="140"/>
      <c r="BB96" s="140">
        <v>50.0</v>
      </c>
      <c r="BC96" s="216" t="str">
        <f t="shared" si="208"/>
        <v/>
      </c>
      <c r="BD96" s="185">
        <f t="shared" si="209"/>
        <v>0</v>
      </c>
      <c r="BE96" s="185">
        <f t="shared" si="210"/>
        <v>0</v>
      </c>
      <c r="BF96" s="185"/>
      <c r="BG96" s="185"/>
      <c r="BH96" s="185" t="str">
        <f t="shared" si="211"/>
        <v/>
      </c>
      <c r="BI96" s="185">
        <f t="shared" si="212"/>
        <v>0</v>
      </c>
      <c r="BJ96" s="185">
        <f t="shared" si="213"/>
        <v>0</v>
      </c>
      <c r="BK96" s="185"/>
      <c r="BL96" s="185"/>
      <c r="BM96" s="185" t="str">
        <f t="shared" si="214"/>
        <v/>
      </c>
      <c r="BN96" s="185">
        <f t="shared" si="215"/>
        <v>0</v>
      </c>
      <c r="BO96" s="185">
        <f t="shared" si="216"/>
        <v>0</v>
      </c>
      <c r="BP96" s="140"/>
      <c r="BQ96" s="140"/>
    </row>
    <row r="97" ht="12.75" customHeight="1">
      <c r="A97" s="139"/>
      <c r="B97" s="139"/>
      <c r="C97" s="139">
        <v>51.0</v>
      </c>
      <c r="D97" s="215">
        <f t="shared" si="184"/>
        <v>0</v>
      </c>
      <c r="E97" s="181">
        <f t="shared" si="185"/>
        <v>0</v>
      </c>
      <c r="F97" s="181">
        <f t="shared" si="186"/>
        <v>0</v>
      </c>
      <c r="G97" s="181"/>
      <c r="H97" s="181"/>
      <c r="I97" s="181">
        <f t="shared" si="179"/>
        <v>0</v>
      </c>
      <c r="J97" s="181"/>
      <c r="K97" s="181" t="str">
        <f t="shared" si="187"/>
        <v/>
      </c>
      <c r="L97" s="181">
        <f t="shared" si="188"/>
        <v>0</v>
      </c>
      <c r="M97" s="181">
        <f t="shared" si="189"/>
        <v>0</v>
      </c>
      <c r="N97" s="181"/>
      <c r="O97" s="181"/>
      <c r="P97" s="181">
        <f t="shared" si="180"/>
        <v>0</v>
      </c>
      <c r="Q97" s="181" t="str">
        <f t="shared" si="190"/>
        <v/>
      </c>
      <c r="R97" s="181">
        <f t="shared" si="191"/>
        <v>0</v>
      </c>
      <c r="S97" s="181">
        <f t="shared" si="192"/>
        <v>0</v>
      </c>
      <c r="T97" s="139"/>
      <c r="U97" s="139"/>
      <c r="V97" s="181">
        <f t="shared" si="181"/>
        <v>0</v>
      </c>
      <c r="W97" s="181" t="str">
        <f t="shared" si="193"/>
        <v/>
      </c>
      <c r="X97" s="181">
        <f t="shared" si="194"/>
        <v>0</v>
      </c>
      <c r="Y97" s="181">
        <f t="shared" si="195"/>
        <v>0</v>
      </c>
      <c r="Z97" s="139"/>
      <c r="AA97" s="139"/>
      <c r="AB97" s="181">
        <f t="shared" si="182"/>
        <v>0</v>
      </c>
      <c r="AC97" s="181"/>
      <c r="AD97" s="181" t="str">
        <f t="shared" si="196"/>
        <v/>
      </c>
      <c r="AE97" s="181">
        <f t="shared" si="197"/>
        <v>0</v>
      </c>
      <c r="AF97" s="181">
        <f t="shared" si="198"/>
        <v>0</v>
      </c>
      <c r="AG97" s="140"/>
      <c r="AH97" s="140"/>
      <c r="AI97" s="185">
        <f t="shared" si="183"/>
        <v>0</v>
      </c>
      <c r="AJ97" s="140"/>
      <c r="AK97" s="140">
        <v>51.0</v>
      </c>
      <c r="AL97" s="216" t="str">
        <f t="shared" si="199"/>
        <v/>
      </c>
      <c r="AM97" s="185">
        <f t="shared" si="200"/>
        <v>0</v>
      </c>
      <c r="AN97" s="185">
        <f t="shared" si="201"/>
        <v>0</v>
      </c>
      <c r="AO97" s="185"/>
      <c r="AP97" s="185"/>
      <c r="AQ97" s="185" t="str">
        <f t="shared" si="202"/>
        <v/>
      </c>
      <c r="AR97" s="185">
        <f t="shared" si="203"/>
        <v>0</v>
      </c>
      <c r="AS97" s="185">
        <f t="shared" si="204"/>
        <v>0</v>
      </c>
      <c r="AT97" s="185"/>
      <c r="AU97" s="185"/>
      <c r="AV97" s="185" t="str">
        <f t="shared" si="205"/>
        <v/>
      </c>
      <c r="AW97" s="185">
        <f t="shared" si="206"/>
        <v>0</v>
      </c>
      <c r="AX97" s="185">
        <f t="shared" si="207"/>
        <v>0</v>
      </c>
      <c r="AY97" s="140"/>
      <c r="AZ97" s="140"/>
      <c r="BA97" s="140"/>
      <c r="BB97" s="140">
        <v>51.0</v>
      </c>
      <c r="BC97" s="216" t="str">
        <f t="shared" si="208"/>
        <v/>
      </c>
      <c r="BD97" s="185">
        <f t="shared" si="209"/>
        <v>0</v>
      </c>
      <c r="BE97" s="185">
        <f t="shared" si="210"/>
        <v>0</v>
      </c>
      <c r="BF97" s="185"/>
      <c r="BG97" s="185"/>
      <c r="BH97" s="185" t="str">
        <f t="shared" si="211"/>
        <v/>
      </c>
      <c r="BI97" s="185">
        <f t="shared" si="212"/>
        <v>0</v>
      </c>
      <c r="BJ97" s="185">
        <f t="shared" si="213"/>
        <v>0</v>
      </c>
      <c r="BK97" s="185"/>
      <c r="BL97" s="185"/>
      <c r="BM97" s="185" t="str">
        <f t="shared" si="214"/>
        <v/>
      </c>
      <c r="BN97" s="185">
        <f t="shared" si="215"/>
        <v>0</v>
      </c>
      <c r="BO97" s="185">
        <f t="shared" si="216"/>
        <v>0</v>
      </c>
      <c r="BP97" s="140"/>
      <c r="BQ97" s="140"/>
    </row>
    <row r="98" ht="12.75" customHeight="1">
      <c r="A98" s="139"/>
      <c r="B98" s="139"/>
      <c r="C98" s="139">
        <v>52.0</v>
      </c>
      <c r="D98" s="215">
        <f t="shared" si="184"/>
        <v>0</v>
      </c>
      <c r="E98" s="181">
        <f t="shared" si="185"/>
        <v>0</v>
      </c>
      <c r="F98" s="181">
        <f t="shared" si="186"/>
        <v>0</v>
      </c>
      <c r="G98" s="181"/>
      <c r="H98" s="181"/>
      <c r="I98" s="181">
        <f t="shared" si="179"/>
        <v>0</v>
      </c>
      <c r="J98" s="181"/>
      <c r="K98" s="181" t="str">
        <f t="shared" si="187"/>
        <v/>
      </c>
      <c r="L98" s="181">
        <f t="shared" si="188"/>
        <v>0</v>
      </c>
      <c r="M98" s="181">
        <f t="shared" si="189"/>
        <v>0</v>
      </c>
      <c r="N98" s="181"/>
      <c r="O98" s="181"/>
      <c r="P98" s="181">
        <f t="shared" si="180"/>
        <v>0</v>
      </c>
      <c r="Q98" s="181" t="str">
        <f t="shared" si="190"/>
        <v/>
      </c>
      <c r="R98" s="181">
        <f t="shared" si="191"/>
        <v>0</v>
      </c>
      <c r="S98" s="181">
        <f t="shared" si="192"/>
        <v>0</v>
      </c>
      <c r="T98" s="139"/>
      <c r="U98" s="139"/>
      <c r="V98" s="181">
        <f t="shared" si="181"/>
        <v>0</v>
      </c>
      <c r="W98" s="181" t="str">
        <f t="shared" si="193"/>
        <v/>
      </c>
      <c r="X98" s="181">
        <f t="shared" si="194"/>
        <v>0</v>
      </c>
      <c r="Y98" s="181">
        <f t="shared" si="195"/>
        <v>0</v>
      </c>
      <c r="Z98" s="139"/>
      <c r="AA98" s="139"/>
      <c r="AB98" s="181">
        <f t="shared" si="182"/>
        <v>0</v>
      </c>
      <c r="AC98" s="181"/>
      <c r="AD98" s="181" t="str">
        <f t="shared" si="196"/>
        <v/>
      </c>
      <c r="AE98" s="181">
        <f t="shared" si="197"/>
        <v>0</v>
      </c>
      <c r="AF98" s="181">
        <f t="shared" si="198"/>
        <v>0</v>
      </c>
      <c r="AG98" s="140"/>
      <c r="AH98" s="140"/>
      <c r="AI98" s="185">
        <f t="shared" si="183"/>
        <v>0</v>
      </c>
      <c r="AJ98" s="140"/>
      <c r="AK98" s="140">
        <v>52.0</v>
      </c>
      <c r="AL98" s="216" t="str">
        <f t="shared" si="199"/>
        <v/>
      </c>
      <c r="AM98" s="185">
        <f t="shared" si="200"/>
        <v>0</v>
      </c>
      <c r="AN98" s="185">
        <f t="shared" si="201"/>
        <v>0</v>
      </c>
      <c r="AO98" s="185"/>
      <c r="AP98" s="185"/>
      <c r="AQ98" s="185" t="str">
        <f t="shared" si="202"/>
        <v/>
      </c>
      <c r="AR98" s="185">
        <f t="shared" si="203"/>
        <v>0</v>
      </c>
      <c r="AS98" s="185">
        <f t="shared" si="204"/>
        <v>0</v>
      </c>
      <c r="AT98" s="185"/>
      <c r="AU98" s="185"/>
      <c r="AV98" s="185" t="str">
        <f t="shared" si="205"/>
        <v/>
      </c>
      <c r="AW98" s="185">
        <f t="shared" si="206"/>
        <v>0</v>
      </c>
      <c r="AX98" s="185">
        <f t="shared" si="207"/>
        <v>0</v>
      </c>
      <c r="AY98" s="140"/>
      <c r="AZ98" s="140"/>
      <c r="BA98" s="140"/>
      <c r="BB98" s="140">
        <v>52.0</v>
      </c>
      <c r="BC98" s="216" t="str">
        <f t="shared" si="208"/>
        <v/>
      </c>
      <c r="BD98" s="185">
        <f t="shared" si="209"/>
        <v>0</v>
      </c>
      <c r="BE98" s="185">
        <f t="shared" si="210"/>
        <v>0</v>
      </c>
      <c r="BF98" s="185"/>
      <c r="BG98" s="185"/>
      <c r="BH98" s="185" t="str">
        <f t="shared" si="211"/>
        <v/>
      </c>
      <c r="BI98" s="185">
        <f t="shared" si="212"/>
        <v>0</v>
      </c>
      <c r="BJ98" s="185">
        <f t="shared" si="213"/>
        <v>0</v>
      </c>
      <c r="BK98" s="185"/>
      <c r="BL98" s="185"/>
      <c r="BM98" s="185" t="str">
        <f t="shared" si="214"/>
        <v/>
      </c>
      <c r="BN98" s="185">
        <f t="shared" si="215"/>
        <v>0</v>
      </c>
      <c r="BO98" s="185">
        <f t="shared" si="216"/>
        <v>0</v>
      </c>
      <c r="BP98" s="140"/>
      <c r="BQ98" s="140"/>
    </row>
    <row r="99" ht="12.75" customHeight="1">
      <c r="A99" s="139"/>
      <c r="B99" s="139"/>
      <c r="C99" s="139">
        <v>53.0</v>
      </c>
      <c r="D99" s="215">
        <f t="shared" si="184"/>
        <v>0</v>
      </c>
      <c r="E99" s="181">
        <f t="shared" si="185"/>
        <v>0</v>
      </c>
      <c r="F99" s="181">
        <f t="shared" si="186"/>
        <v>0</v>
      </c>
      <c r="G99" s="181"/>
      <c r="H99" s="181"/>
      <c r="I99" s="181">
        <f t="shared" si="179"/>
        <v>0</v>
      </c>
      <c r="J99" s="181"/>
      <c r="K99" s="181" t="str">
        <f t="shared" si="187"/>
        <v/>
      </c>
      <c r="L99" s="181">
        <f t="shared" si="188"/>
        <v>0</v>
      </c>
      <c r="M99" s="181">
        <f t="shared" si="189"/>
        <v>0</v>
      </c>
      <c r="N99" s="181"/>
      <c r="O99" s="181"/>
      <c r="P99" s="181">
        <f t="shared" si="180"/>
        <v>0</v>
      </c>
      <c r="Q99" s="181" t="str">
        <f t="shared" si="190"/>
        <v/>
      </c>
      <c r="R99" s="181">
        <f t="shared" si="191"/>
        <v>0</v>
      </c>
      <c r="S99" s="181">
        <f t="shared" si="192"/>
        <v>0</v>
      </c>
      <c r="T99" s="139"/>
      <c r="U99" s="139"/>
      <c r="V99" s="181">
        <f t="shared" si="181"/>
        <v>0</v>
      </c>
      <c r="W99" s="181" t="str">
        <f t="shared" si="193"/>
        <v/>
      </c>
      <c r="X99" s="181">
        <f t="shared" si="194"/>
        <v>0</v>
      </c>
      <c r="Y99" s="181">
        <f t="shared" si="195"/>
        <v>0</v>
      </c>
      <c r="Z99" s="139"/>
      <c r="AA99" s="139"/>
      <c r="AB99" s="181">
        <f t="shared" si="182"/>
        <v>0</v>
      </c>
      <c r="AC99" s="181"/>
      <c r="AD99" s="181" t="str">
        <f t="shared" si="196"/>
        <v/>
      </c>
      <c r="AE99" s="181">
        <f t="shared" si="197"/>
        <v>0</v>
      </c>
      <c r="AF99" s="181">
        <f t="shared" si="198"/>
        <v>0</v>
      </c>
      <c r="AG99" s="140"/>
      <c r="AH99" s="140"/>
      <c r="AI99" s="185">
        <f t="shared" si="183"/>
        <v>0</v>
      </c>
      <c r="AJ99" s="140"/>
      <c r="AK99" s="140">
        <v>53.0</v>
      </c>
      <c r="AL99" s="216" t="str">
        <f t="shared" si="199"/>
        <v/>
      </c>
      <c r="AM99" s="185">
        <f t="shared" si="200"/>
        <v>0</v>
      </c>
      <c r="AN99" s="185">
        <f t="shared" si="201"/>
        <v>0</v>
      </c>
      <c r="AO99" s="185"/>
      <c r="AP99" s="185"/>
      <c r="AQ99" s="185" t="str">
        <f t="shared" si="202"/>
        <v/>
      </c>
      <c r="AR99" s="185">
        <f t="shared" si="203"/>
        <v>0</v>
      </c>
      <c r="AS99" s="185">
        <f t="shared" si="204"/>
        <v>0</v>
      </c>
      <c r="AT99" s="185"/>
      <c r="AU99" s="185"/>
      <c r="AV99" s="185" t="str">
        <f t="shared" si="205"/>
        <v/>
      </c>
      <c r="AW99" s="185">
        <f t="shared" si="206"/>
        <v>0</v>
      </c>
      <c r="AX99" s="185">
        <f t="shared" si="207"/>
        <v>0</v>
      </c>
      <c r="AY99" s="140"/>
      <c r="AZ99" s="140"/>
      <c r="BA99" s="140"/>
      <c r="BB99" s="140">
        <v>53.0</v>
      </c>
      <c r="BC99" s="216" t="str">
        <f t="shared" si="208"/>
        <v/>
      </c>
      <c r="BD99" s="185">
        <f t="shared" si="209"/>
        <v>0</v>
      </c>
      <c r="BE99" s="185">
        <f t="shared" si="210"/>
        <v>0</v>
      </c>
      <c r="BF99" s="185"/>
      <c r="BG99" s="185"/>
      <c r="BH99" s="185" t="str">
        <f t="shared" si="211"/>
        <v/>
      </c>
      <c r="BI99" s="185">
        <f t="shared" si="212"/>
        <v>0</v>
      </c>
      <c r="BJ99" s="185">
        <f t="shared" si="213"/>
        <v>0</v>
      </c>
      <c r="BK99" s="185"/>
      <c r="BL99" s="185"/>
      <c r="BM99" s="185" t="str">
        <f t="shared" si="214"/>
        <v/>
      </c>
      <c r="BN99" s="185">
        <f t="shared" si="215"/>
        <v>0</v>
      </c>
      <c r="BO99" s="185">
        <f t="shared" si="216"/>
        <v>0</v>
      </c>
      <c r="BP99" s="140"/>
      <c r="BQ99" s="140"/>
    </row>
    <row r="100" ht="12.75" customHeight="1">
      <c r="A100" s="139"/>
      <c r="B100" s="139"/>
      <c r="C100" s="139">
        <v>54.0</v>
      </c>
      <c r="D100" s="215">
        <f t="shared" si="184"/>
        <v>0</v>
      </c>
      <c r="E100" s="181">
        <f t="shared" si="185"/>
        <v>0</v>
      </c>
      <c r="F100" s="181">
        <f t="shared" si="186"/>
        <v>0</v>
      </c>
      <c r="G100" s="181"/>
      <c r="H100" s="181"/>
      <c r="I100" s="181">
        <f t="shared" si="179"/>
        <v>0</v>
      </c>
      <c r="J100" s="181"/>
      <c r="K100" s="181" t="str">
        <f t="shared" si="187"/>
        <v/>
      </c>
      <c r="L100" s="181">
        <f t="shared" si="188"/>
        <v>0</v>
      </c>
      <c r="M100" s="181">
        <f t="shared" si="189"/>
        <v>0</v>
      </c>
      <c r="N100" s="181"/>
      <c r="O100" s="181"/>
      <c r="P100" s="181">
        <f t="shared" si="180"/>
        <v>0</v>
      </c>
      <c r="Q100" s="181" t="str">
        <f t="shared" si="190"/>
        <v/>
      </c>
      <c r="R100" s="181">
        <f t="shared" si="191"/>
        <v>0</v>
      </c>
      <c r="S100" s="181">
        <f t="shared" si="192"/>
        <v>0</v>
      </c>
      <c r="T100" s="139"/>
      <c r="U100" s="139"/>
      <c r="V100" s="181">
        <f t="shared" si="181"/>
        <v>0</v>
      </c>
      <c r="W100" s="181" t="str">
        <f t="shared" si="193"/>
        <v/>
      </c>
      <c r="X100" s="181">
        <f t="shared" si="194"/>
        <v>0</v>
      </c>
      <c r="Y100" s="181">
        <f t="shared" si="195"/>
        <v>0</v>
      </c>
      <c r="Z100" s="139"/>
      <c r="AA100" s="139"/>
      <c r="AB100" s="181">
        <f t="shared" si="182"/>
        <v>0</v>
      </c>
      <c r="AC100" s="181"/>
      <c r="AD100" s="181" t="str">
        <f t="shared" si="196"/>
        <v/>
      </c>
      <c r="AE100" s="181">
        <f t="shared" si="197"/>
        <v>0</v>
      </c>
      <c r="AF100" s="181">
        <f t="shared" si="198"/>
        <v>0</v>
      </c>
      <c r="AG100" s="140"/>
      <c r="AH100" s="140"/>
      <c r="AI100" s="185">
        <f t="shared" si="183"/>
        <v>0</v>
      </c>
      <c r="AJ100" s="140"/>
      <c r="AK100" s="140">
        <v>54.0</v>
      </c>
      <c r="AL100" s="216" t="str">
        <f t="shared" si="199"/>
        <v/>
      </c>
      <c r="AM100" s="185">
        <f t="shared" si="200"/>
        <v>0</v>
      </c>
      <c r="AN100" s="185">
        <f t="shared" si="201"/>
        <v>0</v>
      </c>
      <c r="AO100" s="185"/>
      <c r="AP100" s="185"/>
      <c r="AQ100" s="185" t="str">
        <f t="shared" si="202"/>
        <v/>
      </c>
      <c r="AR100" s="185">
        <f t="shared" si="203"/>
        <v>0</v>
      </c>
      <c r="AS100" s="185">
        <f t="shared" si="204"/>
        <v>0</v>
      </c>
      <c r="AT100" s="185"/>
      <c r="AU100" s="185"/>
      <c r="AV100" s="185" t="str">
        <f t="shared" si="205"/>
        <v/>
      </c>
      <c r="AW100" s="185">
        <f t="shared" si="206"/>
        <v>0</v>
      </c>
      <c r="AX100" s="185">
        <f t="shared" si="207"/>
        <v>0</v>
      </c>
      <c r="AY100" s="140"/>
      <c r="AZ100" s="140"/>
      <c r="BA100" s="140"/>
      <c r="BB100" s="140">
        <v>54.0</v>
      </c>
      <c r="BC100" s="216" t="str">
        <f t="shared" si="208"/>
        <v/>
      </c>
      <c r="BD100" s="185">
        <f t="shared" si="209"/>
        <v>0</v>
      </c>
      <c r="BE100" s="185">
        <f t="shared" si="210"/>
        <v>0</v>
      </c>
      <c r="BF100" s="185"/>
      <c r="BG100" s="185"/>
      <c r="BH100" s="185" t="str">
        <f t="shared" si="211"/>
        <v/>
      </c>
      <c r="BI100" s="185">
        <f t="shared" si="212"/>
        <v>0</v>
      </c>
      <c r="BJ100" s="185">
        <f t="shared" si="213"/>
        <v>0</v>
      </c>
      <c r="BK100" s="185"/>
      <c r="BL100" s="185"/>
      <c r="BM100" s="185" t="str">
        <f t="shared" si="214"/>
        <v/>
      </c>
      <c r="BN100" s="185">
        <f t="shared" si="215"/>
        <v>0</v>
      </c>
      <c r="BO100" s="185">
        <f t="shared" si="216"/>
        <v>0</v>
      </c>
      <c r="BP100" s="140"/>
      <c r="BQ100" s="140"/>
    </row>
    <row r="101" ht="12.75" customHeight="1">
      <c r="A101" s="139"/>
      <c r="B101" s="139"/>
      <c r="C101" s="139">
        <v>55.0</v>
      </c>
      <c r="D101" s="215">
        <f t="shared" si="184"/>
        <v>0</v>
      </c>
      <c r="E101" s="181">
        <f t="shared" si="185"/>
        <v>0</v>
      </c>
      <c r="F101" s="181">
        <f t="shared" si="186"/>
        <v>0</v>
      </c>
      <c r="G101" s="181"/>
      <c r="H101" s="181"/>
      <c r="I101" s="181">
        <f t="shared" si="179"/>
        <v>0</v>
      </c>
      <c r="J101" s="181"/>
      <c r="K101" s="181" t="str">
        <f t="shared" si="187"/>
        <v/>
      </c>
      <c r="L101" s="181">
        <f t="shared" si="188"/>
        <v>0</v>
      </c>
      <c r="M101" s="181">
        <f t="shared" si="189"/>
        <v>0</v>
      </c>
      <c r="N101" s="181"/>
      <c r="O101" s="181"/>
      <c r="P101" s="181">
        <f t="shared" si="180"/>
        <v>0</v>
      </c>
      <c r="Q101" s="181" t="str">
        <f t="shared" si="190"/>
        <v/>
      </c>
      <c r="R101" s="181">
        <f t="shared" si="191"/>
        <v>0</v>
      </c>
      <c r="S101" s="181">
        <f t="shared" si="192"/>
        <v>0</v>
      </c>
      <c r="T101" s="139"/>
      <c r="U101" s="139"/>
      <c r="V101" s="181">
        <f t="shared" si="181"/>
        <v>0</v>
      </c>
      <c r="W101" s="181" t="str">
        <f t="shared" si="193"/>
        <v/>
      </c>
      <c r="X101" s="181">
        <f t="shared" si="194"/>
        <v>0</v>
      </c>
      <c r="Y101" s="181">
        <f t="shared" si="195"/>
        <v>0</v>
      </c>
      <c r="Z101" s="139"/>
      <c r="AA101" s="139"/>
      <c r="AB101" s="181">
        <f t="shared" si="182"/>
        <v>0</v>
      </c>
      <c r="AC101" s="181"/>
      <c r="AD101" s="181" t="str">
        <f t="shared" si="196"/>
        <v/>
      </c>
      <c r="AE101" s="181">
        <f t="shared" si="197"/>
        <v>0</v>
      </c>
      <c r="AF101" s="181">
        <f t="shared" si="198"/>
        <v>0</v>
      </c>
      <c r="AG101" s="140"/>
      <c r="AH101" s="140"/>
      <c r="AI101" s="185">
        <f t="shared" si="183"/>
        <v>0</v>
      </c>
      <c r="AJ101" s="140"/>
      <c r="AK101" s="140">
        <v>55.0</v>
      </c>
      <c r="AL101" s="216" t="str">
        <f t="shared" si="199"/>
        <v/>
      </c>
      <c r="AM101" s="185">
        <f t="shared" si="200"/>
        <v>0</v>
      </c>
      <c r="AN101" s="185">
        <f t="shared" si="201"/>
        <v>0</v>
      </c>
      <c r="AO101" s="185"/>
      <c r="AP101" s="185"/>
      <c r="AQ101" s="185" t="str">
        <f t="shared" si="202"/>
        <v/>
      </c>
      <c r="AR101" s="185">
        <f t="shared" si="203"/>
        <v>0</v>
      </c>
      <c r="AS101" s="185">
        <f t="shared" si="204"/>
        <v>0</v>
      </c>
      <c r="AT101" s="185"/>
      <c r="AU101" s="185"/>
      <c r="AV101" s="185" t="str">
        <f t="shared" si="205"/>
        <v/>
      </c>
      <c r="AW101" s="185">
        <f t="shared" si="206"/>
        <v>0</v>
      </c>
      <c r="AX101" s="185">
        <f t="shared" si="207"/>
        <v>0</v>
      </c>
      <c r="AY101" s="140"/>
      <c r="AZ101" s="140"/>
      <c r="BA101" s="140"/>
      <c r="BB101" s="140">
        <v>55.0</v>
      </c>
      <c r="BC101" s="216" t="str">
        <f t="shared" si="208"/>
        <v/>
      </c>
      <c r="BD101" s="185">
        <f t="shared" si="209"/>
        <v>0</v>
      </c>
      <c r="BE101" s="185">
        <f t="shared" si="210"/>
        <v>0</v>
      </c>
      <c r="BF101" s="185"/>
      <c r="BG101" s="185"/>
      <c r="BH101" s="185" t="str">
        <f t="shared" si="211"/>
        <v/>
      </c>
      <c r="BI101" s="185">
        <f t="shared" si="212"/>
        <v>0</v>
      </c>
      <c r="BJ101" s="185">
        <f t="shared" si="213"/>
        <v>0</v>
      </c>
      <c r="BK101" s="185"/>
      <c r="BL101" s="185"/>
      <c r="BM101" s="185" t="str">
        <f t="shared" si="214"/>
        <v/>
      </c>
      <c r="BN101" s="185">
        <f t="shared" si="215"/>
        <v>0</v>
      </c>
      <c r="BO101" s="185">
        <f t="shared" si="216"/>
        <v>0</v>
      </c>
      <c r="BP101" s="140"/>
      <c r="BQ101" s="140"/>
    </row>
    <row r="102" ht="12.75" customHeight="1">
      <c r="A102" s="139"/>
      <c r="B102" s="139"/>
      <c r="C102" s="139">
        <v>56.0</v>
      </c>
      <c r="D102" s="215">
        <f t="shared" si="184"/>
        <v>0</v>
      </c>
      <c r="E102" s="181">
        <f t="shared" si="185"/>
        <v>0</v>
      </c>
      <c r="F102" s="181">
        <f t="shared" si="186"/>
        <v>0</v>
      </c>
      <c r="G102" s="181"/>
      <c r="H102" s="181"/>
      <c r="I102" s="181">
        <f t="shared" si="179"/>
        <v>0</v>
      </c>
      <c r="J102" s="181"/>
      <c r="K102" s="181" t="str">
        <f t="shared" si="187"/>
        <v/>
      </c>
      <c r="L102" s="181">
        <f t="shared" si="188"/>
        <v>0</v>
      </c>
      <c r="M102" s="181">
        <f t="shared" si="189"/>
        <v>0</v>
      </c>
      <c r="N102" s="181"/>
      <c r="O102" s="181"/>
      <c r="P102" s="181">
        <f t="shared" si="180"/>
        <v>0</v>
      </c>
      <c r="Q102" s="181" t="str">
        <f t="shared" si="190"/>
        <v/>
      </c>
      <c r="R102" s="181">
        <f t="shared" si="191"/>
        <v>0</v>
      </c>
      <c r="S102" s="181">
        <f t="shared" si="192"/>
        <v>0</v>
      </c>
      <c r="T102" s="139"/>
      <c r="U102" s="139"/>
      <c r="V102" s="181">
        <f t="shared" si="181"/>
        <v>0</v>
      </c>
      <c r="W102" s="181" t="str">
        <f t="shared" si="193"/>
        <v/>
      </c>
      <c r="X102" s="181">
        <f t="shared" si="194"/>
        <v>0</v>
      </c>
      <c r="Y102" s="181">
        <f t="shared" si="195"/>
        <v>0</v>
      </c>
      <c r="Z102" s="139"/>
      <c r="AA102" s="139"/>
      <c r="AB102" s="181">
        <f t="shared" si="182"/>
        <v>0</v>
      </c>
      <c r="AC102" s="181"/>
      <c r="AD102" s="181" t="str">
        <f t="shared" si="196"/>
        <v/>
      </c>
      <c r="AE102" s="181">
        <f t="shared" si="197"/>
        <v>0</v>
      </c>
      <c r="AF102" s="181">
        <f t="shared" si="198"/>
        <v>0</v>
      </c>
      <c r="AG102" s="140"/>
      <c r="AH102" s="140"/>
      <c r="AI102" s="185">
        <f t="shared" si="183"/>
        <v>0</v>
      </c>
      <c r="AJ102" s="140"/>
      <c r="AK102" s="140">
        <v>56.0</v>
      </c>
      <c r="AL102" s="216" t="str">
        <f t="shared" si="199"/>
        <v/>
      </c>
      <c r="AM102" s="185">
        <f t="shared" si="200"/>
        <v>0</v>
      </c>
      <c r="AN102" s="185">
        <f t="shared" si="201"/>
        <v>0</v>
      </c>
      <c r="AO102" s="185"/>
      <c r="AP102" s="185"/>
      <c r="AQ102" s="185" t="str">
        <f t="shared" si="202"/>
        <v/>
      </c>
      <c r="AR102" s="185">
        <f t="shared" si="203"/>
        <v>0</v>
      </c>
      <c r="AS102" s="185">
        <f t="shared" si="204"/>
        <v>0</v>
      </c>
      <c r="AT102" s="185"/>
      <c r="AU102" s="185"/>
      <c r="AV102" s="185" t="str">
        <f t="shared" si="205"/>
        <v/>
      </c>
      <c r="AW102" s="185">
        <f t="shared" si="206"/>
        <v>0</v>
      </c>
      <c r="AX102" s="185">
        <f t="shared" si="207"/>
        <v>0</v>
      </c>
      <c r="AY102" s="140"/>
      <c r="AZ102" s="140"/>
      <c r="BA102" s="140"/>
      <c r="BB102" s="140">
        <v>56.0</v>
      </c>
      <c r="BC102" s="216" t="str">
        <f t="shared" si="208"/>
        <v/>
      </c>
      <c r="BD102" s="185">
        <f t="shared" si="209"/>
        <v>0</v>
      </c>
      <c r="BE102" s="185">
        <f t="shared" si="210"/>
        <v>0</v>
      </c>
      <c r="BF102" s="185"/>
      <c r="BG102" s="185"/>
      <c r="BH102" s="185" t="str">
        <f t="shared" si="211"/>
        <v/>
      </c>
      <c r="BI102" s="185">
        <f t="shared" si="212"/>
        <v>0</v>
      </c>
      <c r="BJ102" s="185">
        <f t="shared" si="213"/>
        <v>0</v>
      </c>
      <c r="BK102" s="185"/>
      <c r="BL102" s="185"/>
      <c r="BM102" s="185" t="str">
        <f t="shared" si="214"/>
        <v/>
      </c>
      <c r="BN102" s="185">
        <f t="shared" si="215"/>
        <v>0</v>
      </c>
      <c r="BO102" s="185">
        <f t="shared" si="216"/>
        <v>0</v>
      </c>
      <c r="BP102" s="140"/>
      <c r="BQ102" s="140"/>
    </row>
    <row r="103" ht="12.75" customHeight="1">
      <c r="A103" s="139"/>
      <c r="B103" s="139"/>
      <c r="C103" s="139">
        <v>57.0</v>
      </c>
      <c r="D103" s="215">
        <f t="shared" si="184"/>
        <v>0</v>
      </c>
      <c r="E103" s="181">
        <f t="shared" si="185"/>
        <v>0</v>
      </c>
      <c r="F103" s="181">
        <f t="shared" si="186"/>
        <v>0</v>
      </c>
      <c r="G103" s="181"/>
      <c r="H103" s="181"/>
      <c r="I103" s="181">
        <f t="shared" si="179"/>
        <v>0</v>
      </c>
      <c r="J103" s="181"/>
      <c r="K103" s="181" t="str">
        <f t="shared" si="187"/>
        <v/>
      </c>
      <c r="L103" s="181">
        <f t="shared" si="188"/>
        <v>0</v>
      </c>
      <c r="M103" s="181">
        <f t="shared" si="189"/>
        <v>0</v>
      </c>
      <c r="N103" s="181"/>
      <c r="O103" s="181"/>
      <c r="P103" s="181">
        <f t="shared" si="180"/>
        <v>0</v>
      </c>
      <c r="Q103" s="181" t="str">
        <f t="shared" si="190"/>
        <v/>
      </c>
      <c r="R103" s="181">
        <f t="shared" si="191"/>
        <v>0</v>
      </c>
      <c r="S103" s="181">
        <f t="shared" si="192"/>
        <v>0</v>
      </c>
      <c r="T103" s="139"/>
      <c r="U103" s="139"/>
      <c r="V103" s="181">
        <f t="shared" si="181"/>
        <v>0</v>
      </c>
      <c r="W103" s="181" t="str">
        <f t="shared" si="193"/>
        <v/>
      </c>
      <c r="X103" s="181">
        <f t="shared" si="194"/>
        <v>0</v>
      </c>
      <c r="Y103" s="181">
        <f t="shared" si="195"/>
        <v>0</v>
      </c>
      <c r="Z103" s="139"/>
      <c r="AA103" s="139"/>
      <c r="AB103" s="181">
        <f t="shared" si="182"/>
        <v>0</v>
      </c>
      <c r="AC103" s="181"/>
      <c r="AD103" s="181" t="str">
        <f t="shared" si="196"/>
        <v/>
      </c>
      <c r="AE103" s="181">
        <f t="shared" si="197"/>
        <v>0</v>
      </c>
      <c r="AF103" s="181">
        <f t="shared" si="198"/>
        <v>0</v>
      </c>
      <c r="AG103" s="140"/>
      <c r="AH103" s="140"/>
      <c r="AI103" s="185">
        <f t="shared" si="183"/>
        <v>0</v>
      </c>
      <c r="AJ103" s="140"/>
      <c r="AK103" s="140">
        <v>57.0</v>
      </c>
      <c r="AL103" s="216" t="str">
        <f t="shared" si="199"/>
        <v/>
      </c>
      <c r="AM103" s="185">
        <f t="shared" si="200"/>
        <v>0</v>
      </c>
      <c r="AN103" s="185">
        <f t="shared" si="201"/>
        <v>0</v>
      </c>
      <c r="AO103" s="185"/>
      <c r="AP103" s="185"/>
      <c r="AQ103" s="185" t="str">
        <f t="shared" si="202"/>
        <v/>
      </c>
      <c r="AR103" s="185">
        <f t="shared" si="203"/>
        <v>0</v>
      </c>
      <c r="AS103" s="185">
        <f t="shared" si="204"/>
        <v>0</v>
      </c>
      <c r="AT103" s="185"/>
      <c r="AU103" s="185"/>
      <c r="AV103" s="185" t="str">
        <f t="shared" si="205"/>
        <v/>
      </c>
      <c r="AW103" s="185">
        <f t="shared" si="206"/>
        <v>0</v>
      </c>
      <c r="AX103" s="185">
        <f t="shared" si="207"/>
        <v>0</v>
      </c>
      <c r="AY103" s="140"/>
      <c r="AZ103" s="140"/>
      <c r="BA103" s="140"/>
      <c r="BB103" s="140">
        <v>57.0</v>
      </c>
      <c r="BC103" s="216" t="str">
        <f t="shared" si="208"/>
        <v/>
      </c>
      <c r="BD103" s="185">
        <f t="shared" si="209"/>
        <v>0</v>
      </c>
      <c r="BE103" s="185">
        <f t="shared" si="210"/>
        <v>0</v>
      </c>
      <c r="BF103" s="185"/>
      <c r="BG103" s="185"/>
      <c r="BH103" s="185" t="str">
        <f t="shared" si="211"/>
        <v/>
      </c>
      <c r="BI103" s="185">
        <f t="shared" si="212"/>
        <v>0</v>
      </c>
      <c r="BJ103" s="185">
        <f t="shared" si="213"/>
        <v>0</v>
      </c>
      <c r="BK103" s="185"/>
      <c r="BL103" s="185"/>
      <c r="BM103" s="185" t="str">
        <f t="shared" si="214"/>
        <v/>
      </c>
      <c r="BN103" s="185">
        <f t="shared" si="215"/>
        <v>0</v>
      </c>
      <c r="BO103" s="185">
        <f t="shared" si="216"/>
        <v>0</v>
      </c>
      <c r="BP103" s="140"/>
      <c r="BQ103" s="140"/>
    </row>
    <row r="104" ht="12.75" customHeight="1">
      <c r="A104" s="139"/>
      <c r="B104" s="139"/>
      <c r="C104" s="139">
        <v>58.0</v>
      </c>
      <c r="D104" s="215">
        <f t="shared" si="184"/>
        <v>0</v>
      </c>
      <c r="E104" s="181">
        <f t="shared" si="185"/>
        <v>0</v>
      </c>
      <c r="F104" s="181">
        <f t="shared" si="186"/>
        <v>0</v>
      </c>
      <c r="G104" s="181"/>
      <c r="H104" s="181"/>
      <c r="I104" s="181">
        <f t="shared" si="179"/>
        <v>0</v>
      </c>
      <c r="J104" s="181"/>
      <c r="K104" s="181" t="str">
        <f t="shared" si="187"/>
        <v/>
      </c>
      <c r="L104" s="181">
        <f t="shared" si="188"/>
        <v>0</v>
      </c>
      <c r="M104" s="181">
        <f t="shared" si="189"/>
        <v>0</v>
      </c>
      <c r="N104" s="181"/>
      <c r="O104" s="181"/>
      <c r="P104" s="181">
        <f t="shared" si="180"/>
        <v>0</v>
      </c>
      <c r="Q104" s="181" t="str">
        <f t="shared" si="190"/>
        <v/>
      </c>
      <c r="R104" s="181">
        <f t="shared" si="191"/>
        <v>0</v>
      </c>
      <c r="S104" s="181">
        <f t="shared" si="192"/>
        <v>0</v>
      </c>
      <c r="T104" s="139"/>
      <c r="U104" s="139"/>
      <c r="V104" s="181">
        <f t="shared" si="181"/>
        <v>0</v>
      </c>
      <c r="W104" s="181" t="str">
        <f t="shared" si="193"/>
        <v/>
      </c>
      <c r="X104" s="181">
        <f t="shared" si="194"/>
        <v>0</v>
      </c>
      <c r="Y104" s="181">
        <f t="shared" si="195"/>
        <v>0</v>
      </c>
      <c r="Z104" s="139"/>
      <c r="AA104" s="139"/>
      <c r="AB104" s="181">
        <f t="shared" si="182"/>
        <v>0</v>
      </c>
      <c r="AC104" s="181"/>
      <c r="AD104" s="181" t="str">
        <f t="shared" si="196"/>
        <v/>
      </c>
      <c r="AE104" s="181">
        <f t="shared" si="197"/>
        <v>0</v>
      </c>
      <c r="AF104" s="181">
        <f t="shared" si="198"/>
        <v>0</v>
      </c>
      <c r="AG104" s="140"/>
      <c r="AH104" s="140"/>
      <c r="AI104" s="185">
        <f t="shared" si="183"/>
        <v>0</v>
      </c>
      <c r="AJ104" s="140"/>
      <c r="AK104" s="140">
        <v>58.0</v>
      </c>
      <c r="AL104" s="216" t="str">
        <f t="shared" si="199"/>
        <v/>
      </c>
      <c r="AM104" s="185">
        <f t="shared" si="200"/>
        <v>0</v>
      </c>
      <c r="AN104" s="185">
        <f t="shared" si="201"/>
        <v>0</v>
      </c>
      <c r="AO104" s="185"/>
      <c r="AP104" s="185"/>
      <c r="AQ104" s="185" t="str">
        <f t="shared" si="202"/>
        <v/>
      </c>
      <c r="AR104" s="185">
        <f t="shared" si="203"/>
        <v>0</v>
      </c>
      <c r="AS104" s="185">
        <f t="shared" si="204"/>
        <v>0</v>
      </c>
      <c r="AT104" s="185"/>
      <c r="AU104" s="185"/>
      <c r="AV104" s="185" t="str">
        <f t="shared" si="205"/>
        <v/>
      </c>
      <c r="AW104" s="185">
        <f t="shared" si="206"/>
        <v>0</v>
      </c>
      <c r="AX104" s="185">
        <f t="shared" si="207"/>
        <v>0</v>
      </c>
      <c r="AY104" s="140"/>
      <c r="AZ104" s="140"/>
      <c r="BA104" s="140"/>
      <c r="BB104" s="140">
        <v>58.0</v>
      </c>
      <c r="BC104" s="216" t="str">
        <f t="shared" si="208"/>
        <v/>
      </c>
      <c r="BD104" s="185">
        <f t="shared" si="209"/>
        <v>0</v>
      </c>
      <c r="BE104" s="185">
        <f t="shared" si="210"/>
        <v>0</v>
      </c>
      <c r="BF104" s="185"/>
      <c r="BG104" s="185"/>
      <c r="BH104" s="185" t="str">
        <f t="shared" si="211"/>
        <v/>
      </c>
      <c r="BI104" s="185">
        <f t="shared" si="212"/>
        <v>0</v>
      </c>
      <c r="BJ104" s="185">
        <f t="shared" si="213"/>
        <v>0</v>
      </c>
      <c r="BK104" s="185"/>
      <c r="BL104" s="185"/>
      <c r="BM104" s="185" t="str">
        <f t="shared" si="214"/>
        <v/>
      </c>
      <c r="BN104" s="185">
        <f t="shared" si="215"/>
        <v>0</v>
      </c>
      <c r="BO104" s="185">
        <f t="shared" si="216"/>
        <v>0</v>
      </c>
      <c r="BP104" s="140"/>
      <c r="BQ104" s="140"/>
    </row>
    <row r="105" ht="12.75" customHeight="1">
      <c r="A105" s="139"/>
      <c r="B105" s="139"/>
      <c r="C105" s="139">
        <v>59.0</v>
      </c>
      <c r="D105" s="215">
        <f t="shared" si="184"/>
        <v>0</v>
      </c>
      <c r="E105" s="181">
        <f t="shared" si="185"/>
        <v>0</v>
      </c>
      <c r="F105" s="181">
        <f t="shared" si="186"/>
        <v>0</v>
      </c>
      <c r="G105" s="181"/>
      <c r="H105" s="181"/>
      <c r="I105" s="181">
        <f t="shared" si="179"/>
        <v>0</v>
      </c>
      <c r="J105" s="181"/>
      <c r="K105" s="181" t="str">
        <f t="shared" si="187"/>
        <v/>
      </c>
      <c r="L105" s="181">
        <f t="shared" si="188"/>
        <v>0</v>
      </c>
      <c r="M105" s="181">
        <f t="shared" si="189"/>
        <v>0</v>
      </c>
      <c r="N105" s="181"/>
      <c r="O105" s="181"/>
      <c r="P105" s="181">
        <f t="shared" si="180"/>
        <v>0</v>
      </c>
      <c r="Q105" s="181" t="str">
        <f t="shared" si="190"/>
        <v/>
      </c>
      <c r="R105" s="181">
        <f t="shared" si="191"/>
        <v>0</v>
      </c>
      <c r="S105" s="181">
        <f t="shared" si="192"/>
        <v>0</v>
      </c>
      <c r="T105" s="139"/>
      <c r="U105" s="139"/>
      <c r="V105" s="181">
        <f t="shared" si="181"/>
        <v>0</v>
      </c>
      <c r="W105" s="181" t="str">
        <f t="shared" si="193"/>
        <v/>
      </c>
      <c r="X105" s="181">
        <f t="shared" si="194"/>
        <v>0</v>
      </c>
      <c r="Y105" s="181">
        <f t="shared" si="195"/>
        <v>0</v>
      </c>
      <c r="Z105" s="139"/>
      <c r="AA105" s="139"/>
      <c r="AB105" s="181">
        <f t="shared" si="182"/>
        <v>0</v>
      </c>
      <c r="AC105" s="181"/>
      <c r="AD105" s="181" t="str">
        <f t="shared" si="196"/>
        <v/>
      </c>
      <c r="AE105" s="181">
        <f t="shared" si="197"/>
        <v>0</v>
      </c>
      <c r="AF105" s="181">
        <f t="shared" si="198"/>
        <v>0</v>
      </c>
      <c r="AG105" s="140"/>
      <c r="AH105" s="140"/>
      <c r="AI105" s="185">
        <f t="shared" si="183"/>
        <v>0</v>
      </c>
      <c r="AJ105" s="140"/>
      <c r="AK105" s="140">
        <v>59.0</v>
      </c>
      <c r="AL105" s="216" t="str">
        <f t="shared" si="199"/>
        <v/>
      </c>
      <c r="AM105" s="185">
        <f t="shared" si="200"/>
        <v>0</v>
      </c>
      <c r="AN105" s="185">
        <f t="shared" si="201"/>
        <v>0</v>
      </c>
      <c r="AO105" s="185"/>
      <c r="AP105" s="185"/>
      <c r="AQ105" s="185" t="str">
        <f t="shared" si="202"/>
        <v/>
      </c>
      <c r="AR105" s="185">
        <f t="shared" si="203"/>
        <v>0</v>
      </c>
      <c r="AS105" s="185">
        <f t="shared" si="204"/>
        <v>0</v>
      </c>
      <c r="AT105" s="185"/>
      <c r="AU105" s="185"/>
      <c r="AV105" s="185" t="str">
        <f t="shared" si="205"/>
        <v/>
      </c>
      <c r="AW105" s="185">
        <f t="shared" si="206"/>
        <v>0</v>
      </c>
      <c r="AX105" s="185">
        <f t="shared" si="207"/>
        <v>0</v>
      </c>
      <c r="AY105" s="140"/>
      <c r="AZ105" s="140"/>
      <c r="BA105" s="140"/>
      <c r="BB105" s="140">
        <v>59.0</v>
      </c>
      <c r="BC105" s="216" t="str">
        <f t="shared" si="208"/>
        <v/>
      </c>
      <c r="BD105" s="185">
        <f t="shared" si="209"/>
        <v>0</v>
      </c>
      <c r="BE105" s="185">
        <f t="shared" si="210"/>
        <v>0</v>
      </c>
      <c r="BF105" s="185"/>
      <c r="BG105" s="185"/>
      <c r="BH105" s="185" t="str">
        <f t="shared" si="211"/>
        <v/>
      </c>
      <c r="BI105" s="185">
        <f t="shared" si="212"/>
        <v>0</v>
      </c>
      <c r="BJ105" s="185">
        <f t="shared" si="213"/>
        <v>0</v>
      </c>
      <c r="BK105" s="185"/>
      <c r="BL105" s="185"/>
      <c r="BM105" s="185" t="str">
        <f t="shared" si="214"/>
        <v/>
      </c>
      <c r="BN105" s="185">
        <f t="shared" si="215"/>
        <v>0</v>
      </c>
      <c r="BO105" s="185">
        <f t="shared" si="216"/>
        <v>0</v>
      </c>
      <c r="BP105" s="140"/>
      <c r="BQ105" s="140"/>
    </row>
    <row r="106" ht="12.75" customHeight="1">
      <c r="A106" s="139"/>
      <c r="B106" s="139"/>
      <c r="C106" s="139">
        <v>60.0</v>
      </c>
      <c r="D106" s="215">
        <f t="shared" si="184"/>
        <v>0</v>
      </c>
      <c r="E106" s="181">
        <f t="shared" si="185"/>
        <v>0</v>
      </c>
      <c r="F106" s="181">
        <f t="shared" si="186"/>
        <v>0</v>
      </c>
      <c r="G106" s="181">
        <f t="shared" ref="G106:H106" si="261">SUM(E95:E106)</f>
        <v>0</v>
      </c>
      <c r="H106" s="181">
        <f t="shared" si="261"/>
        <v>0</v>
      </c>
      <c r="I106" s="181">
        <f t="shared" si="179"/>
        <v>0</v>
      </c>
      <c r="J106" s="181"/>
      <c r="K106" s="181" t="str">
        <f t="shared" si="187"/>
        <v/>
      </c>
      <c r="L106" s="181">
        <f t="shared" si="188"/>
        <v>0</v>
      </c>
      <c r="M106" s="181">
        <f t="shared" si="189"/>
        <v>0</v>
      </c>
      <c r="N106" s="181">
        <f t="shared" ref="N106:O106" si="262">SUM(L95:L106)</f>
        <v>0</v>
      </c>
      <c r="O106" s="181">
        <f t="shared" si="262"/>
        <v>0</v>
      </c>
      <c r="P106" s="181">
        <f t="shared" si="180"/>
        <v>0</v>
      </c>
      <c r="Q106" s="181" t="str">
        <f t="shared" si="190"/>
        <v/>
      </c>
      <c r="R106" s="181">
        <f t="shared" si="191"/>
        <v>0</v>
      </c>
      <c r="S106" s="181">
        <f t="shared" si="192"/>
        <v>0</v>
      </c>
      <c r="T106" s="215">
        <f t="shared" ref="T106:U106" si="263">SUM(R95:R106)</f>
        <v>0</v>
      </c>
      <c r="U106" s="215">
        <f t="shared" si="263"/>
        <v>0</v>
      </c>
      <c r="V106" s="181">
        <f t="shared" si="181"/>
        <v>0</v>
      </c>
      <c r="W106" s="181" t="str">
        <f t="shared" si="193"/>
        <v/>
      </c>
      <c r="X106" s="181">
        <f t="shared" si="194"/>
        <v>0</v>
      </c>
      <c r="Y106" s="181">
        <f t="shared" si="195"/>
        <v>0</v>
      </c>
      <c r="Z106" s="215">
        <f t="shared" ref="Z106:AA106" si="264">SUM(X95:X106)</f>
        <v>0</v>
      </c>
      <c r="AA106" s="215">
        <f t="shared" si="264"/>
        <v>0</v>
      </c>
      <c r="AB106" s="181">
        <f t="shared" si="182"/>
        <v>0</v>
      </c>
      <c r="AC106" s="181"/>
      <c r="AD106" s="181" t="str">
        <f t="shared" si="196"/>
        <v/>
      </c>
      <c r="AE106" s="181">
        <f t="shared" si="197"/>
        <v>0</v>
      </c>
      <c r="AF106" s="181">
        <f t="shared" si="198"/>
        <v>0</v>
      </c>
      <c r="AG106" s="216">
        <f t="shared" ref="AG106:AH106" si="265">SUM(AE95:AE106)</f>
        <v>0</v>
      </c>
      <c r="AH106" s="216">
        <f t="shared" si="265"/>
        <v>0</v>
      </c>
      <c r="AI106" s="185">
        <f t="shared" si="183"/>
        <v>0</v>
      </c>
      <c r="AJ106" s="140"/>
      <c r="AK106" s="140">
        <v>60.0</v>
      </c>
      <c r="AL106" s="216" t="str">
        <f t="shared" si="199"/>
        <v/>
      </c>
      <c r="AM106" s="185">
        <f t="shared" si="200"/>
        <v>0</v>
      </c>
      <c r="AN106" s="185">
        <f t="shared" si="201"/>
        <v>0</v>
      </c>
      <c r="AO106" s="185">
        <f t="shared" ref="AO106:AP106" si="266">SUM(AM95:AM106)</f>
        <v>0</v>
      </c>
      <c r="AP106" s="185">
        <f t="shared" si="266"/>
        <v>0</v>
      </c>
      <c r="AQ106" s="185" t="str">
        <f t="shared" si="202"/>
        <v/>
      </c>
      <c r="AR106" s="185">
        <f t="shared" si="203"/>
        <v>0</v>
      </c>
      <c r="AS106" s="185">
        <f t="shared" si="204"/>
        <v>0</v>
      </c>
      <c r="AT106" s="185">
        <f t="shared" ref="AT106:AU106" si="267">SUM(AR95:AR106)</f>
        <v>0</v>
      </c>
      <c r="AU106" s="185">
        <f t="shared" si="267"/>
        <v>0</v>
      </c>
      <c r="AV106" s="185" t="str">
        <f t="shared" si="205"/>
        <v/>
      </c>
      <c r="AW106" s="185">
        <f t="shared" si="206"/>
        <v>0</v>
      </c>
      <c r="AX106" s="185">
        <f t="shared" si="207"/>
        <v>0</v>
      </c>
      <c r="AY106" s="216">
        <f t="shared" ref="AY106:AZ106" si="268">SUM(AW95:AW106)</f>
        <v>0</v>
      </c>
      <c r="AZ106" s="216">
        <f t="shared" si="268"/>
        <v>0</v>
      </c>
      <c r="BA106" s="140"/>
      <c r="BB106" s="140">
        <v>60.0</v>
      </c>
      <c r="BC106" s="216" t="str">
        <f t="shared" si="208"/>
        <v/>
      </c>
      <c r="BD106" s="185">
        <f t="shared" si="209"/>
        <v>0</v>
      </c>
      <c r="BE106" s="185">
        <f t="shared" si="210"/>
        <v>0</v>
      </c>
      <c r="BF106" s="185">
        <f t="shared" ref="BF106:BG106" si="269">SUM(BD95:BD106)</f>
        <v>0</v>
      </c>
      <c r="BG106" s="185">
        <f t="shared" si="269"/>
        <v>0</v>
      </c>
      <c r="BH106" s="185" t="str">
        <f t="shared" si="211"/>
        <v/>
      </c>
      <c r="BI106" s="185">
        <f t="shared" si="212"/>
        <v>0</v>
      </c>
      <c r="BJ106" s="185">
        <f t="shared" si="213"/>
        <v>0</v>
      </c>
      <c r="BK106" s="185">
        <f t="shared" ref="BK106:BL106" si="270">SUM(BI95:BI106)</f>
        <v>0</v>
      </c>
      <c r="BL106" s="185">
        <f t="shared" si="270"/>
        <v>0</v>
      </c>
      <c r="BM106" s="185" t="str">
        <f t="shared" si="214"/>
        <v/>
      </c>
      <c r="BN106" s="185">
        <f t="shared" si="215"/>
        <v>0</v>
      </c>
      <c r="BO106" s="185">
        <f t="shared" si="216"/>
        <v>0</v>
      </c>
      <c r="BP106" s="216">
        <f t="shared" ref="BP106:BQ106" si="271">SUM(BN95:BN106)</f>
        <v>0</v>
      </c>
      <c r="BQ106" s="216">
        <f t="shared" si="271"/>
        <v>0</v>
      </c>
    </row>
    <row r="107" ht="12.75" customHeight="1">
      <c r="A107" s="139"/>
      <c r="B107" s="139"/>
      <c r="C107" s="139">
        <v>61.0</v>
      </c>
      <c r="D107" s="215" t="str">
        <f t="shared" si="184"/>
        <v/>
      </c>
      <c r="E107" s="181">
        <f t="shared" si="185"/>
        <v>0</v>
      </c>
      <c r="F107" s="181">
        <f t="shared" si="186"/>
        <v>0</v>
      </c>
      <c r="G107" s="181"/>
      <c r="H107" s="181"/>
      <c r="I107" s="181">
        <f t="shared" si="179"/>
        <v>0</v>
      </c>
      <c r="J107" s="181"/>
      <c r="K107" s="181" t="str">
        <f t="shared" si="187"/>
        <v/>
      </c>
      <c r="L107" s="181">
        <f t="shared" si="188"/>
        <v>0</v>
      </c>
      <c r="M107" s="181">
        <f t="shared" si="189"/>
        <v>0</v>
      </c>
      <c r="N107" s="181"/>
      <c r="O107" s="181"/>
      <c r="P107" s="181">
        <f t="shared" si="180"/>
        <v>0</v>
      </c>
      <c r="Q107" s="181" t="str">
        <f t="shared" si="190"/>
        <v/>
      </c>
      <c r="R107" s="181">
        <f t="shared" si="191"/>
        <v>0</v>
      </c>
      <c r="S107" s="181">
        <f t="shared" si="192"/>
        <v>0</v>
      </c>
      <c r="T107" s="139"/>
      <c r="U107" s="139"/>
      <c r="V107" s="181">
        <f t="shared" si="181"/>
        <v>0</v>
      </c>
      <c r="W107" s="181" t="str">
        <f t="shared" si="193"/>
        <v/>
      </c>
      <c r="X107" s="181">
        <f t="shared" si="194"/>
        <v>0</v>
      </c>
      <c r="Y107" s="181">
        <f t="shared" si="195"/>
        <v>0</v>
      </c>
      <c r="Z107" s="139"/>
      <c r="AA107" s="139"/>
      <c r="AB107" s="181">
        <f t="shared" si="182"/>
        <v>0</v>
      </c>
      <c r="AC107" s="181"/>
      <c r="AD107" s="181" t="str">
        <f t="shared" si="196"/>
        <v/>
      </c>
      <c r="AE107" s="181">
        <f t="shared" si="197"/>
        <v>0</v>
      </c>
      <c r="AF107" s="181">
        <f t="shared" si="198"/>
        <v>0</v>
      </c>
      <c r="AG107" s="140"/>
      <c r="AH107" s="140"/>
      <c r="AI107" s="185">
        <f t="shared" si="183"/>
        <v>0</v>
      </c>
      <c r="AJ107" s="140"/>
      <c r="AK107" s="140">
        <v>61.0</v>
      </c>
      <c r="AL107" s="216" t="str">
        <f t="shared" si="199"/>
        <v/>
      </c>
      <c r="AM107" s="185">
        <f t="shared" si="200"/>
        <v>0</v>
      </c>
      <c r="AN107" s="185">
        <f t="shared" si="201"/>
        <v>0</v>
      </c>
      <c r="AO107" s="185"/>
      <c r="AP107" s="185"/>
      <c r="AQ107" s="185" t="str">
        <f t="shared" si="202"/>
        <v/>
      </c>
      <c r="AR107" s="185">
        <f t="shared" si="203"/>
        <v>0</v>
      </c>
      <c r="AS107" s="185">
        <f t="shared" si="204"/>
        <v>0</v>
      </c>
      <c r="AT107" s="185"/>
      <c r="AU107" s="185"/>
      <c r="AV107" s="185" t="str">
        <f t="shared" si="205"/>
        <v/>
      </c>
      <c r="AW107" s="185">
        <f t="shared" si="206"/>
        <v>0</v>
      </c>
      <c r="AX107" s="185">
        <f t="shared" si="207"/>
        <v>0</v>
      </c>
      <c r="AY107" s="140"/>
      <c r="AZ107" s="140"/>
      <c r="BA107" s="140"/>
      <c r="BB107" s="140">
        <v>61.0</v>
      </c>
      <c r="BC107" s="216" t="str">
        <f t="shared" si="208"/>
        <v/>
      </c>
      <c r="BD107" s="185">
        <f t="shared" si="209"/>
        <v>0</v>
      </c>
      <c r="BE107" s="185">
        <f t="shared" si="210"/>
        <v>0</v>
      </c>
      <c r="BF107" s="185"/>
      <c r="BG107" s="185"/>
      <c r="BH107" s="185" t="str">
        <f t="shared" si="211"/>
        <v/>
      </c>
      <c r="BI107" s="185">
        <f t="shared" si="212"/>
        <v>0</v>
      </c>
      <c r="BJ107" s="185">
        <f t="shared" si="213"/>
        <v>0</v>
      </c>
      <c r="BK107" s="185"/>
      <c r="BL107" s="185"/>
      <c r="BM107" s="185" t="str">
        <f t="shared" si="214"/>
        <v/>
      </c>
      <c r="BN107" s="185">
        <f t="shared" si="215"/>
        <v>0</v>
      </c>
      <c r="BO107" s="185">
        <f t="shared" si="216"/>
        <v>0</v>
      </c>
      <c r="BP107" s="140"/>
      <c r="BQ107" s="140"/>
    </row>
    <row r="108" ht="12.75" customHeight="1">
      <c r="A108" s="139"/>
      <c r="B108" s="139"/>
      <c r="C108" s="139">
        <v>62.0</v>
      </c>
      <c r="D108" s="215" t="str">
        <f t="shared" si="184"/>
        <v/>
      </c>
      <c r="E108" s="181">
        <f t="shared" si="185"/>
        <v>0</v>
      </c>
      <c r="F108" s="181">
        <f t="shared" si="186"/>
        <v>0</v>
      </c>
      <c r="G108" s="181"/>
      <c r="H108" s="181"/>
      <c r="I108" s="181">
        <f t="shared" si="179"/>
        <v>0</v>
      </c>
      <c r="J108" s="181"/>
      <c r="K108" s="181" t="str">
        <f t="shared" si="187"/>
        <v/>
      </c>
      <c r="L108" s="181">
        <f t="shared" si="188"/>
        <v>0</v>
      </c>
      <c r="M108" s="181">
        <f t="shared" si="189"/>
        <v>0</v>
      </c>
      <c r="N108" s="181"/>
      <c r="O108" s="181"/>
      <c r="P108" s="181">
        <f t="shared" si="180"/>
        <v>0</v>
      </c>
      <c r="Q108" s="181" t="str">
        <f t="shared" si="190"/>
        <v/>
      </c>
      <c r="R108" s="181">
        <f t="shared" si="191"/>
        <v>0</v>
      </c>
      <c r="S108" s="181">
        <f t="shared" si="192"/>
        <v>0</v>
      </c>
      <c r="T108" s="139"/>
      <c r="U108" s="139"/>
      <c r="V108" s="181">
        <f t="shared" si="181"/>
        <v>0</v>
      </c>
      <c r="W108" s="181" t="str">
        <f t="shared" si="193"/>
        <v/>
      </c>
      <c r="X108" s="181">
        <f t="shared" si="194"/>
        <v>0</v>
      </c>
      <c r="Y108" s="181">
        <f t="shared" si="195"/>
        <v>0</v>
      </c>
      <c r="Z108" s="139"/>
      <c r="AA108" s="139"/>
      <c r="AB108" s="181">
        <f t="shared" si="182"/>
        <v>0</v>
      </c>
      <c r="AC108" s="181"/>
      <c r="AD108" s="181" t="str">
        <f t="shared" si="196"/>
        <v/>
      </c>
      <c r="AE108" s="181">
        <f t="shared" si="197"/>
        <v>0</v>
      </c>
      <c r="AF108" s="181">
        <f t="shared" si="198"/>
        <v>0</v>
      </c>
      <c r="AG108" s="140"/>
      <c r="AH108" s="140"/>
      <c r="AI108" s="185">
        <f t="shared" si="183"/>
        <v>0</v>
      </c>
      <c r="AJ108" s="140"/>
      <c r="AK108" s="140">
        <v>62.0</v>
      </c>
      <c r="AL108" s="216" t="str">
        <f t="shared" si="199"/>
        <v/>
      </c>
      <c r="AM108" s="185">
        <f t="shared" si="200"/>
        <v>0</v>
      </c>
      <c r="AN108" s="185">
        <f t="shared" si="201"/>
        <v>0</v>
      </c>
      <c r="AO108" s="185"/>
      <c r="AP108" s="185"/>
      <c r="AQ108" s="185" t="str">
        <f t="shared" si="202"/>
        <v/>
      </c>
      <c r="AR108" s="185">
        <f t="shared" si="203"/>
        <v>0</v>
      </c>
      <c r="AS108" s="185">
        <f t="shared" si="204"/>
        <v>0</v>
      </c>
      <c r="AT108" s="185"/>
      <c r="AU108" s="185"/>
      <c r="AV108" s="185" t="str">
        <f t="shared" si="205"/>
        <v/>
      </c>
      <c r="AW108" s="185">
        <f t="shared" si="206"/>
        <v>0</v>
      </c>
      <c r="AX108" s="185">
        <f t="shared" si="207"/>
        <v>0</v>
      </c>
      <c r="AY108" s="140"/>
      <c r="AZ108" s="140"/>
      <c r="BA108" s="140"/>
      <c r="BB108" s="140">
        <v>62.0</v>
      </c>
      <c r="BC108" s="216" t="str">
        <f t="shared" si="208"/>
        <v/>
      </c>
      <c r="BD108" s="185">
        <f t="shared" si="209"/>
        <v>0</v>
      </c>
      <c r="BE108" s="185">
        <f t="shared" si="210"/>
        <v>0</v>
      </c>
      <c r="BF108" s="185"/>
      <c r="BG108" s="185"/>
      <c r="BH108" s="185" t="str">
        <f t="shared" si="211"/>
        <v/>
      </c>
      <c r="BI108" s="185">
        <f t="shared" si="212"/>
        <v>0</v>
      </c>
      <c r="BJ108" s="185">
        <f t="shared" si="213"/>
        <v>0</v>
      </c>
      <c r="BK108" s="185"/>
      <c r="BL108" s="185"/>
      <c r="BM108" s="185" t="str">
        <f t="shared" si="214"/>
        <v/>
      </c>
      <c r="BN108" s="185">
        <f t="shared" si="215"/>
        <v>0</v>
      </c>
      <c r="BO108" s="185">
        <f t="shared" si="216"/>
        <v>0</v>
      </c>
      <c r="BP108" s="140"/>
      <c r="BQ108" s="140"/>
    </row>
    <row r="109" ht="12.75" customHeight="1">
      <c r="A109" s="139"/>
      <c r="B109" s="139"/>
      <c r="C109" s="139">
        <v>63.0</v>
      </c>
      <c r="D109" s="215" t="str">
        <f t="shared" si="184"/>
        <v/>
      </c>
      <c r="E109" s="181">
        <f t="shared" si="185"/>
        <v>0</v>
      </c>
      <c r="F109" s="181">
        <f t="shared" si="186"/>
        <v>0</v>
      </c>
      <c r="G109" s="181"/>
      <c r="H109" s="181"/>
      <c r="I109" s="181">
        <f t="shared" si="179"/>
        <v>0</v>
      </c>
      <c r="J109" s="181"/>
      <c r="K109" s="181" t="str">
        <f t="shared" si="187"/>
        <v/>
      </c>
      <c r="L109" s="181">
        <f t="shared" si="188"/>
        <v>0</v>
      </c>
      <c r="M109" s="181">
        <f t="shared" si="189"/>
        <v>0</v>
      </c>
      <c r="N109" s="181"/>
      <c r="O109" s="181"/>
      <c r="P109" s="181">
        <f t="shared" si="180"/>
        <v>0</v>
      </c>
      <c r="Q109" s="181" t="str">
        <f t="shared" si="190"/>
        <v/>
      </c>
      <c r="R109" s="181">
        <f t="shared" si="191"/>
        <v>0</v>
      </c>
      <c r="S109" s="181">
        <f t="shared" si="192"/>
        <v>0</v>
      </c>
      <c r="T109" s="139"/>
      <c r="U109" s="139"/>
      <c r="V109" s="181">
        <f t="shared" si="181"/>
        <v>0</v>
      </c>
      <c r="W109" s="181" t="str">
        <f t="shared" si="193"/>
        <v/>
      </c>
      <c r="X109" s="181">
        <f t="shared" si="194"/>
        <v>0</v>
      </c>
      <c r="Y109" s="181">
        <f t="shared" si="195"/>
        <v>0</v>
      </c>
      <c r="Z109" s="139"/>
      <c r="AA109" s="139"/>
      <c r="AB109" s="181">
        <f t="shared" si="182"/>
        <v>0</v>
      </c>
      <c r="AC109" s="181"/>
      <c r="AD109" s="181" t="str">
        <f t="shared" si="196"/>
        <v/>
      </c>
      <c r="AE109" s="181">
        <f t="shared" si="197"/>
        <v>0</v>
      </c>
      <c r="AF109" s="181">
        <f t="shared" si="198"/>
        <v>0</v>
      </c>
      <c r="AG109" s="140"/>
      <c r="AH109" s="140"/>
      <c r="AI109" s="185">
        <f t="shared" si="183"/>
        <v>0</v>
      </c>
      <c r="AJ109" s="140"/>
      <c r="AK109" s="140">
        <v>63.0</v>
      </c>
      <c r="AL109" s="216" t="str">
        <f t="shared" si="199"/>
        <v/>
      </c>
      <c r="AM109" s="185">
        <f t="shared" si="200"/>
        <v>0</v>
      </c>
      <c r="AN109" s="185">
        <f t="shared" si="201"/>
        <v>0</v>
      </c>
      <c r="AO109" s="185"/>
      <c r="AP109" s="185"/>
      <c r="AQ109" s="185" t="str">
        <f t="shared" si="202"/>
        <v/>
      </c>
      <c r="AR109" s="185">
        <f t="shared" si="203"/>
        <v>0</v>
      </c>
      <c r="AS109" s="185">
        <f t="shared" si="204"/>
        <v>0</v>
      </c>
      <c r="AT109" s="185"/>
      <c r="AU109" s="185"/>
      <c r="AV109" s="185" t="str">
        <f t="shared" si="205"/>
        <v/>
      </c>
      <c r="AW109" s="185">
        <f t="shared" si="206"/>
        <v>0</v>
      </c>
      <c r="AX109" s="185">
        <f t="shared" si="207"/>
        <v>0</v>
      </c>
      <c r="AY109" s="140"/>
      <c r="AZ109" s="140"/>
      <c r="BA109" s="140"/>
      <c r="BB109" s="140">
        <v>63.0</v>
      </c>
      <c r="BC109" s="216" t="str">
        <f t="shared" si="208"/>
        <v/>
      </c>
      <c r="BD109" s="185">
        <f t="shared" si="209"/>
        <v>0</v>
      </c>
      <c r="BE109" s="185">
        <f t="shared" si="210"/>
        <v>0</v>
      </c>
      <c r="BF109" s="185"/>
      <c r="BG109" s="185"/>
      <c r="BH109" s="185" t="str">
        <f t="shared" si="211"/>
        <v/>
      </c>
      <c r="BI109" s="185">
        <f t="shared" si="212"/>
        <v>0</v>
      </c>
      <c r="BJ109" s="185">
        <f t="shared" si="213"/>
        <v>0</v>
      </c>
      <c r="BK109" s="185"/>
      <c r="BL109" s="185"/>
      <c r="BM109" s="185" t="str">
        <f t="shared" si="214"/>
        <v/>
      </c>
      <c r="BN109" s="185">
        <f t="shared" si="215"/>
        <v>0</v>
      </c>
      <c r="BO109" s="185">
        <f t="shared" si="216"/>
        <v>0</v>
      </c>
      <c r="BP109" s="140"/>
      <c r="BQ109" s="140"/>
    </row>
    <row r="110" ht="12.75" customHeight="1">
      <c r="A110" s="139"/>
      <c r="B110" s="139"/>
      <c r="C110" s="139">
        <v>64.0</v>
      </c>
      <c r="D110" s="215" t="str">
        <f t="shared" si="184"/>
        <v/>
      </c>
      <c r="E110" s="181">
        <f t="shared" si="185"/>
        <v>0</v>
      </c>
      <c r="F110" s="181">
        <f t="shared" si="186"/>
        <v>0</v>
      </c>
      <c r="G110" s="181"/>
      <c r="H110" s="181"/>
      <c r="I110" s="181">
        <f t="shared" si="179"/>
        <v>0</v>
      </c>
      <c r="J110" s="181"/>
      <c r="K110" s="181" t="str">
        <f t="shared" si="187"/>
        <v/>
      </c>
      <c r="L110" s="181">
        <f t="shared" si="188"/>
        <v>0</v>
      </c>
      <c r="M110" s="181">
        <f t="shared" si="189"/>
        <v>0</v>
      </c>
      <c r="N110" s="181"/>
      <c r="O110" s="181"/>
      <c r="P110" s="181">
        <f t="shared" si="180"/>
        <v>0</v>
      </c>
      <c r="Q110" s="181" t="str">
        <f t="shared" si="190"/>
        <v/>
      </c>
      <c r="R110" s="181">
        <f t="shared" si="191"/>
        <v>0</v>
      </c>
      <c r="S110" s="181">
        <f t="shared" si="192"/>
        <v>0</v>
      </c>
      <c r="T110" s="139"/>
      <c r="U110" s="139"/>
      <c r="V110" s="181">
        <f t="shared" si="181"/>
        <v>0</v>
      </c>
      <c r="W110" s="181" t="str">
        <f t="shared" si="193"/>
        <v/>
      </c>
      <c r="X110" s="181">
        <f t="shared" si="194"/>
        <v>0</v>
      </c>
      <c r="Y110" s="181">
        <f t="shared" si="195"/>
        <v>0</v>
      </c>
      <c r="Z110" s="139"/>
      <c r="AA110" s="139"/>
      <c r="AB110" s="181">
        <f t="shared" si="182"/>
        <v>0</v>
      </c>
      <c r="AC110" s="181"/>
      <c r="AD110" s="181" t="str">
        <f t="shared" si="196"/>
        <v/>
      </c>
      <c r="AE110" s="181">
        <f t="shared" si="197"/>
        <v>0</v>
      </c>
      <c r="AF110" s="181">
        <f t="shared" si="198"/>
        <v>0</v>
      </c>
      <c r="AG110" s="140"/>
      <c r="AH110" s="140"/>
      <c r="AI110" s="185">
        <f t="shared" si="183"/>
        <v>0</v>
      </c>
      <c r="AJ110" s="140"/>
      <c r="AK110" s="140">
        <v>64.0</v>
      </c>
      <c r="AL110" s="216" t="str">
        <f t="shared" si="199"/>
        <v/>
      </c>
      <c r="AM110" s="185">
        <f t="shared" si="200"/>
        <v>0</v>
      </c>
      <c r="AN110" s="185">
        <f t="shared" si="201"/>
        <v>0</v>
      </c>
      <c r="AO110" s="185"/>
      <c r="AP110" s="185"/>
      <c r="AQ110" s="185" t="str">
        <f t="shared" si="202"/>
        <v/>
      </c>
      <c r="AR110" s="185">
        <f t="shared" si="203"/>
        <v>0</v>
      </c>
      <c r="AS110" s="185">
        <f t="shared" si="204"/>
        <v>0</v>
      </c>
      <c r="AT110" s="185"/>
      <c r="AU110" s="185"/>
      <c r="AV110" s="185" t="str">
        <f t="shared" si="205"/>
        <v/>
      </c>
      <c r="AW110" s="185">
        <f t="shared" si="206"/>
        <v>0</v>
      </c>
      <c r="AX110" s="185">
        <f t="shared" si="207"/>
        <v>0</v>
      </c>
      <c r="AY110" s="140"/>
      <c r="AZ110" s="140"/>
      <c r="BA110" s="140"/>
      <c r="BB110" s="140">
        <v>64.0</v>
      </c>
      <c r="BC110" s="216" t="str">
        <f t="shared" si="208"/>
        <v/>
      </c>
      <c r="BD110" s="185">
        <f t="shared" si="209"/>
        <v>0</v>
      </c>
      <c r="BE110" s="185">
        <f t="shared" si="210"/>
        <v>0</v>
      </c>
      <c r="BF110" s="185"/>
      <c r="BG110" s="185"/>
      <c r="BH110" s="185" t="str">
        <f t="shared" si="211"/>
        <v/>
      </c>
      <c r="BI110" s="185">
        <f t="shared" si="212"/>
        <v>0</v>
      </c>
      <c r="BJ110" s="185">
        <f t="shared" si="213"/>
        <v>0</v>
      </c>
      <c r="BK110" s="185"/>
      <c r="BL110" s="185"/>
      <c r="BM110" s="185" t="str">
        <f t="shared" si="214"/>
        <v/>
      </c>
      <c r="BN110" s="185">
        <f t="shared" si="215"/>
        <v>0</v>
      </c>
      <c r="BO110" s="185">
        <f t="shared" si="216"/>
        <v>0</v>
      </c>
      <c r="BP110" s="140"/>
      <c r="BQ110" s="140"/>
    </row>
    <row r="111" ht="12.75" customHeight="1">
      <c r="A111" s="139"/>
      <c r="B111" s="139"/>
      <c r="C111" s="139">
        <v>65.0</v>
      </c>
      <c r="D111" s="215" t="str">
        <f t="shared" si="184"/>
        <v/>
      </c>
      <c r="E111" s="181">
        <f t="shared" si="185"/>
        <v>0</v>
      </c>
      <c r="F111" s="181">
        <f t="shared" si="186"/>
        <v>0</v>
      </c>
      <c r="G111" s="181"/>
      <c r="H111" s="181"/>
      <c r="I111" s="181">
        <f t="shared" si="179"/>
        <v>0</v>
      </c>
      <c r="J111" s="181"/>
      <c r="K111" s="181" t="str">
        <f t="shared" si="187"/>
        <v/>
      </c>
      <c r="L111" s="181">
        <f t="shared" si="188"/>
        <v>0</v>
      </c>
      <c r="M111" s="181">
        <f t="shared" si="189"/>
        <v>0</v>
      </c>
      <c r="N111" s="181"/>
      <c r="O111" s="181"/>
      <c r="P111" s="181">
        <f t="shared" si="180"/>
        <v>0</v>
      </c>
      <c r="Q111" s="181" t="str">
        <f t="shared" si="190"/>
        <v/>
      </c>
      <c r="R111" s="181">
        <f t="shared" si="191"/>
        <v>0</v>
      </c>
      <c r="S111" s="181">
        <f t="shared" si="192"/>
        <v>0</v>
      </c>
      <c r="T111" s="139"/>
      <c r="U111" s="139"/>
      <c r="V111" s="181">
        <f t="shared" si="181"/>
        <v>0</v>
      </c>
      <c r="W111" s="181" t="str">
        <f t="shared" si="193"/>
        <v/>
      </c>
      <c r="X111" s="181">
        <f t="shared" si="194"/>
        <v>0</v>
      </c>
      <c r="Y111" s="181">
        <f t="shared" si="195"/>
        <v>0</v>
      </c>
      <c r="Z111" s="139"/>
      <c r="AA111" s="139"/>
      <c r="AB111" s="181">
        <f t="shared" si="182"/>
        <v>0</v>
      </c>
      <c r="AC111" s="181"/>
      <c r="AD111" s="181" t="str">
        <f t="shared" si="196"/>
        <v/>
      </c>
      <c r="AE111" s="181">
        <f t="shared" si="197"/>
        <v>0</v>
      </c>
      <c r="AF111" s="181">
        <f t="shared" si="198"/>
        <v>0</v>
      </c>
      <c r="AG111" s="140"/>
      <c r="AH111" s="140"/>
      <c r="AI111" s="185">
        <f t="shared" si="183"/>
        <v>0</v>
      </c>
      <c r="AJ111" s="140"/>
      <c r="AK111" s="140">
        <v>65.0</v>
      </c>
      <c r="AL111" s="216" t="str">
        <f t="shared" si="199"/>
        <v/>
      </c>
      <c r="AM111" s="185">
        <f t="shared" si="200"/>
        <v>0</v>
      </c>
      <c r="AN111" s="185">
        <f t="shared" si="201"/>
        <v>0</v>
      </c>
      <c r="AO111" s="185"/>
      <c r="AP111" s="185"/>
      <c r="AQ111" s="185" t="str">
        <f t="shared" si="202"/>
        <v/>
      </c>
      <c r="AR111" s="185">
        <f t="shared" si="203"/>
        <v>0</v>
      </c>
      <c r="AS111" s="185">
        <f t="shared" si="204"/>
        <v>0</v>
      </c>
      <c r="AT111" s="185"/>
      <c r="AU111" s="185"/>
      <c r="AV111" s="185" t="str">
        <f t="shared" si="205"/>
        <v/>
      </c>
      <c r="AW111" s="185">
        <f t="shared" si="206"/>
        <v>0</v>
      </c>
      <c r="AX111" s="185">
        <f t="shared" si="207"/>
        <v>0</v>
      </c>
      <c r="AY111" s="140"/>
      <c r="AZ111" s="140"/>
      <c r="BA111" s="140"/>
      <c r="BB111" s="140">
        <v>65.0</v>
      </c>
      <c r="BC111" s="216" t="str">
        <f t="shared" si="208"/>
        <v/>
      </c>
      <c r="BD111" s="185">
        <f t="shared" si="209"/>
        <v>0</v>
      </c>
      <c r="BE111" s="185">
        <f t="shared" si="210"/>
        <v>0</v>
      </c>
      <c r="BF111" s="185"/>
      <c r="BG111" s="185"/>
      <c r="BH111" s="185" t="str">
        <f t="shared" si="211"/>
        <v/>
      </c>
      <c r="BI111" s="185">
        <f t="shared" si="212"/>
        <v>0</v>
      </c>
      <c r="BJ111" s="185">
        <f t="shared" si="213"/>
        <v>0</v>
      </c>
      <c r="BK111" s="185"/>
      <c r="BL111" s="185"/>
      <c r="BM111" s="185" t="str">
        <f t="shared" si="214"/>
        <v/>
      </c>
      <c r="BN111" s="185">
        <f t="shared" si="215"/>
        <v>0</v>
      </c>
      <c r="BO111" s="185">
        <f t="shared" si="216"/>
        <v>0</v>
      </c>
      <c r="BP111" s="140"/>
      <c r="BQ111" s="140"/>
    </row>
    <row r="112" ht="12.75" customHeight="1">
      <c r="A112" s="139"/>
      <c r="B112" s="139"/>
      <c r="C112" s="139">
        <v>66.0</v>
      </c>
      <c r="D112" s="215" t="str">
        <f t="shared" si="184"/>
        <v/>
      </c>
      <c r="E112" s="181">
        <f t="shared" si="185"/>
        <v>0</v>
      </c>
      <c r="F112" s="181">
        <f t="shared" si="186"/>
        <v>0</v>
      </c>
      <c r="G112" s="181"/>
      <c r="H112" s="181"/>
      <c r="I112" s="181">
        <f t="shared" si="179"/>
        <v>0</v>
      </c>
      <c r="J112" s="181"/>
      <c r="K112" s="181" t="str">
        <f t="shared" si="187"/>
        <v/>
      </c>
      <c r="L112" s="181">
        <f t="shared" si="188"/>
        <v>0</v>
      </c>
      <c r="M112" s="181">
        <f t="shared" si="189"/>
        <v>0</v>
      </c>
      <c r="N112" s="181"/>
      <c r="O112" s="181"/>
      <c r="P112" s="181">
        <f t="shared" si="180"/>
        <v>0</v>
      </c>
      <c r="Q112" s="181" t="str">
        <f t="shared" si="190"/>
        <v/>
      </c>
      <c r="R112" s="181">
        <f t="shared" si="191"/>
        <v>0</v>
      </c>
      <c r="S112" s="181">
        <f t="shared" si="192"/>
        <v>0</v>
      </c>
      <c r="T112" s="139"/>
      <c r="U112" s="139"/>
      <c r="V112" s="181">
        <f t="shared" si="181"/>
        <v>0</v>
      </c>
      <c r="W112" s="181" t="str">
        <f t="shared" si="193"/>
        <v/>
      </c>
      <c r="X112" s="181">
        <f t="shared" si="194"/>
        <v>0</v>
      </c>
      <c r="Y112" s="181">
        <f t="shared" si="195"/>
        <v>0</v>
      </c>
      <c r="Z112" s="139"/>
      <c r="AA112" s="139"/>
      <c r="AB112" s="181">
        <f t="shared" si="182"/>
        <v>0</v>
      </c>
      <c r="AC112" s="181"/>
      <c r="AD112" s="181" t="str">
        <f t="shared" si="196"/>
        <v/>
      </c>
      <c r="AE112" s="181">
        <f t="shared" si="197"/>
        <v>0</v>
      </c>
      <c r="AF112" s="181">
        <f t="shared" si="198"/>
        <v>0</v>
      </c>
      <c r="AG112" s="140"/>
      <c r="AH112" s="140"/>
      <c r="AI112" s="185">
        <f t="shared" si="183"/>
        <v>0</v>
      </c>
      <c r="AJ112" s="140"/>
      <c r="AK112" s="140">
        <v>66.0</v>
      </c>
      <c r="AL112" s="216" t="str">
        <f t="shared" si="199"/>
        <v/>
      </c>
      <c r="AM112" s="185">
        <f t="shared" si="200"/>
        <v>0</v>
      </c>
      <c r="AN112" s="185">
        <f t="shared" si="201"/>
        <v>0</v>
      </c>
      <c r="AO112" s="185"/>
      <c r="AP112" s="185"/>
      <c r="AQ112" s="185" t="str">
        <f t="shared" si="202"/>
        <v/>
      </c>
      <c r="AR112" s="185">
        <f t="shared" si="203"/>
        <v>0</v>
      </c>
      <c r="AS112" s="185">
        <f t="shared" si="204"/>
        <v>0</v>
      </c>
      <c r="AT112" s="185"/>
      <c r="AU112" s="185"/>
      <c r="AV112" s="185" t="str">
        <f t="shared" si="205"/>
        <v/>
      </c>
      <c r="AW112" s="185">
        <f t="shared" si="206"/>
        <v>0</v>
      </c>
      <c r="AX112" s="185">
        <f t="shared" si="207"/>
        <v>0</v>
      </c>
      <c r="AY112" s="140"/>
      <c r="AZ112" s="140"/>
      <c r="BA112" s="140"/>
      <c r="BB112" s="140">
        <v>66.0</v>
      </c>
      <c r="BC112" s="216" t="str">
        <f t="shared" si="208"/>
        <v/>
      </c>
      <c r="BD112" s="185">
        <f t="shared" si="209"/>
        <v>0</v>
      </c>
      <c r="BE112" s="185">
        <f t="shared" si="210"/>
        <v>0</v>
      </c>
      <c r="BF112" s="185"/>
      <c r="BG112" s="185"/>
      <c r="BH112" s="185" t="str">
        <f t="shared" si="211"/>
        <v/>
      </c>
      <c r="BI112" s="185">
        <f t="shared" si="212"/>
        <v>0</v>
      </c>
      <c r="BJ112" s="185">
        <f t="shared" si="213"/>
        <v>0</v>
      </c>
      <c r="BK112" s="185"/>
      <c r="BL112" s="185"/>
      <c r="BM112" s="185" t="str">
        <f t="shared" si="214"/>
        <v/>
      </c>
      <c r="BN112" s="185">
        <f t="shared" si="215"/>
        <v>0</v>
      </c>
      <c r="BO112" s="185">
        <f t="shared" si="216"/>
        <v>0</v>
      </c>
      <c r="BP112" s="140"/>
      <c r="BQ112" s="140"/>
    </row>
    <row r="113" ht="12.75" customHeight="1">
      <c r="A113" s="139"/>
      <c r="B113" s="139"/>
      <c r="C113" s="139">
        <v>67.0</v>
      </c>
      <c r="D113" s="215" t="str">
        <f t="shared" si="184"/>
        <v/>
      </c>
      <c r="E113" s="181">
        <f t="shared" si="185"/>
        <v>0</v>
      </c>
      <c r="F113" s="181">
        <f t="shared" si="186"/>
        <v>0</v>
      </c>
      <c r="G113" s="181"/>
      <c r="H113" s="181"/>
      <c r="I113" s="181">
        <f t="shared" si="179"/>
        <v>0</v>
      </c>
      <c r="J113" s="181"/>
      <c r="K113" s="181" t="str">
        <f t="shared" si="187"/>
        <v/>
      </c>
      <c r="L113" s="181">
        <f t="shared" si="188"/>
        <v>0</v>
      </c>
      <c r="M113" s="181">
        <f t="shared" si="189"/>
        <v>0</v>
      </c>
      <c r="N113" s="181"/>
      <c r="O113" s="181"/>
      <c r="P113" s="181">
        <f t="shared" si="180"/>
        <v>0</v>
      </c>
      <c r="Q113" s="181" t="str">
        <f t="shared" si="190"/>
        <v/>
      </c>
      <c r="R113" s="181">
        <f t="shared" si="191"/>
        <v>0</v>
      </c>
      <c r="S113" s="181">
        <f t="shared" si="192"/>
        <v>0</v>
      </c>
      <c r="T113" s="139"/>
      <c r="U113" s="139"/>
      <c r="V113" s="181">
        <f t="shared" si="181"/>
        <v>0</v>
      </c>
      <c r="W113" s="181" t="str">
        <f t="shared" si="193"/>
        <v/>
      </c>
      <c r="X113" s="181">
        <f t="shared" si="194"/>
        <v>0</v>
      </c>
      <c r="Y113" s="181">
        <f t="shared" si="195"/>
        <v>0</v>
      </c>
      <c r="Z113" s="139"/>
      <c r="AA113" s="139"/>
      <c r="AB113" s="181">
        <f t="shared" si="182"/>
        <v>0</v>
      </c>
      <c r="AC113" s="181"/>
      <c r="AD113" s="181" t="str">
        <f t="shared" si="196"/>
        <v/>
      </c>
      <c r="AE113" s="181">
        <f t="shared" si="197"/>
        <v>0</v>
      </c>
      <c r="AF113" s="181">
        <f t="shared" si="198"/>
        <v>0</v>
      </c>
      <c r="AG113" s="140"/>
      <c r="AH113" s="140"/>
      <c r="AI113" s="185">
        <f t="shared" si="183"/>
        <v>0</v>
      </c>
      <c r="AJ113" s="140"/>
      <c r="AK113" s="140">
        <v>67.0</v>
      </c>
      <c r="AL113" s="216" t="str">
        <f t="shared" si="199"/>
        <v/>
      </c>
      <c r="AM113" s="185">
        <f t="shared" si="200"/>
        <v>0</v>
      </c>
      <c r="AN113" s="185">
        <f t="shared" si="201"/>
        <v>0</v>
      </c>
      <c r="AO113" s="185"/>
      <c r="AP113" s="185"/>
      <c r="AQ113" s="185" t="str">
        <f t="shared" si="202"/>
        <v/>
      </c>
      <c r="AR113" s="185">
        <f t="shared" si="203"/>
        <v>0</v>
      </c>
      <c r="AS113" s="185">
        <f t="shared" si="204"/>
        <v>0</v>
      </c>
      <c r="AT113" s="185"/>
      <c r="AU113" s="185"/>
      <c r="AV113" s="185" t="str">
        <f t="shared" si="205"/>
        <v/>
      </c>
      <c r="AW113" s="185">
        <f t="shared" si="206"/>
        <v>0</v>
      </c>
      <c r="AX113" s="185">
        <f t="shared" si="207"/>
        <v>0</v>
      </c>
      <c r="AY113" s="140"/>
      <c r="AZ113" s="140"/>
      <c r="BA113" s="140"/>
      <c r="BB113" s="140">
        <v>67.0</v>
      </c>
      <c r="BC113" s="216" t="str">
        <f t="shared" si="208"/>
        <v/>
      </c>
      <c r="BD113" s="185">
        <f t="shared" si="209"/>
        <v>0</v>
      </c>
      <c r="BE113" s="185">
        <f t="shared" si="210"/>
        <v>0</v>
      </c>
      <c r="BF113" s="185"/>
      <c r="BG113" s="185"/>
      <c r="BH113" s="185" t="str">
        <f t="shared" si="211"/>
        <v/>
      </c>
      <c r="BI113" s="185">
        <f t="shared" si="212"/>
        <v>0</v>
      </c>
      <c r="BJ113" s="185">
        <f t="shared" si="213"/>
        <v>0</v>
      </c>
      <c r="BK113" s="185"/>
      <c r="BL113" s="185"/>
      <c r="BM113" s="185" t="str">
        <f t="shared" si="214"/>
        <v/>
      </c>
      <c r="BN113" s="185">
        <f t="shared" si="215"/>
        <v>0</v>
      </c>
      <c r="BO113" s="185">
        <f t="shared" si="216"/>
        <v>0</v>
      </c>
      <c r="BP113" s="140"/>
      <c r="BQ113" s="140"/>
    </row>
    <row r="114" ht="12.75" customHeight="1">
      <c r="A114" s="139"/>
      <c r="B114" s="139"/>
      <c r="C114" s="139">
        <v>68.0</v>
      </c>
      <c r="D114" s="215" t="str">
        <f t="shared" si="184"/>
        <v/>
      </c>
      <c r="E114" s="181">
        <f t="shared" si="185"/>
        <v>0</v>
      </c>
      <c r="F114" s="181">
        <f t="shared" si="186"/>
        <v>0</v>
      </c>
      <c r="G114" s="181"/>
      <c r="H114" s="181"/>
      <c r="I114" s="181">
        <f t="shared" si="179"/>
        <v>0</v>
      </c>
      <c r="J114" s="181"/>
      <c r="K114" s="181" t="str">
        <f t="shared" si="187"/>
        <v/>
      </c>
      <c r="L114" s="181">
        <f t="shared" si="188"/>
        <v>0</v>
      </c>
      <c r="M114" s="181">
        <f t="shared" si="189"/>
        <v>0</v>
      </c>
      <c r="N114" s="181"/>
      <c r="O114" s="181"/>
      <c r="P114" s="181">
        <f t="shared" si="180"/>
        <v>0</v>
      </c>
      <c r="Q114" s="181" t="str">
        <f t="shared" si="190"/>
        <v/>
      </c>
      <c r="R114" s="181">
        <f t="shared" si="191"/>
        <v>0</v>
      </c>
      <c r="S114" s="181">
        <f t="shared" si="192"/>
        <v>0</v>
      </c>
      <c r="T114" s="139"/>
      <c r="U114" s="139"/>
      <c r="V114" s="181">
        <f t="shared" si="181"/>
        <v>0</v>
      </c>
      <c r="W114" s="181" t="str">
        <f t="shared" si="193"/>
        <v/>
      </c>
      <c r="X114" s="181">
        <f t="shared" si="194"/>
        <v>0</v>
      </c>
      <c r="Y114" s="181">
        <f t="shared" si="195"/>
        <v>0</v>
      </c>
      <c r="Z114" s="139"/>
      <c r="AA114" s="139"/>
      <c r="AB114" s="181">
        <f t="shared" si="182"/>
        <v>0</v>
      </c>
      <c r="AC114" s="181"/>
      <c r="AD114" s="181" t="str">
        <f t="shared" si="196"/>
        <v/>
      </c>
      <c r="AE114" s="181">
        <f t="shared" si="197"/>
        <v>0</v>
      </c>
      <c r="AF114" s="181">
        <f t="shared" si="198"/>
        <v>0</v>
      </c>
      <c r="AG114" s="140"/>
      <c r="AH114" s="140"/>
      <c r="AI114" s="185">
        <f t="shared" si="183"/>
        <v>0</v>
      </c>
      <c r="AJ114" s="140"/>
      <c r="AK114" s="140">
        <v>68.0</v>
      </c>
      <c r="AL114" s="216" t="str">
        <f t="shared" si="199"/>
        <v/>
      </c>
      <c r="AM114" s="185">
        <f t="shared" si="200"/>
        <v>0</v>
      </c>
      <c r="AN114" s="185">
        <f t="shared" si="201"/>
        <v>0</v>
      </c>
      <c r="AO114" s="185"/>
      <c r="AP114" s="185"/>
      <c r="AQ114" s="185" t="str">
        <f t="shared" si="202"/>
        <v/>
      </c>
      <c r="AR114" s="185">
        <f t="shared" si="203"/>
        <v>0</v>
      </c>
      <c r="AS114" s="185">
        <f t="shared" si="204"/>
        <v>0</v>
      </c>
      <c r="AT114" s="185"/>
      <c r="AU114" s="185"/>
      <c r="AV114" s="185" t="str">
        <f t="shared" si="205"/>
        <v/>
      </c>
      <c r="AW114" s="185">
        <f t="shared" si="206"/>
        <v>0</v>
      </c>
      <c r="AX114" s="185">
        <f t="shared" si="207"/>
        <v>0</v>
      </c>
      <c r="AY114" s="140"/>
      <c r="AZ114" s="140"/>
      <c r="BA114" s="140"/>
      <c r="BB114" s="140">
        <v>68.0</v>
      </c>
      <c r="BC114" s="216" t="str">
        <f t="shared" si="208"/>
        <v/>
      </c>
      <c r="BD114" s="185">
        <f t="shared" si="209"/>
        <v>0</v>
      </c>
      <c r="BE114" s="185">
        <f t="shared" si="210"/>
        <v>0</v>
      </c>
      <c r="BF114" s="185"/>
      <c r="BG114" s="185"/>
      <c r="BH114" s="185" t="str">
        <f t="shared" si="211"/>
        <v/>
      </c>
      <c r="BI114" s="185">
        <f t="shared" si="212"/>
        <v>0</v>
      </c>
      <c r="BJ114" s="185">
        <f t="shared" si="213"/>
        <v>0</v>
      </c>
      <c r="BK114" s="185"/>
      <c r="BL114" s="185"/>
      <c r="BM114" s="185" t="str">
        <f t="shared" si="214"/>
        <v/>
      </c>
      <c r="BN114" s="185">
        <f t="shared" si="215"/>
        <v>0</v>
      </c>
      <c r="BO114" s="185">
        <f t="shared" si="216"/>
        <v>0</v>
      </c>
      <c r="BP114" s="140"/>
      <c r="BQ114" s="140"/>
    </row>
    <row r="115" ht="12.75" customHeight="1">
      <c r="A115" s="139"/>
      <c r="B115" s="139"/>
      <c r="C115" s="139">
        <v>69.0</v>
      </c>
      <c r="D115" s="215" t="str">
        <f t="shared" si="184"/>
        <v/>
      </c>
      <c r="E115" s="181">
        <f t="shared" si="185"/>
        <v>0</v>
      </c>
      <c r="F115" s="181">
        <f t="shared" si="186"/>
        <v>0</v>
      </c>
      <c r="G115" s="181"/>
      <c r="H115" s="181"/>
      <c r="I115" s="181">
        <f t="shared" si="179"/>
        <v>0</v>
      </c>
      <c r="J115" s="181"/>
      <c r="K115" s="181" t="str">
        <f t="shared" si="187"/>
        <v/>
      </c>
      <c r="L115" s="181">
        <f t="shared" si="188"/>
        <v>0</v>
      </c>
      <c r="M115" s="181">
        <f t="shared" si="189"/>
        <v>0</v>
      </c>
      <c r="N115" s="181"/>
      <c r="O115" s="181"/>
      <c r="P115" s="181">
        <f t="shared" si="180"/>
        <v>0</v>
      </c>
      <c r="Q115" s="181" t="str">
        <f t="shared" si="190"/>
        <v/>
      </c>
      <c r="R115" s="181">
        <f t="shared" si="191"/>
        <v>0</v>
      </c>
      <c r="S115" s="181">
        <f t="shared" si="192"/>
        <v>0</v>
      </c>
      <c r="T115" s="139"/>
      <c r="U115" s="139"/>
      <c r="V115" s="181">
        <f t="shared" si="181"/>
        <v>0</v>
      </c>
      <c r="W115" s="181" t="str">
        <f t="shared" si="193"/>
        <v/>
      </c>
      <c r="X115" s="181">
        <f t="shared" si="194"/>
        <v>0</v>
      </c>
      <c r="Y115" s="181">
        <f t="shared" si="195"/>
        <v>0</v>
      </c>
      <c r="Z115" s="139"/>
      <c r="AA115" s="139"/>
      <c r="AB115" s="181">
        <f t="shared" si="182"/>
        <v>0</v>
      </c>
      <c r="AC115" s="181"/>
      <c r="AD115" s="181" t="str">
        <f t="shared" si="196"/>
        <v/>
      </c>
      <c r="AE115" s="181">
        <f t="shared" si="197"/>
        <v>0</v>
      </c>
      <c r="AF115" s="181">
        <f t="shared" si="198"/>
        <v>0</v>
      </c>
      <c r="AG115" s="140"/>
      <c r="AH115" s="140"/>
      <c r="AI115" s="185">
        <f t="shared" si="183"/>
        <v>0</v>
      </c>
      <c r="AJ115" s="140"/>
      <c r="AK115" s="140">
        <v>69.0</v>
      </c>
      <c r="AL115" s="216" t="str">
        <f t="shared" si="199"/>
        <v/>
      </c>
      <c r="AM115" s="185">
        <f t="shared" si="200"/>
        <v>0</v>
      </c>
      <c r="AN115" s="185">
        <f t="shared" si="201"/>
        <v>0</v>
      </c>
      <c r="AO115" s="185"/>
      <c r="AP115" s="185"/>
      <c r="AQ115" s="185" t="str">
        <f t="shared" si="202"/>
        <v/>
      </c>
      <c r="AR115" s="185">
        <f t="shared" si="203"/>
        <v>0</v>
      </c>
      <c r="AS115" s="185">
        <f t="shared" si="204"/>
        <v>0</v>
      </c>
      <c r="AT115" s="185"/>
      <c r="AU115" s="185"/>
      <c r="AV115" s="185" t="str">
        <f t="shared" si="205"/>
        <v/>
      </c>
      <c r="AW115" s="185">
        <f t="shared" si="206"/>
        <v>0</v>
      </c>
      <c r="AX115" s="185">
        <f t="shared" si="207"/>
        <v>0</v>
      </c>
      <c r="AY115" s="140"/>
      <c r="AZ115" s="140"/>
      <c r="BA115" s="140"/>
      <c r="BB115" s="140">
        <v>69.0</v>
      </c>
      <c r="BC115" s="216" t="str">
        <f t="shared" si="208"/>
        <v/>
      </c>
      <c r="BD115" s="185">
        <f t="shared" si="209"/>
        <v>0</v>
      </c>
      <c r="BE115" s="185">
        <f t="shared" si="210"/>
        <v>0</v>
      </c>
      <c r="BF115" s="185"/>
      <c r="BG115" s="185"/>
      <c r="BH115" s="185" t="str">
        <f t="shared" si="211"/>
        <v/>
      </c>
      <c r="BI115" s="185">
        <f t="shared" si="212"/>
        <v>0</v>
      </c>
      <c r="BJ115" s="185">
        <f t="shared" si="213"/>
        <v>0</v>
      </c>
      <c r="BK115" s="185"/>
      <c r="BL115" s="185"/>
      <c r="BM115" s="185" t="str">
        <f t="shared" si="214"/>
        <v/>
      </c>
      <c r="BN115" s="185">
        <f t="shared" si="215"/>
        <v>0</v>
      </c>
      <c r="BO115" s="185">
        <f t="shared" si="216"/>
        <v>0</v>
      </c>
      <c r="BP115" s="140"/>
      <c r="BQ115" s="140"/>
    </row>
    <row r="116" ht="12.75" customHeight="1">
      <c r="A116" s="139"/>
      <c r="B116" s="139"/>
      <c r="C116" s="139">
        <v>70.0</v>
      </c>
      <c r="D116" s="215" t="str">
        <f t="shared" si="184"/>
        <v/>
      </c>
      <c r="E116" s="181">
        <f t="shared" si="185"/>
        <v>0</v>
      </c>
      <c r="F116" s="181">
        <f t="shared" si="186"/>
        <v>0</v>
      </c>
      <c r="G116" s="181"/>
      <c r="H116" s="181"/>
      <c r="I116" s="181">
        <f t="shared" si="179"/>
        <v>0</v>
      </c>
      <c r="J116" s="181"/>
      <c r="K116" s="181" t="str">
        <f t="shared" si="187"/>
        <v/>
      </c>
      <c r="L116" s="181">
        <f t="shared" si="188"/>
        <v>0</v>
      </c>
      <c r="M116" s="181">
        <f t="shared" si="189"/>
        <v>0</v>
      </c>
      <c r="N116" s="181"/>
      <c r="O116" s="181"/>
      <c r="P116" s="181">
        <f t="shared" si="180"/>
        <v>0</v>
      </c>
      <c r="Q116" s="181" t="str">
        <f t="shared" si="190"/>
        <v/>
      </c>
      <c r="R116" s="181">
        <f t="shared" si="191"/>
        <v>0</v>
      </c>
      <c r="S116" s="181">
        <f t="shared" si="192"/>
        <v>0</v>
      </c>
      <c r="T116" s="139"/>
      <c r="U116" s="139"/>
      <c r="V116" s="181">
        <f t="shared" si="181"/>
        <v>0</v>
      </c>
      <c r="W116" s="181" t="str">
        <f t="shared" si="193"/>
        <v/>
      </c>
      <c r="X116" s="181">
        <f t="shared" si="194"/>
        <v>0</v>
      </c>
      <c r="Y116" s="181">
        <f t="shared" si="195"/>
        <v>0</v>
      </c>
      <c r="Z116" s="139"/>
      <c r="AA116" s="139"/>
      <c r="AB116" s="181">
        <f t="shared" si="182"/>
        <v>0</v>
      </c>
      <c r="AC116" s="181"/>
      <c r="AD116" s="181" t="str">
        <f t="shared" si="196"/>
        <v/>
      </c>
      <c r="AE116" s="181">
        <f t="shared" si="197"/>
        <v>0</v>
      </c>
      <c r="AF116" s="181">
        <f t="shared" si="198"/>
        <v>0</v>
      </c>
      <c r="AG116" s="140"/>
      <c r="AH116" s="140"/>
      <c r="AI116" s="185">
        <f t="shared" si="183"/>
        <v>0</v>
      </c>
      <c r="AJ116" s="140"/>
      <c r="AK116" s="140">
        <v>70.0</v>
      </c>
      <c r="AL116" s="216" t="str">
        <f t="shared" si="199"/>
        <v/>
      </c>
      <c r="AM116" s="185">
        <f t="shared" si="200"/>
        <v>0</v>
      </c>
      <c r="AN116" s="185">
        <f t="shared" si="201"/>
        <v>0</v>
      </c>
      <c r="AO116" s="185"/>
      <c r="AP116" s="185"/>
      <c r="AQ116" s="185" t="str">
        <f t="shared" si="202"/>
        <v/>
      </c>
      <c r="AR116" s="185">
        <f t="shared" si="203"/>
        <v>0</v>
      </c>
      <c r="AS116" s="185">
        <f t="shared" si="204"/>
        <v>0</v>
      </c>
      <c r="AT116" s="185"/>
      <c r="AU116" s="185"/>
      <c r="AV116" s="185" t="str">
        <f t="shared" si="205"/>
        <v/>
      </c>
      <c r="AW116" s="185">
        <f t="shared" si="206"/>
        <v>0</v>
      </c>
      <c r="AX116" s="185">
        <f t="shared" si="207"/>
        <v>0</v>
      </c>
      <c r="AY116" s="140"/>
      <c r="AZ116" s="140"/>
      <c r="BA116" s="140"/>
      <c r="BB116" s="140">
        <v>70.0</v>
      </c>
      <c r="BC116" s="216" t="str">
        <f t="shared" si="208"/>
        <v/>
      </c>
      <c r="BD116" s="185">
        <f t="shared" si="209"/>
        <v>0</v>
      </c>
      <c r="BE116" s="185">
        <f t="shared" si="210"/>
        <v>0</v>
      </c>
      <c r="BF116" s="185"/>
      <c r="BG116" s="185"/>
      <c r="BH116" s="185" t="str">
        <f t="shared" si="211"/>
        <v/>
      </c>
      <c r="BI116" s="185">
        <f t="shared" si="212"/>
        <v>0</v>
      </c>
      <c r="BJ116" s="185">
        <f t="shared" si="213"/>
        <v>0</v>
      </c>
      <c r="BK116" s="185"/>
      <c r="BL116" s="185"/>
      <c r="BM116" s="185" t="str">
        <f t="shared" si="214"/>
        <v/>
      </c>
      <c r="BN116" s="185">
        <f t="shared" si="215"/>
        <v>0</v>
      </c>
      <c r="BO116" s="185">
        <f t="shared" si="216"/>
        <v>0</v>
      </c>
      <c r="BP116" s="140"/>
      <c r="BQ116" s="140"/>
    </row>
    <row r="117" ht="12.75" customHeight="1">
      <c r="A117" s="139"/>
      <c r="B117" s="139"/>
      <c r="C117" s="139">
        <v>71.0</v>
      </c>
      <c r="D117" s="215" t="str">
        <f t="shared" si="184"/>
        <v/>
      </c>
      <c r="E117" s="181">
        <f t="shared" si="185"/>
        <v>0</v>
      </c>
      <c r="F117" s="181">
        <f t="shared" si="186"/>
        <v>0</v>
      </c>
      <c r="G117" s="181"/>
      <c r="H117" s="181"/>
      <c r="I117" s="181">
        <f t="shared" si="179"/>
        <v>0</v>
      </c>
      <c r="J117" s="181"/>
      <c r="K117" s="181" t="str">
        <f t="shared" si="187"/>
        <v/>
      </c>
      <c r="L117" s="181">
        <f t="shared" si="188"/>
        <v>0</v>
      </c>
      <c r="M117" s="181">
        <f t="shared" si="189"/>
        <v>0</v>
      </c>
      <c r="N117" s="181"/>
      <c r="O117" s="181"/>
      <c r="P117" s="181">
        <f t="shared" si="180"/>
        <v>0</v>
      </c>
      <c r="Q117" s="181" t="str">
        <f t="shared" si="190"/>
        <v/>
      </c>
      <c r="R117" s="181">
        <f t="shared" si="191"/>
        <v>0</v>
      </c>
      <c r="S117" s="181">
        <f t="shared" si="192"/>
        <v>0</v>
      </c>
      <c r="T117" s="139"/>
      <c r="U117" s="139"/>
      <c r="V117" s="181">
        <f t="shared" si="181"/>
        <v>0</v>
      </c>
      <c r="W117" s="181" t="str">
        <f t="shared" si="193"/>
        <v/>
      </c>
      <c r="X117" s="181">
        <f t="shared" si="194"/>
        <v>0</v>
      </c>
      <c r="Y117" s="181">
        <f t="shared" si="195"/>
        <v>0</v>
      </c>
      <c r="Z117" s="139"/>
      <c r="AA117" s="139"/>
      <c r="AB117" s="181">
        <f t="shared" si="182"/>
        <v>0</v>
      </c>
      <c r="AC117" s="181"/>
      <c r="AD117" s="181" t="str">
        <f t="shared" si="196"/>
        <v/>
      </c>
      <c r="AE117" s="181">
        <f t="shared" si="197"/>
        <v>0</v>
      </c>
      <c r="AF117" s="181">
        <f t="shared" si="198"/>
        <v>0</v>
      </c>
      <c r="AG117" s="140"/>
      <c r="AH117" s="140"/>
      <c r="AI117" s="185">
        <f t="shared" si="183"/>
        <v>0</v>
      </c>
      <c r="AJ117" s="140"/>
      <c r="AK117" s="140">
        <v>71.0</v>
      </c>
      <c r="AL117" s="216" t="str">
        <f t="shared" si="199"/>
        <v/>
      </c>
      <c r="AM117" s="185">
        <f t="shared" si="200"/>
        <v>0</v>
      </c>
      <c r="AN117" s="185">
        <f t="shared" si="201"/>
        <v>0</v>
      </c>
      <c r="AO117" s="185"/>
      <c r="AP117" s="185"/>
      <c r="AQ117" s="185" t="str">
        <f t="shared" si="202"/>
        <v/>
      </c>
      <c r="AR117" s="185">
        <f t="shared" si="203"/>
        <v>0</v>
      </c>
      <c r="AS117" s="185">
        <f t="shared" si="204"/>
        <v>0</v>
      </c>
      <c r="AT117" s="185"/>
      <c r="AU117" s="185"/>
      <c r="AV117" s="185" t="str">
        <f t="shared" si="205"/>
        <v/>
      </c>
      <c r="AW117" s="185">
        <f t="shared" si="206"/>
        <v>0</v>
      </c>
      <c r="AX117" s="185">
        <f t="shared" si="207"/>
        <v>0</v>
      </c>
      <c r="AY117" s="140"/>
      <c r="AZ117" s="140"/>
      <c r="BA117" s="140"/>
      <c r="BB117" s="140">
        <v>71.0</v>
      </c>
      <c r="BC117" s="216" t="str">
        <f t="shared" si="208"/>
        <v/>
      </c>
      <c r="BD117" s="185">
        <f t="shared" si="209"/>
        <v>0</v>
      </c>
      <c r="BE117" s="185">
        <f t="shared" si="210"/>
        <v>0</v>
      </c>
      <c r="BF117" s="185"/>
      <c r="BG117" s="185"/>
      <c r="BH117" s="185" t="str">
        <f t="shared" si="211"/>
        <v/>
      </c>
      <c r="BI117" s="185">
        <f t="shared" si="212"/>
        <v>0</v>
      </c>
      <c r="BJ117" s="185">
        <f t="shared" si="213"/>
        <v>0</v>
      </c>
      <c r="BK117" s="185"/>
      <c r="BL117" s="185"/>
      <c r="BM117" s="185" t="str">
        <f t="shared" si="214"/>
        <v/>
      </c>
      <c r="BN117" s="185">
        <f t="shared" si="215"/>
        <v>0</v>
      </c>
      <c r="BO117" s="185">
        <f t="shared" si="216"/>
        <v>0</v>
      </c>
      <c r="BP117" s="140"/>
      <c r="BQ117" s="140"/>
    </row>
    <row r="118" ht="12.75" customHeight="1">
      <c r="A118" s="139"/>
      <c r="B118" s="139"/>
      <c r="C118" s="139">
        <v>72.0</v>
      </c>
      <c r="D118" s="215" t="str">
        <f t="shared" si="184"/>
        <v/>
      </c>
      <c r="E118" s="181">
        <f t="shared" si="185"/>
        <v>0</v>
      </c>
      <c r="F118" s="181">
        <f t="shared" si="186"/>
        <v>0</v>
      </c>
      <c r="G118" s="181">
        <f t="shared" ref="G118:H118" si="272">SUM(E107:E118)</f>
        <v>0</v>
      </c>
      <c r="H118" s="181">
        <f t="shared" si="272"/>
        <v>0</v>
      </c>
      <c r="I118" s="181">
        <f t="shared" si="179"/>
        <v>0</v>
      </c>
      <c r="J118" s="181"/>
      <c r="K118" s="181" t="str">
        <f t="shared" si="187"/>
        <v/>
      </c>
      <c r="L118" s="181">
        <f t="shared" si="188"/>
        <v>0</v>
      </c>
      <c r="M118" s="181">
        <f t="shared" si="189"/>
        <v>0</v>
      </c>
      <c r="N118" s="181">
        <f t="shared" ref="N118:O118" si="273">SUM(L107:L118)</f>
        <v>0</v>
      </c>
      <c r="O118" s="181">
        <f t="shared" si="273"/>
        <v>0</v>
      </c>
      <c r="P118" s="181">
        <f t="shared" si="180"/>
        <v>0</v>
      </c>
      <c r="Q118" s="181" t="str">
        <f t="shared" si="190"/>
        <v/>
      </c>
      <c r="R118" s="181">
        <f t="shared" si="191"/>
        <v>0</v>
      </c>
      <c r="S118" s="181">
        <f t="shared" si="192"/>
        <v>0</v>
      </c>
      <c r="T118" s="215">
        <f t="shared" ref="T118:U118" si="274">SUM(R107:R118)</f>
        <v>0</v>
      </c>
      <c r="U118" s="215">
        <f t="shared" si="274"/>
        <v>0</v>
      </c>
      <c r="V118" s="181">
        <f t="shared" si="181"/>
        <v>0</v>
      </c>
      <c r="W118" s="181" t="str">
        <f t="shared" si="193"/>
        <v/>
      </c>
      <c r="X118" s="181">
        <f t="shared" si="194"/>
        <v>0</v>
      </c>
      <c r="Y118" s="181">
        <f t="shared" si="195"/>
        <v>0</v>
      </c>
      <c r="Z118" s="215">
        <f t="shared" ref="Z118:AA118" si="275">SUM(X107:X118)</f>
        <v>0</v>
      </c>
      <c r="AA118" s="215">
        <f t="shared" si="275"/>
        <v>0</v>
      </c>
      <c r="AB118" s="181">
        <f t="shared" si="182"/>
        <v>0</v>
      </c>
      <c r="AC118" s="181"/>
      <c r="AD118" s="181" t="str">
        <f t="shared" si="196"/>
        <v/>
      </c>
      <c r="AE118" s="181">
        <f t="shared" si="197"/>
        <v>0</v>
      </c>
      <c r="AF118" s="181">
        <f t="shared" si="198"/>
        <v>0</v>
      </c>
      <c r="AG118" s="216">
        <f t="shared" ref="AG118:AH118" si="276">SUM(AE107:AE118)</f>
        <v>0</v>
      </c>
      <c r="AH118" s="216">
        <f t="shared" si="276"/>
        <v>0</v>
      </c>
      <c r="AI118" s="185">
        <f t="shared" si="183"/>
        <v>0</v>
      </c>
      <c r="AJ118" s="140"/>
      <c r="AK118" s="140">
        <v>72.0</v>
      </c>
      <c r="AL118" s="216" t="str">
        <f t="shared" si="199"/>
        <v/>
      </c>
      <c r="AM118" s="185">
        <f t="shared" si="200"/>
        <v>0</v>
      </c>
      <c r="AN118" s="185">
        <f t="shared" si="201"/>
        <v>0</v>
      </c>
      <c r="AO118" s="185">
        <f t="shared" ref="AO118:AP118" si="277">SUM(AM107:AM118)</f>
        <v>0</v>
      </c>
      <c r="AP118" s="185">
        <f t="shared" si="277"/>
        <v>0</v>
      </c>
      <c r="AQ118" s="185" t="str">
        <f t="shared" si="202"/>
        <v/>
      </c>
      <c r="AR118" s="185">
        <f t="shared" si="203"/>
        <v>0</v>
      </c>
      <c r="AS118" s="185">
        <f t="shared" si="204"/>
        <v>0</v>
      </c>
      <c r="AT118" s="185">
        <f t="shared" ref="AT118:AU118" si="278">SUM(AR107:AR118)</f>
        <v>0</v>
      </c>
      <c r="AU118" s="185">
        <f t="shared" si="278"/>
        <v>0</v>
      </c>
      <c r="AV118" s="185" t="str">
        <f t="shared" si="205"/>
        <v/>
      </c>
      <c r="AW118" s="185">
        <f t="shared" si="206"/>
        <v>0</v>
      </c>
      <c r="AX118" s="185">
        <f t="shared" si="207"/>
        <v>0</v>
      </c>
      <c r="AY118" s="216">
        <f t="shared" ref="AY118:AZ118" si="279">SUM(AW107:AW118)</f>
        <v>0</v>
      </c>
      <c r="AZ118" s="216">
        <f t="shared" si="279"/>
        <v>0</v>
      </c>
      <c r="BA118" s="140"/>
      <c r="BB118" s="140">
        <v>72.0</v>
      </c>
      <c r="BC118" s="216" t="str">
        <f t="shared" si="208"/>
        <v/>
      </c>
      <c r="BD118" s="185">
        <f t="shared" si="209"/>
        <v>0</v>
      </c>
      <c r="BE118" s="185">
        <f t="shared" si="210"/>
        <v>0</v>
      </c>
      <c r="BF118" s="185">
        <f t="shared" ref="BF118:BG118" si="280">SUM(BD107:BD118)</f>
        <v>0</v>
      </c>
      <c r="BG118" s="185">
        <f t="shared" si="280"/>
        <v>0</v>
      </c>
      <c r="BH118" s="185" t="str">
        <f t="shared" si="211"/>
        <v/>
      </c>
      <c r="BI118" s="185">
        <f t="shared" si="212"/>
        <v>0</v>
      </c>
      <c r="BJ118" s="185">
        <f t="shared" si="213"/>
        <v>0</v>
      </c>
      <c r="BK118" s="185">
        <f t="shared" ref="BK118:BL118" si="281">SUM(BI107:BI118)</f>
        <v>0</v>
      </c>
      <c r="BL118" s="185">
        <f t="shared" si="281"/>
        <v>0</v>
      </c>
      <c r="BM118" s="185" t="str">
        <f t="shared" si="214"/>
        <v/>
      </c>
      <c r="BN118" s="185">
        <f t="shared" si="215"/>
        <v>0</v>
      </c>
      <c r="BO118" s="185">
        <f t="shared" si="216"/>
        <v>0</v>
      </c>
      <c r="BP118" s="216">
        <f t="shared" ref="BP118:BQ118" si="282">SUM(BN107:BN118)</f>
        <v>0</v>
      </c>
      <c r="BQ118" s="216">
        <f t="shared" si="282"/>
        <v>0</v>
      </c>
    </row>
    <row r="119" ht="12.75" customHeight="1">
      <c r="A119" s="139"/>
      <c r="B119" s="139"/>
      <c r="C119" s="139">
        <v>73.0</v>
      </c>
      <c r="D119" s="215" t="str">
        <f t="shared" si="184"/>
        <v/>
      </c>
      <c r="E119" s="181">
        <f t="shared" si="185"/>
        <v>0</v>
      </c>
      <c r="F119" s="181">
        <f t="shared" si="186"/>
        <v>0</v>
      </c>
      <c r="G119" s="181"/>
      <c r="H119" s="181"/>
      <c r="I119" s="181">
        <f t="shared" si="179"/>
        <v>0</v>
      </c>
      <c r="J119" s="181"/>
      <c r="K119" s="181" t="str">
        <f t="shared" si="187"/>
        <v/>
      </c>
      <c r="L119" s="181">
        <f t="shared" si="188"/>
        <v>0</v>
      </c>
      <c r="M119" s="181">
        <f t="shared" si="189"/>
        <v>0</v>
      </c>
      <c r="N119" s="181"/>
      <c r="O119" s="181"/>
      <c r="P119" s="181">
        <f t="shared" si="180"/>
        <v>0</v>
      </c>
      <c r="Q119" s="181" t="str">
        <f t="shared" si="190"/>
        <v/>
      </c>
      <c r="R119" s="181">
        <f t="shared" si="191"/>
        <v>0</v>
      </c>
      <c r="S119" s="181">
        <f t="shared" si="192"/>
        <v>0</v>
      </c>
      <c r="T119" s="139"/>
      <c r="U119" s="139"/>
      <c r="V119" s="181">
        <f t="shared" si="181"/>
        <v>0</v>
      </c>
      <c r="W119" s="181" t="str">
        <f t="shared" si="193"/>
        <v/>
      </c>
      <c r="X119" s="181">
        <f t="shared" si="194"/>
        <v>0</v>
      </c>
      <c r="Y119" s="181">
        <f t="shared" si="195"/>
        <v>0</v>
      </c>
      <c r="Z119" s="139"/>
      <c r="AA119" s="139"/>
      <c r="AB119" s="181">
        <f t="shared" si="182"/>
        <v>0</v>
      </c>
      <c r="AC119" s="181"/>
      <c r="AD119" s="181" t="str">
        <f t="shared" si="196"/>
        <v/>
      </c>
      <c r="AE119" s="181">
        <f t="shared" si="197"/>
        <v>0</v>
      </c>
      <c r="AF119" s="181">
        <f t="shared" si="198"/>
        <v>0</v>
      </c>
      <c r="AG119" s="140"/>
      <c r="AH119" s="140"/>
      <c r="AI119" s="185">
        <f t="shared" si="183"/>
        <v>0</v>
      </c>
      <c r="AJ119" s="140"/>
      <c r="AK119" s="140">
        <v>73.0</v>
      </c>
      <c r="AL119" s="216" t="str">
        <f t="shared" si="199"/>
        <v/>
      </c>
      <c r="AM119" s="185">
        <f t="shared" si="200"/>
        <v>0</v>
      </c>
      <c r="AN119" s="185">
        <f t="shared" si="201"/>
        <v>0</v>
      </c>
      <c r="AO119" s="185"/>
      <c r="AP119" s="185"/>
      <c r="AQ119" s="185" t="str">
        <f t="shared" si="202"/>
        <v/>
      </c>
      <c r="AR119" s="185">
        <f t="shared" si="203"/>
        <v>0</v>
      </c>
      <c r="AS119" s="185">
        <f t="shared" si="204"/>
        <v>0</v>
      </c>
      <c r="AT119" s="185"/>
      <c r="AU119" s="185"/>
      <c r="AV119" s="185" t="str">
        <f t="shared" si="205"/>
        <v/>
      </c>
      <c r="AW119" s="185">
        <f t="shared" si="206"/>
        <v>0</v>
      </c>
      <c r="AX119" s="185">
        <f t="shared" si="207"/>
        <v>0</v>
      </c>
      <c r="AY119" s="140"/>
      <c r="AZ119" s="140"/>
      <c r="BA119" s="140"/>
      <c r="BB119" s="140">
        <v>73.0</v>
      </c>
      <c r="BC119" s="216" t="str">
        <f t="shared" si="208"/>
        <v/>
      </c>
      <c r="BD119" s="185">
        <f t="shared" si="209"/>
        <v>0</v>
      </c>
      <c r="BE119" s="185">
        <f t="shared" si="210"/>
        <v>0</v>
      </c>
      <c r="BF119" s="185"/>
      <c r="BG119" s="185"/>
      <c r="BH119" s="185" t="str">
        <f t="shared" si="211"/>
        <v/>
      </c>
      <c r="BI119" s="185">
        <f t="shared" si="212"/>
        <v>0</v>
      </c>
      <c r="BJ119" s="185">
        <f t="shared" si="213"/>
        <v>0</v>
      </c>
      <c r="BK119" s="185"/>
      <c r="BL119" s="185"/>
      <c r="BM119" s="185" t="str">
        <f t="shared" si="214"/>
        <v/>
      </c>
      <c r="BN119" s="185">
        <f t="shared" si="215"/>
        <v>0</v>
      </c>
      <c r="BO119" s="185">
        <f t="shared" si="216"/>
        <v>0</v>
      </c>
      <c r="BP119" s="140"/>
      <c r="BQ119" s="140"/>
    </row>
    <row r="120" ht="12.75" customHeight="1">
      <c r="A120" s="139"/>
      <c r="B120" s="139"/>
      <c r="C120" s="139">
        <v>74.0</v>
      </c>
      <c r="D120" s="215" t="str">
        <f t="shared" si="184"/>
        <v/>
      </c>
      <c r="E120" s="181">
        <f t="shared" si="185"/>
        <v>0</v>
      </c>
      <c r="F120" s="181">
        <f t="shared" si="186"/>
        <v>0</v>
      </c>
      <c r="G120" s="181"/>
      <c r="H120" s="181"/>
      <c r="I120" s="181">
        <f t="shared" si="179"/>
        <v>0</v>
      </c>
      <c r="J120" s="181"/>
      <c r="K120" s="181" t="str">
        <f t="shared" si="187"/>
        <v/>
      </c>
      <c r="L120" s="181">
        <f t="shared" si="188"/>
        <v>0</v>
      </c>
      <c r="M120" s="181">
        <f t="shared" si="189"/>
        <v>0</v>
      </c>
      <c r="N120" s="181"/>
      <c r="O120" s="181"/>
      <c r="P120" s="181">
        <f t="shared" si="180"/>
        <v>0</v>
      </c>
      <c r="Q120" s="181" t="str">
        <f t="shared" si="190"/>
        <v/>
      </c>
      <c r="R120" s="181">
        <f t="shared" si="191"/>
        <v>0</v>
      </c>
      <c r="S120" s="181">
        <f t="shared" si="192"/>
        <v>0</v>
      </c>
      <c r="T120" s="139"/>
      <c r="U120" s="139"/>
      <c r="V120" s="181">
        <f t="shared" si="181"/>
        <v>0</v>
      </c>
      <c r="W120" s="181" t="str">
        <f t="shared" si="193"/>
        <v/>
      </c>
      <c r="X120" s="181">
        <f t="shared" si="194"/>
        <v>0</v>
      </c>
      <c r="Y120" s="181">
        <f t="shared" si="195"/>
        <v>0</v>
      </c>
      <c r="Z120" s="139"/>
      <c r="AA120" s="139"/>
      <c r="AB120" s="181">
        <f t="shared" si="182"/>
        <v>0</v>
      </c>
      <c r="AC120" s="181"/>
      <c r="AD120" s="181" t="str">
        <f t="shared" si="196"/>
        <v/>
      </c>
      <c r="AE120" s="181">
        <f t="shared" si="197"/>
        <v>0</v>
      </c>
      <c r="AF120" s="181">
        <f t="shared" si="198"/>
        <v>0</v>
      </c>
      <c r="AG120" s="140"/>
      <c r="AH120" s="140"/>
      <c r="AI120" s="185">
        <f t="shared" si="183"/>
        <v>0</v>
      </c>
      <c r="AJ120" s="140"/>
      <c r="AK120" s="140">
        <v>74.0</v>
      </c>
      <c r="AL120" s="216" t="str">
        <f t="shared" si="199"/>
        <v/>
      </c>
      <c r="AM120" s="185">
        <f t="shared" si="200"/>
        <v>0</v>
      </c>
      <c r="AN120" s="185">
        <f t="shared" si="201"/>
        <v>0</v>
      </c>
      <c r="AO120" s="185"/>
      <c r="AP120" s="185"/>
      <c r="AQ120" s="185" t="str">
        <f t="shared" si="202"/>
        <v/>
      </c>
      <c r="AR120" s="185">
        <f t="shared" si="203"/>
        <v>0</v>
      </c>
      <c r="AS120" s="185">
        <f t="shared" si="204"/>
        <v>0</v>
      </c>
      <c r="AT120" s="185"/>
      <c r="AU120" s="185"/>
      <c r="AV120" s="185" t="str">
        <f t="shared" si="205"/>
        <v/>
      </c>
      <c r="AW120" s="185">
        <f t="shared" si="206"/>
        <v>0</v>
      </c>
      <c r="AX120" s="185">
        <f t="shared" si="207"/>
        <v>0</v>
      </c>
      <c r="AY120" s="140"/>
      <c r="AZ120" s="140"/>
      <c r="BA120" s="140"/>
      <c r="BB120" s="140">
        <v>74.0</v>
      </c>
      <c r="BC120" s="216" t="str">
        <f t="shared" si="208"/>
        <v/>
      </c>
      <c r="BD120" s="185">
        <f t="shared" si="209"/>
        <v>0</v>
      </c>
      <c r="BE120" s="185">
        <f t="shared" si="210"/>
        <v>0</v>
      </c>
      <c r="BF120" s="185"/>
      <c r="BG120" s="185"/>
      <c r="BH120" s="185" t="str">
        <f t="shared" si="211"/>
        <v/>
      </c>
      <c r="BI120" s="185">
        <f t="shared" si="212"/>
        <v>0</v>
      </c>
      <c r="BJ120" s="185">
        <f t="shared" si="213"/>
        <v>0</v>
      </c>
      <c r="BK120" s="185"/>
      <c r="BL120" s="185"/>
      <c r="BM120" s="185" t="str">
        <f t="shared" si="214"/>
        <v/>
      </c>
      <c r="BN120" s="185">
        <f t="shared" si="215"/>
        <v>0</v>
      </c>
      <c r="BO120" s="185">
        <f t="shared" si="216"/>
        <v>0</v>
      </c>
      <c r="BP120" s="140"/>
      <c r="BQ120" s="140"/>
    </row>
    <row r="121" ht="12.75" customHeight="1">
      <c r="A121" s="139"/>
      <c r="B121" s="139"/>
      <c r="C121" s="139">
        <v>75.0</v>
      </c>
      <c r="D121" s="215" t="str">
        <f t="shared" si="184"/>
        <v/>
      </c>
      <c r="E121" s="181">
        <f t="shared" si="185"/>
        <v>0</v>
      </c>
      <c r="F121" s="181">
        <f t="shared" si="186"/>
        <v>0</v>
      </c>
      <c r="G121" s="181"/>
      <c r="H121" s="181"/>
      <c r="I121" s="181">
        <f t="shared" si="179"/>
        <v>0</v>
      </c>
      <c r="J121" s="181"/>
      <c r="K121" s="181" t="str">
        <f t="shared" si="187"/>
        <v/>
      </c>
      <c r="L121" s="181">
        <f t="shared" si="188"/>
        <v>0</v>
      </c>
      <c r="M121" s="181">
        <f t="shared" si="189"/>
        <v>0</v>
      </c>
      <c r="N121" s="181"/>
      <c r="O121" s="181"/>
      <c r="P121" s="181">
        <f t="shared" si="180"/>
        <v>0</v>
      </c>
      <c r="Q121" s="181" t="str">
        <f t="shared" si="190"/>
        <v/>
      </c>
      <c r="R121" s="181">
        <f t="shared" si="191"/>
        <v>0</v>
      </c>
      <c r="S121" s="181">
        <f t="shared" si="192"/>
        <v>0</v>
      </c>
      <c r="T121" s="139"/>
      <c r="U121" s="139"/>
      <c r="V121" s="181">
        <f t="shared" si="181"/>
        <v>0</v>
      </c>
      <c r="W121" s="181" t="str">
        <f t="shared" si="193"/>
        <v/>
      </c>
      <c r="X121" s="181">
        <f t="shared" si="194"/>
        <v>0</v>
      </c>
      <c r="Y121" s="181">
        <f t="shared" si="195"/>
        <v>0</v>
      </c>
      <c r="Z121" s="139"/>
      <c r="AA121" s="139"/>
      <c r="AB121" s="181">
        <f t="shared" si="182"/>
        <v>0</v>
      </c>
      <c r="AC121" s="181"/>
      <c r="AD121" s="181" t="str">
        <f t="shared" si="196"/>
        <v/>
      </c>
      <c r="AE121" s="181">
        <f t="shared" si="197"/>
        <v>0</v>
      </c>
      <c r="AF121" s="181">
        <f t="shared" si="198"/>
        <v>0</v>
      </c>
      <c r="AG121" s="140"/>
      <c r="AH121" s="140"/>
      <c r="AI121" s="185">
        <f t="shared" si="183"/>
        <v>0</v>
      </c>
      <c r="AJ121" s="140"/>
      <c r="AK121" s="140">
        <v>75.0</v>
      </c>
      <c r="AL121" s="216" t="str">
        <f t="shared" si="199"/>
        <v/>
      </c>
      <c r="AM121" s="185">
        <f t="shared" si="200"/>
        <v>0</v>
      </c>
      <c r="AN121" s="185">
        <f t="shared" si="201"/>
        <v>0</v>
      </c>
      <c r="AO121" s="185"/>
      <c r="AP121" s="185"/>
      <c r="AQ121" s="185" t="str">
        <f t="shared" si="202"/>
        <v/>
      </c>
      <c r="AR121" s="185">
        <f t="shared" si="203"/>
        <v>0</v>
      </c>
      <c r="AS121" s="185">
        <f t="shared" si="204"/>
        <v>0</v>
      </c>
      <c r="AT121" s="185"/>
      <c r="AU121" s="185"/>
      <c r="AV121" s="185" t="str">
        <f t="shared" si="205"/>
        <v/>
      </c>
      <c r="AW121" s="185">
        <f t="shared" si="206"/>
        <v>0</v>
      </c>
      <c r="AX121" s="185">
        <f t="shared" si="207"/>
        <v>0</v>
      </c>
      <c r="AY121" s="140"/>
      <c r="AZ121" s="140"/>
      <c r="BA121" s="140"/>
      <c r="BB121" s="140">
        <v>75.0</v>
      </c>
      <c r="BC121" s="216" t="str">
        <f t="shared" si="208"/>
        <v/>
      </c>
      <c r="BD121" s="185">
        <f t="shared" si="209"/>
        <v>0</v>
      </c>
      <c r="BE121" s="185">
        <f t="shared" si="210"/>
        <v>0</v>
      </c>
      <c r="BF121" s="185"/>
      <c r="BG121" s="185"/>
      <c r="BH121" s="185" t="str">
        <f t="shared" si="211"/>
        <v/>
      </c>
      <c r="BI121" s="185">
        <f t="shared" si="212"/>
        <v>0</v>
      </c>
      <c r="BJ121" s="185">
        <f t="shared" si="213"/>
        <v>0</v>
      </c>
      <c r="BK121" s="185"/>
      <c r="BL121" s="185"/>
      <c r="BM121" s="185" t="str">
        <f t="shared" si="214"/>
        <v/>
      </c>
      <c r="BN121" s="185">
        <f t="shared" si="215"/>
        <v>0</v>
      </c>
      <c r="BO121" s="185">
        <f t="shared" si="216"/>
        <v>0</v>
      </c>
      <c r="BP121" s="140"/>
      <c r="BQ121" s="140"/>
    </row>
    <row r="122" ht="12.75" customHeight="1">
      <c r="A122" s="139"/>
      <c r="B122" s="139"/>
      <c r="C122" s="139">
        <v>76.0</v>
      </c>
      <c r="D122" s="215" t="str">
        <f t="shared" si="184"/>
        <v/>
      </c>
      <c r="E122" s="181">
        <f t="shared" si="185"/>
        <v>0</v>
      </c>
      <c r="F122" s="181">
        <f t="shared" si="186"/>
        <v>0</v>
      </c>
      <c r="G122" s="181"/>
      <c r="H122" s="181"/>
      <c r="I122" s="181">
        <f t="shared" si="179"/>
        <v>0</v>
      </c>
      <c r="J122" s="181"/>
      <c r="K122" s="181" t="str">
        <f t="shared" si="187"/>
        <v/>
      </c>
      <c r="L122" s="181">
        <f t="shared" si="188"/>
        <v>0</v>
      </c>
      <c r="M122" s="181">
        <f t="shared" si="189"/>
        <v>0</v>
      </c>
      <c r="N122" s="181"/>
      <c r="O122" s="181"/>
      <c r="P122" s="181">
        <f t="shared" si="180"/>
        <v>0</v>
      </c>
      <c r="Q122" s="181" t="str">
        <f t="shared" si="190"/>
        <v/>
      </c>
      <c r="R122" s="181">
        <f t="shared" si="191"/>
        <v>0</v>
      </c>
      <c r="S122" s="181">
        <f t="shared" si="192"/>
        <v>0</v>
      </c>
      <c r="T122" s="139"/>
      <c r="U122" s="139"/>
      <c r="V122" s="181">
        <f t="shared" si="181"/>
        <v>0</v>
      </c>
      <c r="W122" s="181" t="str">
        <f t="shared" si="193"/>
        <v/>
      </c>
      <c r="X122" s="181">
        <f t="shared" si="194"/>
        <v>0</v>
      </c>
      <c r="Y122" s="181">
        <f t="shared" si="195"/>
        <v>0</v>
      </c>
      <c r="Z122" s="139"/>
      <c r="AA122" s="139"/>
      <c r="AB122" s="181">
        <f t="shared" si="182"/>
        <v>0</v>
      </c>
      <c r="AC122" s="181"/>
      <c r="AD122" s="181" t="str">
        <f t="shared" si="196"/>
        <v/>
      </c>
      <c r="AE122" s="181">
        <f t="shared" si="197"/>
        <v>0</v>
      </c>
      <c r="AF122" s="181">
        <f t="shared" si="198"/>
        <v>0</v>
      </c>
      <c r="AG122" s="140"/>
      <c r="AH122" s="140"/>
      <c r="AI122" s="185">
        <f t="shared" si="183"/>
        <v>0</v>
      </c>
      <c r="AJ122" s="140"/>
      <c r="AK122" s="140">
        <v>76.0</v>
      </c>
      <c r="AL122" s="216" t="str">
        <f t="shared" si="199"/>
        <v/>
      </c>
      <c r="AM122" s="185">
        <f t="shared" si="200"/>
        <v>0</v>
      </c>
      <c r="AN122" s="185">
        <f t="shared" si="201"/>
        <v>0</v>
      </c>
      <c r="AO122" s="185"/>
      <c r="AP122" s="185"/>
      <c r="AQ122" s="185" t="str">
        <f t="shared" si="202"/>
        <v/>
      </c>
      <c r="AR122" s="185">
        <f t="shared" si="203"/>
        <v>0</v>
      </c>
      <c r="AS122" s="185">
        <f t="shared" si="204"/>
        <v>0</v>
      </c>
      <c r="AT122" s="185"/>
      <c r="AU122" s="185"/>
      <c r="AV122" s="185" t="str">
        <f t="shared" si="205"/>
        <v/>
      </c>
      <c r="AW122" s="185">
        <f t="shared" si="206"/>
        <v>0</v>
      </c>
      <c r="AX122" s="185">
        <f t="shared" si="207"/>
        <v>0</v>
      </c>
      <c r="AY122" s="140"/>
      <c r="AZ122" s="140"/>
      <c r="BA122" s="140"/>
      <c r="BB122" s="140">
        <v>76.0</v>
      </c>
      <c r="BC122" s="216" t="str">
        <f t="shared" si="208"/>
        <v/>
      </c>
      <c r="BD122" s="185">
        <f t="shared" si="209"/>
        <v>0</v>
      </c>
      <c r="BE122" s="185">
        <f t="shared" si="210"/>
        <v>0</v>
      </c>
      <c r="BF122" s="185"/>
      <c r="BG122" s="185"/>
      <c r="BH122" s="185" t="str">
        <f t="shared" si="211"/>
        <v/>
      </c>
      <c r="BI122" s="185">
        <f t="shared" si="212"/>
        <v>0</v>
      </c>
      <c r="BJ122" s="185">
        <f t="shared" si="213"/>
        <v>0</v>
      </c>
      <c r="BK122" s="185"/>
      <c r="BL122" s="185"/>
      <c r="BM122" s="185" t="str">
        <f t="shared" si="214"/>
        <v/>
      </c>
      <c r="BN122" s="185">
        <f t="shared" si="215"/>
        <v>0</v>
      </c>
      <c r="BO122" s="185">
        <f t="shared" si="216"/>
        <v>0</v>
      </c>
      <c r="BP122" s="140"/>
      <c r="BQ122" s="140"/>
    </row>
    <row r="123" ht="12.75" customHeight="1">
      <c r="A123" s="139"/>
      <c r="B123" s="139"/>
      <c r="C123" s="139">
        <v>77.0</v>
      </c>
      <c r="D123" s="215" t="str">
        <f t="shared" si="184"/>
        <v/>
      </c>
      <c r="E123" s="181">
        <f t="shared" si="185"/>
        <v>0</v>
      </c>
      <c r="F123" s="181">
        <f t="shared" si="186"/>
        <v>0</v>
      </c>
      <c r="G123" s="181"/>
      <c r="H123" s="181"/>
      <c r="I123" s="181">
        <f t="shared" si="179"/>
        <v>0</v>
      </c>
      <c r="J123" s="181"/>
      <c r="K123" s="181" t="str">
        <f t="shared" si="187"/>
        <v/>
      </c>
      <c r="L123" s="181">
        <f t="shared" si="188"/>
        <v>0</v>
      </c>
      <c r="M123" s="181">
        <f t="shared" si="189"/>
        <v>0</v>
      </c>
      <c r="N123" s="181"/>
      <c r="O123" s="181"/>
      <c r="P123" s="181">
        <f t="shared" si="180"/>
        <v>0</v>
      </c>
      <c r="Q123" s="181" t="str">
        <f t="shared" si="190"/>
        <v/>
      </c>
      <c r="R123" s="181">
        <f t="shared" si="191"/>
        <v>0</v>
      </c>
      <c r="S123" s="181">
        <f t="shared" si="192"/>
        <v>0</v>
      </c>
      <c r="T123" s="139"/>
      <c r="U123" s="139"/>
      <c r="V123" s="181">
        <f t="shared" si="181"/>
        <v>0</v>
      </c>
      <c r="W123" s="181" t="str">
        <f t="shared" si="193"/>
        <v/>
      </c>
      <c r="X123" s="181">
        <f t="shared" si="194"/>
        <v>0</v>
      </c>
      <c r="Y123" s="181">
        <f t="shared" si="195"/>
        <v>0</v>
      </c>
      <c r="Z123" s="139"/>
      <c r="AA123" s="139"/>
      <c r="AB123" s="181">
        <f t="shared" si="182"/>
        <v>0</v>
      </c>
      <c r="AC123" s="181"/>
      <c r="AD123" s="181" t="str">
        <f t="shared" si="196"/>
        <v/>
      </c>
      <c r="AE123" s="181">
        <f t="shared" si="197"/>
        <v>0</v>
      </c>
      <c r="AF123" s="181">
        <f t="shared" si="198"/>
        <v>0</v>
      </c>
      <c r="AG123" s="140"/>
      <c r="AH123" s="140"/>
      <c r="AI123" s="185">
        <f t="shared" si="183"/>
        <v>0</v>
      </c>
      <c r="AJ123" s="140"/>
      <c r="AK123" s="140">
        <v>77.0</v>
      </c>
      <c r="AL123" s="216" t="str">
        <f t="shared" si="199"/>
        <v/>
      </c>
      <c r="AM123" s="185">
        <f t="shared" si="200"/>
        <v>0</v>
      </c>
      <c r="AN123" s="185">
        <f t="shared" si="201"/>
        <v>0</v>
      </c>
      <c r="AO123" s="185"/>
      <c r="AP123" s="185"/>
      <c r="AQ123" s="185" t="str">
        <f t="shared" si="202"/>
        <v/>
      </c>
      <c r="AR123" s="185">
        <f t="shared" si="203"/>
        <v>0</v>
      </c>
      <c r="AS123" s="185">
        <f t="shared" si="204"/>
        <v>0</v>
      </c>
      <c r="AT123" s="185"/>
      <c r="AU123" s="185"/>
      <c r="AV123" s="185" t="str">
        <f t="shared" si="205"/>
        <v/>
      </c>
      <c r="AW123" s="185">
        <f t="shared" si="206"/>
        <v>0</v>
      </c>
      <c r="AX123" s="185">
        <f t="shared" si="207"/>
        <v>0</v>
      </c>
      <c r="AY123" s="140"/>
      <c r="AZ123" s="140"/>
      <c r="BA123" s="140"/>
      <c r="BB123" s="140">
        <v>77.0</v>
      </c>
      <c r="BC123" s="216" t="str">
        <f t="shared" si="208"/>
        <v/>
      </c>
      <c r="BD123" s="185">
        <f t="shared" si="209"/>
        <v>0</v>
      </c>
      <c r="BE123" s="185">
        <f t="shared" si="210"/>
        <v>0</v>
      </c>
      <c r="BF123" s="185"/>
      <c r="BG123" s="185"/>
      <c r="BH123" s="185" t="str">
        <f t="shared" si="211"/>
        <v/>
      </c>
      <c r="BI123" s="185">
        <f t="shared" si="212"/>
        <v>0</v>
      </c>
      <c r="BJ123" s="185">
        <f t="shared" si="213"/>
        <v>0</v>
      </c>
      <c r="BK123" s="185"/>
      <c r="BL123" s="185"/>
      <c r="BM123" s="185" t="str">
        <f t="shared" si="214"/>
        <v/>
      </c>
      <c r="BN123" s="185">
        <f t="shared" si="215"/>
        <v>0</v>
      </c>
      <c r="BO123" s="185">
        <f t="shared" si="216"/>
        <v>0</v>
      </c>
      <c r="BP123" s="140"/>
      <c r="BQ123" s="140"/>
    </row>
    <row r="124" ht="12.75" customHeight="1">
      <c r="A124" s="139"/>
      <c r="B124" s="139"/>
      <c r="C124" s="139">
        <v>78.0</v>
      </c>
      <c r="D124" s="215" t="str">
        <f t="shared" si="184"/>
        <v/>
      </c>
      <c r="E124" s="181">
        <f t="shared" si="185"/>
        <v>0</v>
      </c>
      <c r="F124" s="181">
        <f t="shared" si="186"/>
        <v>0</v>
      </c>
      <c r="G124" s="181"/>
      <c r="H124" s="181"/>
      <c r="I124" s="181">
        <f t="shared" si="179"/>
        <v>0</v>
      </c>
      <c r="J124" s="181"/>
      <c r="K124" s="181" t="str">
        <f t="shared" si="187"/>
        <v/>
      </c>
      <c r="L124" s="181">
        <f t="shared" si="188"/>
        <v>0</v>
      </c>
      <c r="M124" s="181">
        <f t="shared" si="189"/>
        <v>0</v>
      </c>
      <c r="N124" s="181"/>
      <c r="O124" s="181"/>
      <c r="P124" s="181">
        <f t="shared" si="180"/>
        <v>0</v>
      </c>
      <c r="Q124" s="181" t="str">
        <f t="shared" si="190"/>
        <v/>
      </c>
      <c r="R124" s="181">
        <f t="shared" si="191"/>
        <v>0</v>
      </c>
      <c r="S124" s="181">
        <f t="shared" si="192"/>
        <v>0</v>
      </c>
      <c r="T124" s="139"/>
      <c r="U124" s="139"/>
      <c r="V124" s="181">
        <f t="shared" si="181"/>
        <v>0</v>
      </c>
      <c r="W124" s="181" t="str">
        <f t="shared" si="193"/>
        <v/>
      </c>
      <c r="X124" s="181">
        <f t="shared" si="194"/>
        <v>0</v>
      </c>
      <c r="Y124" s="181">
        <f t="shared" si="195"/>
        <v>0</v>
      </c>
      <c r="Z124" s="139"/>
      <c r="AA124" s="139"/>
      <c r="AB124" s="181">
        <f t="shared" si="182"/>
        <v>0</v>
      </c>
      <c r="AC124" s="181"/>
      <c r="AD124" s="181" t="str">
        <f t="shared" si="196"/>
        <v/>
      </c>
      <c r="AE124" s="181">
        <f t="shared" si="197"/>
        <v>0</v>
      </c>
      <c r="AF124" s="181">
        <f t="shared" si="198"/>
        <v>0</v>
      </c>
      <c r="AG124" s="140"/>
      <c r="AH124" s="140"/>
      <c r="AI124" s="185">
        <f t="shared" si="183"/>
        <v>0</v>
      </c>
      <c r="AJ124" s="140"/>
      <c r="AK124" s="140">
        <v>78.0</v>
      </c>
      <c r="AL124" s="216" t="str">
        <f t="shared" si="199"/>
        <v/>
      </c>
      <c r="AM124" s="185">
        <f t="shared" si="200"/>
        <v>0</v>
      </c>
      <c r="AN124" s="185">
        <f t="shared" si="201"/>
        <v>0</v>
      </c>
      <c r="AO124" s="185"/>
      <c r="AP124" s="185"/>
      <c r="AQ124" s="185" t="str">
        <f t="shared" si="202"/>
        <v/>
      </c>
      <c r="AR124" s="185">
        <f t="shared" si="203"/>
        <v>0</v>
      </c>
      <c r="AS124" s="185">
        <f t="shared" si="204"/>
        <v>0</v>
      </c>
      <c r="AT124" s="185"/>
      <c r="AU124" s="185"/>
      <c r="AV124" s="185" t="str">
        <f t="shared" si="205"/>
        <v/>
      </c>
      <c r="AW124" s="185">
        <f t="shared" si="206"/>
        <v>0</v>
      </c>
      <c r="AX124" s="185">
        <f t="shared" si="207"/>
        <v>0</v>
      </c>
      <c r="AY124" s="140"/>
      <c r="AZ124" s="140"/>
      <c r="BA124" s="140"/>
      <c r="BB124" s="140">
        <v>78.0</v>
      </c>
      <c r="BC124" s="216" t="str">
        <f t="shared" si="208"/>
        <v/>
      </c>
      <c r="BD124" s="185">
        <f t="shared" si="209"/>
        <v>0</v>
      </c>
      <c r="BE124" s="185">
        <f t="shared" si="210"/>
        <v>0</v>
      </c>
      <c r="BF124" s="185"/>
      <c r="BG124" s="185"/>
      <c r="BH124" s="185" t="str">
        <f t="shared" si="211"/>
        <v/>
      </c>
      <c r="BI124" s="185">
        <f t="shared" si="212"/>
        <v>0</v>
      </c>
      <c r="BJ124" s="185">
        <f t="shared" si="213"/>
        <v>0</v>
      </c>
      <c r="BK124" s="185"/>
      <c r="BL124" s="185"/>
      <c r="BM124" s="185" t="str">
        <f t="shared" si="214"/>
        <v/>
      </c>
      <c r="BN124" s="185">
        <f t="shared" si="215"/>
        <v>0</v>
      </c>
      <c r="BO124" s="185">
        <f t="shared" si="216"/>
        <v>0</v>
      </c>
      <c r="BP124" s="140"/>
      <c r="BQ124" s="140"/>
    </row>
    <row r="125" ht="12.75" customHeight="1">
      <c r="A125" s="139"/>
      <c r="B125" s="139"/>
      <c r="C125" s="139">
        <v>79.0</v>
      </c>
      <c r="D125" s="215" t="str">
        <f t="shared" si="184"/>
        <v/>
      </c>
      <c r="E125" s="181">
        <f t="shared" si="185"/>
        <v>0</v>
      </c>
      <c r="F125" s="181">
        <f t="shared" si="186"/>
        <v>0</v>
      </c>
      <c r="G125" s="181"/>
      <c r="H125" s="181"/>
      <c r="I125" s="181">
        <f t="shared" si="179"/>
        <v>0</v>
      </c>
      <c r="J125" s="181"/>
      <c r="K125" s="181" t="str">
        <f t="shared" si="187"/>
        <v/>
      </c>
      <c r="L125" s="181">
        <f t="shared" si="188"/>
        <v>0</v>
      </c>
      <c r="M125" s="181">
        <f t="shared" si="189"/>
        <v>0</v>
      </c>
      <c r="N125" s="181"/>
      <c r="O125" s="181"/>
      <c r="P125" s="181">
        <f t="shared" si="180"/>
        <v>0</v>
      </c>
      <c r="Q125" s="181" t="str">
        <f t="shared" si="190"/>
        <v/>
      </c>
      <c r="R125" s="181">
        <f t="shared" si="191"/>
        <v>0</v>
      </c>
      <c r="S125" s="181">
        <f t="shared" si="192"/>
        <v>0</v>
      </c>
      <c r="T125" s="139"/>
      <c r="U125" s="139"/>
      <c r="V125" s="181">
        <f t="shared" si="181"/>
        <v>0</v>
      </c>
      <c r="W125" s="181" t="str">
        <f t="shared" si="193"/>
        <v/>
      </c>
      <c r="X125" s="181">
        <f t="shared" si="194"/>
        <v>0</v>
      </c>
      <c r="Y125" s="181">
        <f t="shared" si="195"/>
        <v>0</v>
      </c>
      <c r="Z125" s="139"/>
      <c r="AA125" s="139"/>
      <c r="AB125" s="181">
        <f t="shared" si="182"/>
        <v>0</v>
      </c>
      <c r="AC125" s="181"/>
      <c r="AD125" s="181" t="str">
        <f t="shared" si="196"/>
        <v/>
      </c>
      <c r="AE125" s="181">
        <f t="shared" si="197"/>
        <v>0</v>
      </c>
      <c r="AF125" s="181">
        <f t="shared" si="198"/>
        <v>0</v>
      </c>
      <c r="AG125" s="140"/>
      <c r="AH125" s="140"/>
      <c r="AI125" s="185">
        <f t="shared" si="183"/>
        <v>0</v>
      </c>
      <c r="AJ125" s="140"/>
      <c r="AK125" s="140">
        <v>79.0</v>
      </c>
      <c r="AL125" s="216" t="str">
        <f t="shared" si="199"/>
        <v/>
      </c>
      <c r="AM125" s="185">
        <f t="shared" si="200"/>
        <v>0</v>
      </c>
      <c r="AN125" s="185">
        <f t="shared" si="201"/>
        <v>0</v>
      </c>
      <c r="AO125" s="185"/>
      <c r="AP125" s="185"/>
      <c r="AQ125" s="185" t="str">
        <f t="shared" si="202"/>
        <v/>
      </c>
      <c r="AR125" s="185">
        <f t="shared" si="203"/>
        <v>0</v>
      </c>
      <c r="AS125" s="185">
        <f t="shared" si="204"/>
        <v>0</v>
      </c>
      <c r="AT125" s="185"/>
      <c r="AU125" s="185"/>
      <c r="AV125" s="185" t="str">
        <f t="shared" si="205"/>
        <v/>
      </c>
      <c r="AW125" s="185">
        <f t="shared" si="206"/>
        <v>0</v>
      </c>
      <c r="AX125" s="185">
        <f t="shared" si="207"/>
        <v>0</v>
      </c>
      <c r="AY125" s="140"/>
      <c r="AZ125" s="140"/>
      <c r="BA125" s="140"/>
      <c r="BB125" s="140">
        <v>79.0</v>
      </c>
      <c r="BC125" s="216" t="str">
        <f t="shared" si="208"/>
        <v/>
      </c>
      <c r="BD125" s="185">
        <f t="shared" si="209"/>
        <v>0</v>
      </c>
      <c r="BE125" s="185">
        <f t="shared" si="210"/>
        <v>0</v>
      </c>
      <c r="BF125" s="185"/>
      <c r="BG125" s="185"/>
      <c r="BH125" s="185" t="str">
        <f t="shared" si="211"/>
        <v/>
      </c>
      <c r="BI125" s="185">
        <f t="shared" si="212"/>
        <v>0</v>
      </c>
      <c r="BJ125" s="185">
        <f t="shared" si="213"/>
        <v>0</v>
      </c>
      <c r="BK125" s="185"/>
      <c r="BL125" s="185"/>
      <c r="BM125" s="185" t="str">
        <f t="shared" si="214"/>
        <v/>
      </c>
      <c r="BN125" s="185">
        <f t="shared" si="215"/>
        <v>0</v>
      </c>
      <c r="BO125" s="185">
        <f t="shared" si="216"/>
        <v>0</v>
      </c>
      <c r="BP125" s="140"/>
      <c r="BQ125" s="140"/>
    </row>
    <row r="126" ht="12.75" customHeight="1">
      <c r="A126" s="139"/>
      <c r="B126" s="139"/>
      <c r="C126" s="139">
        <v>80.0</v>
      </c>
      <c r="D126" s="215" t="str">
        <f t="shared" si="184"/>
        <v/>
      </c>
      <c r="E126" s="181">
        <f t="shared" si="185"/>
        <v>0</v>
      </c>
      <c r="F126" s="181">
        <f t="shared" si="186"/>
        <v>0</v>
      </c>
      <c r="G126" s="181"/>
      <c r="H126" s="181"/>
      <c r="I126" s="181">
        <f t="shared" si="179"/>
        <v>0</v>
      </c>
      <c r="J126" s="181"/>
      <c r="K126" s="181" t="str">
        <f t="shared" si="187"/>
        <v/>
      </c>
      <c r="L126" s="181">
        <f t="shared" si="188"/>
        <v>0</v>
      </c>
      <c r="M126" s="181">
        <f t="shared" si="189"/>
        <v>0</v>
      </c>
      <c r="N126" s="181"/>
      <c r="O126" s="181"/>
      <c r="P126" s="181">
        <f t="shared" si="180"/>
        <v>0</v>
      </c>
      <c r="Q126" s="181" t="str">
        <f t="shared" si="190"/>
        <v/>
      </c>
      <c r="R126" s="181">
        <f t="shared" si="191"/>
        <v>0</v>
      </c>
      <c r="S126" s="181">
        <f t="shared" si="192"/>
        <v>0</v>
      </c>
      <c r="T126" s="139"/>
      <c r="U126" s="139"/>
      <c r="V126" s="181">
        <f t="shared" si="181"/>
        <v>0</v>
      </c>
      <c r="W126" s="181" t="str">
        <f t="shared" si="193"/>
        <v/>
      </c>
      <c r="X126" s="181">
        <f t="shared" si="194"/>
        <v>0</v>
      </c>
      <c r="Y126" s="181">
        <f t="shared" si="195"/>
        <v>0</v>
      </c>
      <c r="Z126" s="139"/>
      <c r="AA126" s="139"/>
      <c r="AB126" s="181">
        <f t="shared" si="182"/>
        <v>0</v>
      </c>
      <c r="AC126" s="181"/>
      <c r="AD126" s="181" t="str">
        <f t="shared" si="196"/>
        <v/>
      </c>
      <c r="AE126" s="181">
        <f t="shared" si="197"/>
        <v>0</v>
      </c>
      <c r="AF126" s="181">
        <f t="shared" si="198"/>
        <v>0</v>
      </c>
      <c r="AG126" s="140"/>
      <c r="AH126" s="140"/>
      <c r="AI126" s="185">
        <f t="shared" si="183"/>
        <v>0</v>
      </c>
      <c r="AJ126" s="140"/>
      <c r="AK126" s="140">
        <v>80.0</v>
      </c>
      <c r="AL126" s="216" t="str">
        <f t="shared" si="199"/>
        <v/>
      </c>
      <c r="AM126" s="185">
        <f t="shared" si="200"/>
        <v>0</v>
      </c>
      <c r="AN126" s="185">
        <f t="shared" si="201"/>
        <v>0</v>
      </c>
      <c r="AO126" s="185"/>
      <c r="AP126" s="185"/>
      <c r="AQ126" s="185" t="str">
        <f t="shared" si="202"/>
        <v/>
      </c>
      <c r="AR126" s="185">
        <f t="shared" si="203"/>
        <v>0</v>
      </c>
      <c r="AS126" s="185">
        <f t="shared" si="204"/>
        <v>0</v>
      </c>
      <c r="AT126" s="185"/>
      <c r="AU126" s="185"/>
      <c r="AV126" s="185" t="str">
        <f t="shared" si="205"/>
        <v/>
      </c>
      <c r="AW126" s="185">
        <f t="shared" si="206"/>
        <v>0</v>
      </c>
      <c r="AX126" s="185">
        <f t="shared" si="207"/>
        <v>0</v>
      </c>
      <c r="AY126" s="140"/>
      <c r="AZ126" s="140"/>
      <c r="BA126" s="140"/>
      <c r="BB126" s="140">
        <v>80.0</v>
      </c>
      <c r="BC126" s="216" t="str">
        <f t="shared" si="208"/>
        <v/>
      </c>
      <c r="BD126" s="185">
        <f t="shared" si="209"/>
        <v>0</v>
      </c>
      <c r="BE126" s="185">
        <f t="shared" si="210"/>
        <v>0</v>
      </c>
      <c r="BF126" s="185"/>
      <c r="BG126" s="185"/>
      <c r="BH126" s="185" t="str">
        <f t="shared" si="211"/>
        <v/>
      </c>
      <c r="BI126" s="185">
        <f t="shared" si="212"/>
        <v>0</v>
      </c>
      <c r="BJ126" s="185">
        <f t="shared" si="213"/>
        <v>0</v>
      </c>
      <c r="BK126" s="185"/>
      <c r="BL126" s="185"/>
      <c r="BM126" s="185" t="str">
        <f t="shared" si="214"/>
        <v/>
      </c>
      <c r="BN126" s="185">
        <f t="shared" si="215"/>
        <v>0</v>
      </c>
      <c r="BO126" s="185">
        <f t="shared" si="216"/>
        <v>0</v>
      </c>
      <c r="BP126" s="140"/>
      <c r="BQ126" s="140"/>
    </row>
    <row r="127" ht="12.75" customHeight="1">
      <c r="A127" s="139"/>
      <c r="B127" s="139"/>
      <c r="C127" s="139">
        <v>81.0</v>
      </c>
      <c r="D127" s="215" t="str">
        <f t="shared" si="184"/>
        <v/>
      </c>
      <c r="E127" s="181">
        <f t="shared" si="185"/>
        <v>0</v>
      </c>
      <c r="F127" s="181">
        <f t="shared" si="186"/>
        <v>0</v>
      </c>
      <c r="G127" s="181"/>
      <c r="H127" s="181"/>
      <c r="I127" s="181">
        <f t="shared" si="179"/>
        <v>0</v>
      </c>
      <c r="J127" s="181"/>
      <c r="K127" s="181" t="str">
        <f t="shared" si="187"/>
        <v/>
      </c>
      <c r="L127" s="181">
        <f t="shared" si="188"/>
        <v>0</v>
      </c>
      <c r="M127" s="181">
        <f t="shared" si="189"/>
        <v>0</v>
      </c>
      <c r="N127" s="181"/>
      <c r="O127" s="181"/>
      <c r="P127" s="181">
        <f t="shared" si="180"/>
        <v>0</v>
      </c>
      <c r="Q127" s="181" t="str">
        <f t="shared" si="190"/>
        <v/>
      </c>
      <c r="R127" s="181">
        <f t="shared" si="191"/>
        <v>0</v>
      </c>
      <c r="S127" s="181">
        <f t="shared" si="192"/>
        <v>0</v>
      </c>
      <c r="T127" s="139"/>
      <c r="U127" s="139"/>
      <c r="V127" s="181">
        <f t="shared" si="181"/>
        <v>0</v>
      </c>
      <c r="W127" s="181" t="str">
        <f t="shared" si="193"/>
        <v/>
      </c>
      <c r="X127" s="181">
        <f t="shared" si="194"/>
        <v>0</v>
      </c>
      <c r="Y127" s="181">
        <f t="shared" si="195"/>
        <v>0</v>
      </c>
      <c r="Z127" s="139"/>
      <c r="AA127" s="139"/>
      <c r="AB127" s="181">
        <f t="shared" si="182"/>
        <v>0</v>
      </c>
      <c r="AC127" s="181"/>
      <c r="AD127" s="181" t="str">
        <f t="shared" si="196"/>
        <v/>
      </c>
      <c r="AE127" s="181">
        <f t="shared" si="197"/>
        <v>0</v>
      </c>
      <c r="AF127" s="181">
        <f t="shared" si="198"/>
        <v>0</v>
      </c>
      <c r="AG127" s="140"/>
      <c r="AH127" s="140"/>
      <c r="AI127" s="185">
        <f t="shared" si="183"/>
        <v>0</v>
      </c>
      <c r="AJ127" s="140"/>
      <c r="AK127" s="140">
        <v>81.0</v>
      </c>
      <c r="AL127" s="216" t="str">
        <f t="shared" si="199"/>
        <v/>
      </c>
      <c r="AM127" s="185">
        <f t="shared" si="200"/>
        <v>0</v>
      </c>
      <c r="AN127" s="185">
        <f t="shared" si="201"/>
        <v>0</v>
      </c>
      <c r="AO127" s="185"/>
      <c r="AP127" s="185"/>
      <c r="AQ127" s="185" t="str">
        <f t="shared" si="202"/>
        <v/>
      </c>
      <c r="AR127" s="185">
        <f t="shared" si="203"/>
        <v>0</v>
      </c>
      <c r="AS127" s="185">
        <f t="shared" si="204"/>
        <v>0</v>
      </c>
      <c r="AT127" s="185"/>
      <c r="AU127" s="185"/>
      <c r="AV127" s="185" t="str">
        <f t="shared" si="205"/>
        <v/>
      </c>
      <c r="AW127" s="185">
        <f t="shared" si="206"/>
        <v>0</v>
      </c>
      <c r="AX127" s="185">
        <f t="shared" si="207"/>
        <v>0</v>
      </c>
      <c r="AY127" s="140"/>
      <c r="AZ127" s="140"/>
      <c r="BA127" s="140"/>
      <c r="BB127" s="140">
        <v>81.0</v>
      </c>
      <c r="BC127" s="216" t="str">
        <f t="shared" si="208"/>
        <v/>
      </c>
      <c r="BD127" s="185">
        <f t="shared" si="209"/>
        <v>0</v>
      </c>
      <c r="BE127" s="185">
        <f t="shared" si="210"/>
        <v>0</v>
      </c>
      <c r="BF127" s="185"/>
      <c r="BG127" s="185"/>
      <c r="BH127" s="185" t="str">
        <f t="shared" si="211"/>
        <v/>
      </c>
      <c r="BI127" s="185">
        <f t="shared" si="212"/>
        <v>0</v>
      </c>
      <c r="BJ127" s="185">
        <f t="shared" si="213"/>
        <v>0</v>
      </c>
      <c r="BK127" s="185"/>
      <c r="BL127" s="185"/>
      <c r="BM127" s="185" t="str">
        <f t="shared" si="214"/>
        <v/>
      </c>
      <c r="BN127" s="185">
        <f t="shared" si="215"/>
        <v>0</v>
      </c>
      <c r="BO127" s="185">
        <f t="shared" si="216"/>
        <v>0</v>
      </c>
      <c r="BP127" s="140"/>
      <c r="BQ127" s="140"/>
    </row>
    <row r="128" ht="12.75" customHeight="1">
      <c r="A128" s="139"/>
      <c r="B128" s="139"/>
      <c r="C128" s="139">
        <v>82.0</v>
      </c>
      <c r="D128" s="215" t="str">
        <f t="shared" si="184"/>
        <v/>
      </c>
      <c r="E128" s="181">
        <f t="shared" si="185"/>
        <v>0</v>
      </c>
      <c r="F128" s="181">
        <f t="shared" si="186"/>
        <v>0</v>
      </c>
      <c r="G128" s="181"/>
      <c r="H128" s="181"/>
      <c r="I128" s="181">
        <f t="shared" si="179"/>
        <v>0</v>
      </c>
      <c r="J128" s="181"/>
      <c r="K128" s="181" t="str">
        <f t="shared" si="187"/>
        <v/>
      </c>
      <c r="L128" s="181">
        <f t="shared" si="188"/>
        <v>0</v>
      </c>
      <c r="M128" s="181">
        <f t="shared" si="189"/>
        <v>0</v>
      </c>
      <c r="N128" s="181"/>
      <c r="O128" s="181"/>
      <c r="P128" s="181">
        <f t="shared" si="180"/>
        <v>0</v>
      </c>
      <c r="Q128" s="181" t="str">
        <f t="shared" si="190"/>
        <v/>
      </c>
      <c r="R128" s="181">
        <f t="shared" si="191"/>
        <v>0</v>
      </c>
      <c r="S128" s="181">
        <f t="shared" si="192"/>
        <v>0</v>
      </c>
      <c r="T128" s="139"/>
      <c r="U128" s="139"/>
      <c r="V128" s="181">
        <f t="shared" si="181"/>
        <v>0</v>
      </c>
      <c r="W128" s="181" t="str">
        <f t="shared" si="193"/>
        <v/>
      </c>
      <c r="X128" s="181">
        <f t="shared" si="194"/>
        <v>0</v>
      </c>
      <c r="Y128" s="181">
        <f t="shared" si="195"/>
        <v>0</v>
      </c>
      <c r="Z128" s="139"/>
      <c r="AA128" s="139"/>
      <c r="AB128" s="181">
        <f t="shared" si="182"/>
        <v>0</v>
      </c>
      <c r="AC128" s="181"/>
      <c r="AD128" s="181" t="str">
        <f t="shared" si="196"/>
        <v/>
      </c>
      <c r="AE128" s="181">
        <f t="shared" si="197"/>
        <v>0</v>
      </c>
      <c r="AF128" s="181">
        <f t="shared" si="198"/>
        <v>0</v>
      </c>
      <c r="AG128" s="140"/>
      <c r="AH128" s="140"/>
      <c r="AI128" s="185">
        <f t="shared" si="183"/>
        <v>0</v>
      </c>
      <c r="AJ128" s="140"/>
      <c r="AK128" s="140">
        <v>82.0</v>
      </c>
      <c r="AL128" s="216" t="str">
        <f t="shared" si="199"/>
        <v/>
      </c>
      <c r="AM128" s="185">
        <f t="shared" si="200"/>
        <v>0</v>
      </c>
      <c r="AN128" s="185">
        <f t="shared" si="201"/>
        <v>0</v>
      </c>
      <c r="AO128" s="185"/>
      <c r="AP128" s="185"/>
      <c r="AQ128" s="185" t="str">
        <f t="shared" si="202"/>
        <v/>
      </c>
      <c r="AR128" s="185">
        <f t="shared" si="203"/>
        <v>0</v>
      </c>
      <c r="AS128" s="185">
        <f t="shared" si="204"/>
        <v>0</v>
      </c>
      <c r="AT128" s="185"/>
      <c r="AU128" s="185"/>
      <c r="AV128" s="185" t="str">
        <f t="shared" si="205"/>
        <v/>
      </c>
      <c r="AW128" s="185">
        <f t="shared" si="206"/>
        <v>0</v>
      </c>
      <c r="AX128" s="185">
        <f t="shared" si="207"/>
        <v>0</v>
      </c>
      <c r="AY128" s="140"/>
      <c r="AZ128" s="140"/>
      <c r="BA128" s="140"/>
      <c r="BB128" s="140">
        <v>82.0</v>
      </c>
      <c r="BC128" s="216" t="str">
        <f t="shared" si="208"/>
        <v/>
      </c>
      <c r="BD128" s="185">
        <f t="shared" si="209"/>
        <v>0</v>
      </c>
      <c r="BE128" s="185">
        <f t="shared" si="210"/>
        <v>0</v>
      </c>
      <c r="BF128" s="185"/>
      <c r="BG128" s="185"/>
      <c r="BH128" s="185" t="str">
        <f t="shared" si="211"/>
        <v/>
      </c>
      <c r="BI128" s="185">
        <f t="shared" si="212"/>
        <v>0</v>
      </c>
      <c r="BJ128" s="185">
        <f t="shared" si="213"/>
        <v>0</v>
      </c>
      <c r="BK128" s="185"/>
      <c r="BL128" s="185"/>
      <c r="BM128" s="185" t="str">
        <f t="shared" si="214"/>
        <v/>
      </c>
      <c r="BN128" s="185">
        <f t="shared" si="215"/>
        <v>0</v>
      </c>
      <c r="BO128" s="185">
        <f t="shared" si="216"/>
        <v>0</v>
      </c>
      <c r="BP128" s="140"/>
      <c r="BQ128" s="140"/>
    </row>
    <row r="129" ht="12.75" customHeight="1">
      <c r="A129" s="139"/>
      <c r="B129" s="139"/>
      <c r="C129" s="139">
        <v>83.0</v>
      </c>
      <c r="D129" s="215" t="str">
        <f t="shared" si="184"/>
        <v/>
      </c>
      <c r="E129" s="181">
        <f t="shared" si="185"/>
        <v>0</v>
      </c>
      <c r="F129" s="181">
        <f t="shared" si="186"/>
        <v>0</v>
      </c>
      <c r="G129" s="181"/>
      <c r="H129" s="181"/>
      <c r="I129" s="181">
        <f t="shared" si="179"/>
        <v>0</v>
      </c>
      <c r="J129" s="181"/>
      <c r="K129" s="181" t="str">
        <f t="shared" si="187"/>
        <v/>
      </c>
      <c r="L129" s="181">
        <f t="shared" si="188"/>
        <v>0</v>
      </c>
      <c r="M129" s="181">
        <f t="shared" si="189"/>
        <v>0</v>
      </c>
      <c r="N129" s="181"/>
      <c r="O129" s="181"/>
      <c r="P129" s="181">
        <f t="shared" si="180"/>
        <v>0</v>
      </c>
      <c r="Q129" s="181" t="str">
        <f t="shared" si="190"/>
        <v/>
      </c>
      <c r="R129" s="181">
        <f t="shared" si="191"/>
        <v>0</v>
      </c>
      <c r="S129" s="181">
        <f t="shared" si="192"/>
        <v>0</v>
      </c>
      <c r="T129" s="139"/>
      <c r="U129" s="139"/>
      <c r="V129" s="181">
        <f t="shared" si="181"/>
        <v>0</v>
      </c>
      <c r="W129" s="181" t="str">
        <f t="shared" si="193"/>
        <v/>
      </c>
      <c r="X129" s="181">
        <f t="shared" si="194"/>
        <v>0</v>
      </c>
      <c r="Y129" s="181">
        <f t="shared" si="195"/>
        <v>0</v>
      </c>
      <c r="Z129" s="139"/>
      <c r="AA129" s="139"/>
      <c r="AB129" s="181">
        <f t="shared" si="182"/>
        <v>0</v>
      </c>
      <c r="AC129" s="181"/>
      <c r="AD129" s="181" t="str">
        <f t="shared" si="196"/>
        <v/>
      </c>
      <c r="AE129" s="181">
        <f t="shared" si="197"/>
        <v>0</v>
      </c>
      <c r="AF129" s="181">
        <f t="shared" si="198"/>
        <v>0</v>
      </c>
      <c r="AG129" s="140"/>
      <c r="AH129" s="140"/>
      <c r="AI129" s="185">
        <f t="shared" si="183"/>
        <v>0</v>
      </c>
      <c r="AJ129" s="140"/>
      <c r="AK129" s="140">
        <v>83.0</v>
      </c>
      <c r="AL129" s="216" t="str">
        <f t="shared" si="199"/>
        <v/>
      </c>
      <c r="AM129" s="185">
        <f t="shared" si="200"/>
        <v>0</v>
      </c>
      <c r="AN129" s="185">
        <f t="shared" si="201"/>
        <v>0</v>
      </c>
      <c r="AO129" s="185"/>
      <c r="AP129" s="185"/>
      <c r="AQ129" s="185" t="str">
        <f t="shared" si="202"/>
        <v/>
      </c>
      <c r="AR129" s="185">
        <f t="shared" si="203"/>
        <v>0</v>
      </c>
      <c r="AS129" s="185">
        <f t="shared" si="204"/>
        <v>0</v>
      </c>
      <c r="AT129" s="185"/>
      <c r="AU129" s="185"/>
      <c r="AV129" s="185" t="str">
        <f t="shared" si="205"/>
        <v/>
      </c>
      <c r="AW129" s="185">
        <f t="shared" si="206"/>
        <v>0</v>
      </c>
      <c r="AX129" s="185">
        <f t="shared" si="207"/>
        <v>0</v>
      </c>
      <c r="AY129" s="140"/>
      <c r="AZ129" s="140"/>
      <c r="BA129" s="140"/>
      <c r="BB129" s="140">
        <v>83.0</v>
      </c>
      <c r="BC129" s="216" t="str">
        <f t="shared" si="208"/>
        <v/>
      </c>
      <c r="BD129" s="185">
        <f t="shared" si="209"/>
        <v>0</v>
      </c>
      <c r="BE129" s="185">
        <f t="shared" si="210"/>
        <v>0</v>
      </c>
      <c r="BF129" s="185"/>
      <c r="BG129" s="185"/>
      <c r="BH129" s="185" t="str">
        <f t="shared" si="211"/>
        <v/>
      </c>
      <c r="BI129" s="185">
        <f t="shared" si="212"/>
        <v>0</v>
      </c>
      <c r="BJ129" s="185">
        <f t="shared" si="213"/>
        <v>0</v>
      </c>
      <c r="BK129" s="185"/>
      <c r="BL129" s="185"/>
      <c r="BM129" s="185" t="str">
        <f t="shared" si="214"/>
        <v/>
      </c>
      <c r="BN129" s="185">
        <f t="shared" si="215"/>
        <v>0</v>
      </c>
      <c r="BO129" s="185">
        <f t="shared" si="216"/>
        <v>0</v>
      </c>
      <c r="BP129" s="140"/>
      <c r="BQ129" s="140"/>
    </row>
    <row r="130" ht="12.75" customHeight="1">
      <c r="A130" s="139"/>
      <c r="B130" s="139"/>
      <c r="C130" s="139">
        <v>84.0</v>
      </c>
      <c r="D130" s="215" t="str">
        <f t="shared" si="184"/>
        <v/>
      </c>
      <c r="E130" s="181">
        <f t="shared" si="185"/>
        <v>0</v>
      </c>
      <c r="F130" s="181">
        <f t="shared" si="186"/>
        <v>0</v>
      </c>
      <c r="G130" s="181">
        <f t="shared" ref="G130:H130" si="283">SUM(E119:E130)</f>
        <v>0</v>
      </c>
      <c r="H130" s="181">
        <f t="shared" si="283"/>
        <v>0</v>
      </c>
      <c r="I130" s="181">
        <f t="shared" si="179"/>
        <v>0</v>
      </c>
      <c r="J130" s="181"/>
      <c r="K130" s="181" t="str">
        <f t="shared" si="187"/>
        <v/>
      </c>
      <c r="L130" s="181">
        <f t="shared" si="188"/>
        <v>0</v>
      </c>
      <c r="M130" s="181">
        <f t="shared" si="189"/>
        <v>0</v>
      </c>
      <c r="N130" s="181">
        <f t="shared" ref="N130:O130" si="284">SUM(L119:L130)</f>
        <v>0</v>
      </c>
      <c r="O130" s="181">
        <f t="shared" si="284"/>
        <v>0</v>
      </c>
      <c r="P130" s="181">
        <f t="shared" si="180"/>
        <v>0</v>
      </c>
      <c r="Q130" s="181" t="str">
        <f t="shared" si="190"/>
        <v/>
      </c>
      <c r="R130" s="181">
        <f t="shared" si="191"/>
        <v>0</v>
      </c>
      <c r="S130" s="181">
        <f t="shared" si="192"/>
        <v>0</v>
      </c>
      <c r="T130" s="215">
        <f t="shared" ref="T130:U130" si="285">SUM(R119:R130)</f>
        <v>0</v>
      </c>
      <c r="U130" s="215">
        <f t="shared" si="285"/>
        <v>0</v>
      </c>
      <c r="V130" s="181">
        <f t="shared" si="181"/>
        <v>0</v>
      </c>
      <c r="W130" s="181" t="str">
        <f t="shared" si="193"/>
        <v/>
      </c>
      <c r="X130" s="181">
        <f t="shared" si="194"/>
        <v>0</v>
      </c>
      <c r="Y130" s="181">
        <f t="shared" si="195"/>
        <v>0</v>
      </c>
      <c r="Z130" s="215">
        <f t="shared" ref="Z130:AA130" si="286">SUM(X119:X130)</f>
        <v>0</v>
      </c>
      <c r="AA130" s="215">
        <f t="shared" si="286"/>
        <v>0</v>
      </c>
      <c r="AB130" s="181">
        <f t="shared" si="182"/>
        <v>0</v>
      </c>
      <c r="AC130" s="181"/>
      <c r="AD130" s="181" t="str">
        <f t="shared" si="196"/>
        <v/>
      </c>
      <c r="AE130" s="181">
        <f t="shared" si="197"/>
        <v>0</v>
      </c>
      <c r="AF130" s="181">
        <f t="shared" si="198"/>
        <v>0</v>
      </c>
      <c r="AG130" s="216">
        <f t="shared" ref="AG130:AH130" si="287">SUM(AE119:AE130)</f>
        <v>0</v>
      </c>
      <c r="AH130" s="216">
        <f t="shared" si="287"/>
        <v>0</v>
      </c>
      <c r="AI130" s="185">
        <f t="shared" si="183"/>
        <v>0</v>
      </c>
      <c r="AJ130" s="140"/>
      <c r="AK130" s="140">
        <v>84.0</v>
      </c>
      <c r="AL130" s="216" t="str">
        <f t="shared" si="199"/>
        <v/>
      </c>
      <c r="AM130" s="185">
        <f t="shared" si="200"/>
        <v>0</v>
      </c>
      <c r="AN130" s="185">
        <f t="shared" si="201"/>
        <v>0</v>
      </c>
      <c r="AO130" s="185">
        <f t="shared" ref="AO130:AP130" si="288">SUM(AM119:AM130)</f>
        <v>0</v>
      </c>
      <c r="AP130" s="185">
        <f t="shared" si="288"/>
        <v>0</v>
      </c>
      <c r="AQ130" s="185" t="str">
        <f t="shared" si="202"/>
        <v/>
      </c>
      <c r="AR130" s="185">
        <f t="shared" si="203"/>
        <v>0</v>
      </c>
      <c r="AS130" s="185">
        <f t="shared" si="204"/>
        <v>0</v>
      </c>
      <c r="AT130" s="185">
        <f t="shared" ref="AT130:AU130" si="289">SUM(AR119:AR130)</f>
        <v>0</v>
      </c>
      <c r="AU130" s="185">
        <f t="shared" si="289"/>
        <v>0</v>
      </c>
      <c r="AV130" s="185" t="str">
        <f t="shared" si="205"/>
        <v/>
      </c>
      <c r="AW130" s="185">
        <f t="shared" si="206"/>
        <v>0</v>
      </c>
      <c r="AX130" s="185">
        <f t="shared" si="207"/>
        <v>0</v>
      </c>
      <c r="AY130" s="216">
        <f t="shared" ref="AY130:AZ130" si="290">SUM(AW119:AW130)</f>
        <v>0</v>
      </c>
      <c r="AZ130" s="216">
        <f t="shared" si="290"/>
        <v>0</v>
      </c>
      <c r="BA130" s="140"/>
      <c r="BB130" s="140">
        <v>84.0</v>
      </c>
      <c r="BC130" s="216" t="str">
        <f t="shared" si="208"/>
        <v/>
      </c>
      <c r="BD130" s="185">
        <f t="shared" si="209"/>
        <v>0</v>
      </c>
      <c r="BE130" s="185">
        <f t="shared" si="210"/>
        <v>0</v>
      </c>
      <c r="BF130" s="185">
        <f t="shared" ref="BF130:BG130" si="291">SUM(BD119:BD130)</f>
        <v>0</v>
      </c>
      <c r="BG130" s="185">
        <f t="shared" si="291"/>
        <v>0</v>
      </c>
      <c r="BH130" s="185" t="str">
        <f t="shared" si="211"/>
        <v/>
      </c>
      <c r="BI130" s="185">
        <f t="shared" si="212"/>
        <v>0</v>
      </c>
      <c r="BJ130" s="185">
        <f t="shared" si="213"/>
        <v>0</v>
      </c>
      <c r="BK130" s="185">
        <f t="shared" ref="BK130:BL130" si="292">SUM(BI119:BI130)</f>
        <v>0</v>
      </c>
      <c r="BL130" s="185">
        <f t="shared" si="292"/>
        <v>0</v>
      </c>
      <c r="BM130" s="185" t="str">
        <f t="shared" si="214"/>
        <v/>
      </c>
      <c r="BN130" s="185">
        <f t="shared" si="215"/>
        <v>0</v>
      </c>
      <c r="BO130" s="185">
        <f t="shared" si="216"/>
        <v>0</v>
      </c>
      <c r="BP130" s="216">
        <f t="shared" ref="BP130:BQ130" si="293">SUM(BN119:BN130)</f>
        <v>0</v>
      </c>
      <c r="BQ130" s="216">
        <f t="shared" si="293"/>
        <v>0</v>
      </c>
    </row>
    <row r="131" ht="12.75" customHeight="1">
      <c r="A131" s="139"/>
      <c r="B131" s="139"/>
      <c r="C131" s="139">
        <v>85.0</v>
      </c>
      <c r="D131" s="215" t="str">
        <f t="shared" si="184"/>
        <v/>
      </c>
      <c r="E131" s="181">
        <f t="shared" si="185"/>
        <v>0</v>
      </c>
      <c r="F131" s="181">
        <f t="shared" si="186"/>
        <v>0</v>
      </c>
      <c r="G131" s="181"/>
      <c r="H131" s="181"/>
      <c r="I131" s="181">
        <f t="shared" si="179"/>
        <v>0</v>
      </c>
      <c r="J131" s="181"/>
      <c r="K131" s="181" t="str">
        <f t="shared" si="187"/>
        <v/>
      </c>
      <c r="L131" s="181">
        <f t="shared" si="188"/>
        <v>0</v>
      </c>
      <c r="M131" s="181">
        <f t="shared" si="189"/>
        <v>0</v>
      </c>
      <c r="N131" s="181"/>
      <c r="O131" s="181"/>
      <c r="P131" s="181">
        <f t="shared" si="180"/>
        <v>0</v>
      </c>
      <c r="Q131" s="181" t="str">
        <f t="shared" si="190"/>
        <v/>
      </c>
      <c r="R131" s="181">
        <f t="shared" si="191"/>
        <v>0</v>
      </c>
      <c r="S131" s="181">
        <f t="shared" si="192"/>
        <v>0</v>
      </c>
      <c r="T131" s="139"/>
      <c r="U131" s="139"/>
      <c r="V131" s="181">
        <f t="shared" si="181"/>
        <v>0</v>
      </c>
      <c r="W131" s="181" t="str">
        <f t="shared" si="193"/>
        <v/>
      </c>
      <c r="X131" s="181">
        <f t="shared" si="194"/>
        <v>0</v>
      </c>
      <c r="Y131" s="181">
        <f t="shared" si="195"/>
        <v>0</v>
      </c>
      <c r="Z131" s="139"/>
      <c r="AA131" s="139"/>
      <c r="AB131" s="181">
        <f t="shared" si="182"/>
        <v>0</v>
      </c>
      <c r="AC131" s="181"/>
      <c r="AD131" s="181" t="str">
        <f t="shared" si="196"/>
        <v/>
      </c>
      <c r="AE131" s="181">
        <f t="shared" si="197"/>
        <v>0</v>
      </c>
      <c r="AF131" s="181">
        <f t="shared" si="198"/>
        <v>0</v>
      </c>
      <c r="AG131" s="140"/>
      <c r="AH131" s="140"/>
      <c r="AI131" s="185">
        <f t="shared" si="183"/>
        <v>0</v>
      </c>
      <c r="AJ131" s="140"/>
      <c r="AK131" s="140">
        <v>85.0</v>
      </c>
      <c r="AL131" s="216" t="str">
        <f t="shared" si="199"/>
        <v/>
      </c>
      <c r="AM131" s="185">
        <f t="shared" si="200"/>
        <v>0</v>
      </c>
      <c r="AN131" s="185">
        <f t="shared" si="201"/>
        <v>0</v>
      </c>
      <c r="AO131" s="185"/>
      <c r="AP131" s="185"/>
      <c r="AQ131" s="185" t="str">
        <f t="shared" si="202"/>
        <v/>
      </c>
      <c r="AR131" s="185">
        <f t="shared" si="203"/>
        <v>0</v>
      </c>
      <c r="AS131" s="185">
        <f t="shared" si="204"/>
        <v>0</v>
      </c>
      <c r="AT131" s="185"/>
      <c r="AU131" s="185"/>
      <c r="AV131" s="185" t="str">
        <f t="shared" si="205"/>
        <v/>
      </c>
      <c r="AW131" s="185">
        <f t="shared" si="206"/>
        <v>0</v>
      </c>
      <c r="AX131" s="185">
        <f t="shared" si="207"/>
        <v>0</v>
      </c>
      <c r="AY131" s="140"/>
      <c r="AZ131" s="140"/>
      <c r="BA131" s="140"/>
      <c r="BB131" s="140">
        <v>85.0</v>
      </c>
      <c r="BC131" s="216" t="str">
        <f t="shared" si="208"/>
        <v/>
      </c>
      <c r="BD131" s="185">
        <f t="shared" si="209"/>
        <v>0</v>
      </c>
      <c r="BE131" s="185">
        <f t="shared" si="210"/>
        <v>0</v>
      </c>
      <c r="BF131" s="185"/>
      <c r="BG131" s="185"/>
      <c r="BH131" s="185" t="str">
        <f t="shared" si="211"/>
        <v/>
      </c>
      <c r="BI131" s="185">
        <f t="shared" si="212"/>
        <v>0</v>
      </c>
      <c r="BJ131" s="185">
        <f t="shared" si="213"/>
        <v>0</v>
      </c>
      <c r="BK131" s="185"/>
      <c r="BL131" s="185"/>
      <c r="BM131" s="185" t="str">
        <f t="shared" si="214"/>
        <v/>
      </c>
      <c r="BN131" s="185">
        <f t="shared" si="215"/>
        <v>0</v>
      </c>
      <c r="BO131" s="185">
        <f t="shared" si="216"/>
        <v>0</v>
      </c>
      <c r="BP131" s="140"/>
      <c r="BQ131" s="140"/>
    </row>
    <row r="132" ht="12.75" customHeight="1">
      <c r="A132" s="139"/>
      <c r="B132" s="139"/>
      <c r="C132" s="139">
        <v>86.0</v>
      </c>
      <c r="D132" s="215" t="str">
        <f t="shared" si="184"/>
        <v/>
      </c>
      <c r="E132" s="181">
        <f t="shared" si="185"/>
        <v>0</v>
      </c>
      <c r="F132" s="181">
        <f t="shared" si="186"/>
        <v>0</v>
      </c>
      <c r="G132" s="181"/>
      <c r="H132" s="181"/>
      <c r="I132" s="181">
        <f t="shared" si="179"/>
        <v>0</v>
      </c>
      <c r="J132" s="181"/>
      <c r="K132" s="181" t="str">
        <f t="shared" si="187"/>
        <v/>
      </c>
      <c r="L132" s="181">
        <f t="shared" si="188"/>
        <v>0</v>
      </c>
      <c r="M132" s="181">
        <f t="shared" si="189"/>
        <v>0</v>
      </c>
      <c r="N132" s="181"/>
      <c r="O132" s="181"/>
      <c r="P132" s="181">
        <f t="shared" si="180"/>
        <v>0</v>
      </c>
      <c r="Q132" s="181" t="str">
        <f t="shared" si="190"/>
        <v/>
      </c>
      <c r="R132" s="181">
        <f t="shared" si="191"/>
        <v>0</v>
      </c>
      <c r="S132" s="181">
        <f t="shared" si="192"/>
        <v>0</v>
      </c>
      <c r="T132" s="139"/>
      <c r="U132" s="139"/>
      <c r="V132" s="181">
        <f t="shared" si="181"/>
        <v>0</v>
      </c>
      <c r="W132" s="181" t="str">
        <f t="shared" si="193"/>
        <v/>
      </c>
      <c r="X132" s="181">
        <f t="shared" si="194"/>
        <v>0</v>
      </c>
      <c r="Y132" s="181">
        <f t="shared" si="195"/>
        <v>0</v>
      </c>
      <c r="Z132" s="139"/>
      <c r="AA132" s="139"/>
      <c r="AB132" s="181">
        <f t="shared" si="182"/>
        <v>0</v>
      </c>
      <c r="AC132" s="181"/>
      <c r="AD132" s="181" t="str">
        <f t="shared" si="196"/>
        <v/>
      </c>
      <c r="AE132" s="181">
        <f t="shared" si="197"/>
        <v>0</v>
      </c>
      <c r="AF132" s="181">
        <f t="shared" si="198"/>
        <v>0</v>
      </c>
      <c r="AG132" s="140"/>
      <c r="AH132" s="140"/>
      <c r="AI132" s="185">
        <f t="shared" si="183"/>
        <v>0</v>
      </c>
      <c r="AJ132" s="140"/>
      <c r="AK132" s="140">
        <v>86.0</v>
      </c>
      <c r="AL132" s="216" t="str">
        <f t="shared" si="199"/>
        <v/>
      </c>
      <c r="AM132" s="185">
        <f t="shared" si="200"/>
        <v>0</v>
      </c>
      <c r="AN132" s="185">
        <f t="shared" si="201"/>
        <v>0</v>
      </c>
      <c r="AO132" s="185"/>
      <c r="AP132" s="185"/>
      <c r="AQ132" s="185" t="str">
        <f t="shared" si="202"/>
        <v/>
      </c>
      <c r="AR132" s="185">
        <f t="shared" si="203"/>
        <v>0</v>
      </c>
      <c r="AS132" s="185">
        <f t="shared" si="204"/>
        <v>0</v>
      </c>
      <c r="AT132" s="185"/>
      <c r="AU132" s="185"/>
      <c r="AV132" s="185" t="str">
        <f t="shared" si="205"/>
        <v/>
      </c>
      <c r="AW132" s="185">
        <f t="shared" si="206"/>
        <v>0</v>
      </c>
      <c r="AX132" s="185">
        <f t="shared" si="207"/>
        <v>0</v>
      </c>
      <c r="AY132" s="140"/>
      <c r="AZ132" s="140"/>
      <c r="BA132" s="140"/>
      <c r="BB132" s="140">
        <v>86.0</v>
      </c>
      <c r="BC132" s="216" t="str">
        <f t="shared" si="208"/>
        <v/>
      </c>
      <c r="BD132" s="185">
        <f t="shared" si="209"/>
        <v>0</v>
      </c>
      <c r="BE132" s="185">
        <f t="shared" si="210"/>
        <v>0</v>
      </c>
      <c r="BF132" s="185"/>
      <c r="BG132" s="185"/>
      <c r="BH132" s="185" t="str">
        <f t="shared" si="211"/>
        <v/>
      </c>
      <c r="BI132" s="185">
        <f t="shared" si="212"/>
        <v>0</v>
      </c>
      <c r="BJ132" s="185">
        <f t="shared" si="213"/>
        <v>0</v>
      </c>
      <c r="BK132" s="185"/>
      <c r="BL132" s="185"/>
      <c r="BM132" s="185" t="str">
        <f t="shared" si="214"/>
        <v/>
      </c>
      <c r="BN132" s="185">
        <f t="shared" si="215"/>
        <v>0</v>
      </c>
      <c r="BO132" s="185">
        <f t="shared" si="216"/>
        <v>0</v>
      </c>
      <c r="BP132" s="140"/>
      <c r="BQ132" s="140"/>
    </row>
    <row r="133" ht="12.75" customHeight="1">
      <c r="A133" s="139"/>
      <c r="B133" s="139"/>
      <c r="C133" s="139">
        <v>87.0</v>
      </c>
      <c r="D133" s="215" t="str">
        <f t="shared" si="184"/>
        <v/>
      </c>
      <c r="E133" s="181">
        <f t="shared" si="185"/>
        <v>0</v>
      </c>
      <c r="F133" s="181">
        <f t="shared" si="186"/>
        <v>0</v>
      </c>
      <c r="G133" s="181"/>
      <c r="H133" s="181"/>
      <c r="I133" s="181">
        <f t="shared" si="179"/>
        <v>0</v>
      </c>
      <c r="J133" s="181"/>
      <c r="K133" s="181" t="str">
        <f t="shared" si="187"/>
        <v/>
      </c>
      <c r="L133" s="181">
        <f t="shared" si="188"/>
        <v>0</v>
      </c>
      <c r="M133" s="181">
        <f t="shared" si="189"/>
        <v>0</v>
      </c>
      <c r="N133" s="181"/>
      <c r="O133" s="181"/>
      <c r="P133" s="181">
        <f t="shared" si="180"/>
        <v>0</v>
      </c>
      <c r="Q133" s="181" t="str">
        <f t="shared" si="190"/>
        <v/>
      </c>
      <c r="R133" s="181">
        <f t="shared" si="191"/>
        <v>0</v>
      </c>
      <c r="S133" s="181">
        <f t="shared" si="192"/>
        <v>0</v>
      </c>
      <c r="T133" s="139"/>
      <c r="U133" s="139"/>
      <c r="V133" s="181">
        <f t="shared" si="181"/>
        <v>0</v>
      </c>
      <c r="W133" s="181" t="str">
        <f t="shared" si="193"/>
        <v/>
      </c>
      <c r="X133" s="181">
        <f t="shared" si="194"/>
        <v>0</v>
      </c>
      <c r="Y133" s="181">
        <f t="shared" si="195"/>
        <v>0</v>
      </c>
      <c r="Z133" s="139"/>
      <c r="AA133" s="139"/>
      <c r="AB133" s="181">
        <f t="shared" si="182"/>
        <v>0</v>
      </c>
      <c r="AC133" s="181"/>
      <c r="AD133" s="181" t="str">
        <f t="shared" si="196"/>
        <v/>
      </c>
      <c r="AE133" s="181">
        <f t="shared" si="197"/>
        <v>0</v>
      </c>
      <c r="AF133" s="181">
        <f t="shared" si="198"/>
        <v>0</v>
      </c>
      <c r="AG133" s="140"/>
      <c r="AH133" s="140"/>
      <c r="AI133" s="185">
        <f t="shared" si="183"/>
        <v>0</v>
      </c>
      <c r="AJ133" s="140"/>
      <c r="AK133" s="140">
        <v>87.0</v>
      </c>
      <c r="AL133" s="216" t="str">
        <f t="shared" si="199"/>
        <v/>
      </c>
      <c r="AM133" s="185">
        <f t="shared" si="200"/>
        <v>0</v>
      </c>
      <c r="AN133" s="185">
        <f t="shared" si="201"/>
        <v>0</v>
      </c>
      <c r="AO133" s="185"/>
      <c r="AP133" s="185"/>
      <c r="AQ133" s="185" t="str">
        <f t="shared" si="202"/>
        <v/>
      </c>
      <c r="AR133" s="185">
        <f t="shared" si="203"/>
        <v>0</v>
      </c>
      <c r="AS133" s="185">
        <f t="shared" si="204"/>
        <v>0</v>
      </c>
      <c r="AT133" s="185"/>
      <c r="AU133" s="185"/>
      <c r="AV133" s="185" t="str">
        <f t="shared" si="205"/>
        <v/>
      </c>
      <c r="AW133" s="185">
        <f t="shared" si="206"/>
        <v>0</v>
      </c>
      <c r="AX133" s="185">
        <f t="shared" si="207"/>
        <v>0</v>
      </c>
      <c r="AY133" s="140"/>
      <c r="AZ133" s="140"/>
      <c r="BA133" s="140"/>
      <c r="BB133" s="140">
        <v>87.0</v>
      </c>
      <c r="BC133" s="216" t="str">
        <f t="shared" si="208"/>
        <v/>
      </c>
      <c r="BD133" s="185">
        <f t="shared" si="209"/>
        <v>0</v>
      </c>
      <c r="BE133" s="185">
        <f t="shared" si="210"/>
        <v>0</v>
      </c>
      <c r="BF133" s="185"/>
      <c r="BG133" s="185"/>
      <c r="BH133" s="185" t="str">
        <f t="shared" si="211"/>
        <v/>
      </c>
      <c r="BI133" s="185">
        <f t="shared" si="212"/>
        <v>0</v>
      </c>
      <c r="BJ133" s="185">
        <f t="shared" si="213"/>
        <v>0</v>
      </c>
      <c r="BK133" s="185"/>
      <c r="BL133" s="185"/>
      <c r="BM133" s="185" t="str">
        <f t="shared" si="214"/>
        <v/>
      </c>
      <c r="BN133" s="185">
        <f t="shared" si="215"/>
        <v>0</v>
      </c>
      <c r="BO133" s="185">
        <f t="shared" si="216"/>
        <v>0</v>
      </c>
      <c r="BP133" s="140"/>
      <c r="BQ133" s="140"/>
    </row>
    <row r="134" ht="12.75" customHeight="1">
      <c r="A134" s="139"/>
      <c r="B134" s="139"/>
      <c r="C134" s="139">
        <v>88.0</v>
      </c>
      <c r="D134" s="215" t="str">
        <f t="shared" si="184"/>
        <v/>
      </c>
      <c r="E134" s="181">
        <f t="shared" si="185"/>
        <v>0</v>
      </c>
      <c r="F134" s="181">
        <f t="shared" si="186"/>
        <v>0</v>
      </c>
      <c r="G134" s="181"/>
      <c r="H134" s="181"/>
      <c r="I134" s="181">
        <f t="shared" si="179"/>
        <v>0</v>
      </c>
      <c r="J134" s="181"/>
      <c r="K134" s="181" t="str">
        <f t="shared" si="187"/>
        <v/>
      </c>
      <c r="L134" s="181">
        <f t="shared" si="188"/>
        <v>0</v>
      </c>
      <c r="M134" s="181">
        <f t="shared" si="189"/>
        <v>0</v>
      </c>
      <c r="N134" s="181"/>
      <c r="O134" s="181"/>
      <c r="P134" s="181">
        <f t="shared" si="180"/>
        <v>0</v>
      </c>
      <c r="Q134" s="181" t="str">
        <f t="shared" si="190"/>
        <v/>
      </c>
      <c r="R134" s="181">
        <f t="shared" si="191"/>
        <v>0</v>
      </c>
      <c r="S134" s="181">
        <f t="shared" si="192"/>
        <v>0</v>
      </c>
      <c r="T134" s="139"/>
      <c r="U134" s="139"/>
      <c r="V134" s="181">
        <f t="shared" si="181"/>
        <v>0</v>
      </c>
      <c r="W134" s="181" t="str">
        <f t="shared" si="193"/>
        <v/>
      </c>
      <c r="X134" s="181">
        <f t="shared" si="194"/>
        <v>0</v>
      </c>
      <c r="Y134" s="181">
        <f t="shared" si="195"/>
        <v>0</v>
      </c>
      <c r="Z134" s="139"/>
      <c r="AA134" s="139"/>
      <c r="AB134" s="181">
        <f t="shared" si="182"/>
        <v>0</v>
      </c>
      <c r="AC134" s="181"/>
      <c r="AD134" s="181" t="str">
        <f t="shared" si="196"/>
        <v/>
      </c>
      <c r="AE134" s="181">
        <f t="shared" si="197"/>
        <v>0</v>
      </c>
      <c r="AF134" s="181">
        <f t="shared" si="198"/>
        <v>0</v>
      </c>
      <c r="AG134" s="140"/>
      <c r="AH134" s="140"/>
      <c r="AI134" s="185">
        <f t="shared" si="183"/>
        <v>0</v>
      </c>
      <c r="AJ134" s="140"/>
      <c r="AK134" s="140">
        <v>88.0</v>
      </c>
      <c r="AL134" s="216" t="str">
        <f t="shared" si="199"/>
        <v/>
      </c>
      <c r="AM134" s="185">
        <f t="shared" si="200"/>
        <v>0</v>
      </c>
      <c r="AN134" s="185">
        <f t="shared" si="201"/>
        <v>0</v>
      </c>
      <c r="AO134" s="185"/>
      <c r="AP134" s="185"/>
      <c r="AQ134" s="185" t="str">
        <f t="shared" si="202"/>
        <v/>
      </c>
      <c r="AR134" s="185">
        <f t="shared" si="203"/>
        <v>0</v>
      </c>
      <c r="AS134" s="185">
        <f t="shared" si="204"/>
        <v>0</v>
      </c>
      <c r="AT134" s="185"/>
      <c r="AU134" s="185"/>
      <c r="AV134" s="185" t="str">
        <f t="shared" si="205"/>
        <v/>
      </c>
      <c r="AW134" s="185">
        <f t="shared" si="206"/>
        <v>0</v>
      </c>
      <c r="AX134" s="185">
        <f t="shared" si="207"/>
        <v>0</v>
      </c>
      <c r="AY134" s="140"/>
      <c r="AZ134" s="140"/>
      <c r="BA134" s="140"/>
      <c r="BB134" s="140">
        <v>88.0</v>
      </c>
      <c r="BC134" s="216" t="str">
        <f t="shared" si="208"/>
        <v/>
      </c>
      <c r="BD134" s="185">
        <f t="shared" si="209"/>
        <v>0</v>
      </c>
      <c r="BE134" s="185">
        <f t="shared" si="210"/>
        <v>0</v>
      </c>
      <c r="BF134" s="185"/>
      <c r="BG134" s="185"/>
      <c r="BH134" s="185" t="str">
        <f t="shared" si="211"/>
        <v/>
      </c>
      <c r="BI134" s="185">
        <f t="shared" si="212"/>
        <v>0</v>
      </c>
      <c r="BJ134" s="185">
        <f t="shared" si="213"/>
        <v>0</v>
      </c>
      <c r="BK134" s="185"/>
      <c r="BL134" s="185"/>
      <c r="BM134" s="185" t="str">
        <f t="shared" si="214"/>
        <v/>
      </c>
      <c r="BN134" s="185">
        <f t="shared" si="215"/>
        <v>0</v>
      </c>
      <c r="BO134" s="185">
        <f t="shared" si="216"/>
        <v>0</v>
      </c>
      <c r="BP134" s="140"/>
      <c r="BQ134" s="140"/>
    </row>
    <row r="135" ht="12.75" customHeight="1">
      <c r="A135" s="139"/>
      <c r="B135" s="139"/>
      <c r="C135" s="139">
        <v>89.0</v>
      </c>
      <c r="D135" s="215" t="str">
        <f t="shared" si="184"/>
        <v/>
      </c>
      <c r="E135" s="181">
        <f t="shared" si="185"/>
        <v>0</v>
      </c>
      <c r="F135" s="181">
        <f t="shared" si="186"/>
        <v>0</v>
      </c>
      <c r="G135" s="181"/>
      <c r="H135" s="181"/>
      <c r="I135" s="181">
        <f t="shared" si="179"/>
        <v>0</v>
      </c>
      <c r="J135" s="181"/>
      <c r="K135" s="181" t="str">
        <f t="shared" si="187"/>
        <v/>
      </c>
      <c r="L135" s="181">
        <f t="shared" si="188"/>
        <v>0</v>
      </c>
      <c r="M135" s="181">
        <f t="shared" si="189"/>
        <v>0</v>
      </c>
      <c r="N135" s="181"/>
      <c r="O135" s="181"/>
      <c r="P135" s="181">
        <f t="shared" si="180"/>
        <v>0</v>
      </c>
      <c r="Q135" s="181" t="str">
        <f t="shared" si="190"/>
        <v/>
      </c>
      <c r="R135" s="181">
        <f t="shared" si="191"/>
        <v>0</v>
      </c>
      <c r="S135" s="181">
        <f t="shared" si="192"/>
        <v>0</v>
      </c>
      <c r="T135" s="139"/>
      <c r="U135" s="139"/>
      <c r="V135" s="181">
        <f t="shared" si="181"/>
        <v>0</v>
      </c>
      <c r="W135" s="181" t="str">
        <f t="shared" si="193"/>
        <v/>
      </c>
      <c r="X135" s="181">
        <f t="shared" si="194"/>
        <v>0</v>
      </c>
      <c r="Y135" s="181">
        <f t="shared" si="195"/>
        <v>0</v>
      </c>
      <c r="Z135" s="139"/>
      <c r="AA135" s="139"/>
      <c r="AB135" s="181">
        <f t="shared" si="182"/>
        <v>0</v>
      </c>
      <c r="AC135" s="181"/>
      <c r="AD135" s="181" t="str">
        <f t="shared" si="196"/>
        <v/>
      </c>
      <c r="AE135" s="181">
        <f t="shared" si="197"/>
        <v>0</v>
      </c>
      <c r="AF135" s="181">
        <f t="shared" si="198"/>
        <v>0</v>
      </c>
      <c r="AG135" s="140"/>
      <c r="AH135" s="140"/>
      <c r="AI135" s="185">
        <f t="shared" si="183"/>
        <v>0</v>
      </c>
      <c r="AJ135" s="140"/>
      <c r="AK135" s="140">
        <v>89.0</v>
      </c>
      <c r="AL135" s="216" t="str">
        <f t="shared" si="199"/>
        <v/>
      </c>
      <c r="AM135" s="185">
        <f t="shared" si="200"/>
        <v>0</v>
      </c>
      <c r="AN135" s="185">
        <f t="shared" si="201"/>
        <v>0</v>
      </c>
      <c r="AO135" s="185"/>
      <c r="AP135" s="185"/>
      <c r="AQ135" s="185" t="str">
        <f t="shared" si="202"/>
        <v/>
      </c>
      <c r="AR135" s="185">
        <f t="shared" si="203"/>
        <v>0</v>
      </c>
      <c r="AS135" s="185">
        <f t="shared" si="204"/>
        <v>0</v>
      </c>
      <c r="AT135" s="185"/>
      <c r="AU135" s="185"/>
      <c r="AV135" s="185" t="str">
        <f t="shared" si="205"/>
        <v/>
      </c>
      <c r="AW135" s="185">
        <f t="shared" si="206"/>
        <v>0</v>
      </c>
      <c r="AX135" s="185">
        <f t="shared" si="207"/>
        <v>0</v>
      </c>
      <c r="AY135" s="140"/>
      <c r="AZ135" s="140"/>
      <c r="BA135" s="140"/>
      <c r="BB135" s="140">
        <v>89.0</v>
      </c>
      <c r="BC135" s="216" t="str">
        <f t="shared" si="208"/>
        <v/>
      </c>
      <c r="BD135" s="185">
        <f t="shared" si="209"/>
        <v>0</v>
      </c>
      <c r="BE135" s="185">
        <f t="shared" si="210"/>
        <v>0</v>
      </c>
      <c r="BF135" s="185"/>
      <c r="BG135" s="185"/>
      <c r="BH135" s="185" t="str">
        <f t="shared" si="211"/>
        <v/>
      </c>
      <c r="BI135" s="185">
        <f t="shared" si="212"/>
        <v>0</v>
      </c>
      <c r="BJ135" s="185">
        <f t="shared" si="213"/>
        <v>0</v>
      </c>
      <c r="BK135" s="185"/>
      <c r="BL135" s="185"/>
      <c r="BM135" s="185" t="str">
        <f t="shared" si="214"/>
        <v/>
      </c>
      <c r="BN135" s="185">
        <f t="shared" si="215"/>
        <v>0</v>
      </c>
      <c r="BO135" s="185">
        <f t="shared" si="216"/>
        <v>0</v>
      </c>
      <c r="BP135" s="140"/>
      <c r="BQ135" s="140"/>
    </row>
    <row r="136" ht="12.75" customHeight="1">
      <c r="A136" s="139"/>
      <c r="B136" s="139"/>
      <c r="C136" s="139">
        <v>90.0</v>
      </c>
      <c r="D136" s="215" t="str">
        <f t="shared" si="184"/>
        <v/>
      </c>
      <c r="E136" s="181">
        <f t="shared" si="185"/>
        <v>0</v>
      </c>
      <c r="F136" s="181">
        <f t="shared" si="186"/>
        <v>0</v>
      </c>
      <c r="G136" s="181"/>
      <c r="H136" s="181"/>
      <c r="I136" s="181">
        <f t="shared" si="179"/>
        <v>0</v>
      </c>
      <c r="J136" s="181"/>
      <c r="K136" s="181" t="str">
        <f t="shared" si="187"/>
        <v/>
      </c>
      <c r="L136" s="181">
        <f t="shared" si="188"/>
        <v>0</v>
      </c>
      <c r="M136" s="181">
        <f t="shared" si="189"/>
        <v>0</v>
      </c>
      <c r="N136" s="181"/>
      <c r="O136" s="181"/>
      <c r="P136" s="181">
        <f t="shared" si="180"/>
        <v>0</v>
      </c>
      <c r="Q136" s="181" t="str">
        <f t="shared" si="190"/>
        <v/>
      </c>
      <c r="R136" s="181">
        <f t="shared" si="191"/>
        <v>0</v>
      </c>
      <c r="S136" s="181">
        <f t="shared" si="192"/>
        <v>0</v>
      </c>
      <c r="T136" s="139"/>
      <c r="U136" s="139"/>
      <c r="V136" s="181">
        <f t="shared" si="181"/>
        <v>0</v>
      </c>
      <c r="W136" s="181" t="str">
        <f t="shared" si="193"/>
        <v/>
      </c>
      <c r="X136" s="181">
        <f t="shared" si="194"/>
        <v>0</v>
      </c>
      <c r="Y136" s="181">
        <f t="shared" si="195"/>
        <v>0</v>
      </c>
      <c r="Z136" s="139"/>
      <c r="AA136" s="139"/>
      <c r="AB136" s="181">
        <f t="shared" si="182"/>
        <v>0</v>
      </c>
      <c r="AC136" s="181"/>
      <c r="AD136" s="181" t="str">
        <f t="shared" si="196"/>
        <v/>
      </c>
      <c r="AE136" s="181">
        <f t="shared" si="197"/>
        <v>0</v>
      </c>
      <c r="AF136" s="181">
        <f t="shared" si="198"/>
        <v>0</v>
      </c>
      <c r="AG136" s="140"/>
      <c r="AH136" s="140"/>
      <c r="AI136" s="185">
        <f t="shared" si="183"/>
        <v>0</v>
      </c>
      <c r="AJ136" s="140"/>
      <c r="AK136" s="140">
        <v>90.0</v>
      </c>
      <c r="AL136" s="216" t="str">
        <f t="shared" si="199"/>
        <v/>
      </c>
      <c r="AM136" s="185">
        <f t="shared" si="200"/>
        <v>0</v>
      </c>
      <c r="AN136" s="185">
        <f t="shared" si="201"/>
        <v>0</v>
      </c>
      <c r="AO136" s="185"/>
      <c r="AP136" s="185"/>
      <c r="AQ136" s="185" t="str">
        <f t="shared" si="202"/>
        <v/>
      </c>
      <c r="AR136" s="185">
        <f t="shared" si="203"/>
        <v>0</v>
      </c>
      <c r="AS136" s="185">
        <f t="shared" si="204"/>
        <v>0</v>
      </c>
      <c r="AT136" s="185"/>
      <c r="AU136" s="185"/>
      <c r="AV136" s="185" t="str">
        <f t="shared" si="205"/>
        <v/>
      </c>
      <c r="AW136" s="185">
        <f t="shared" si="206"/>
        <v>0</v>
      </c>
      <c r="AX136" s="185">
        <f t="shared" si="207"/>
        <v>0</v>
      </c>
      <c r="AY136" s="140"/>
      <c r="AZ136" s="140"/>
      <c r="BA136" s="140"/>
      <c r="BB136" s="140">
        <v>90.0</v>
      </c>
      <c r="BC136" s="216" t="str">
        <f t="shared" si="208"/>
        <v/>
      </c>
      <c r="BD136" s="185">
        <f t="shared" si="209"/>
        <v>0</v>
      </c>
      <c r="BE136" s="185">
        <f t="shared" si="210"/>
        <v>0</v>
      </c>
      <c r="BF136" s="185"/>
      <c r="BG136" s="185"/>
      <c r="BH136" s="185" t="str">
        <f t="shared" si="211"/>
        <v/>
      </c>
      <c r="BI136" s="185">
        <f t="shared" si="212"/>
        <v>0</v>
      </c>
      <c r="BJ136" s="185">
        <f t="shared" si="213"/>
        <v>0</v>
      </c>
      <c r="BK136" s="185"/>
      <c r="BL136" s="185"/>
      <c r="BM136" s="185" t="str">
        <f t="shared" si="214"/>
        <v/>
      </c>
      <c r="BN136" s="185">
        <f t="shared" si="215"/>
        <v>0</v>
      </c>
      <c r="BO136" s="185">
        <f t="shared" si="216"/>
        <v>0</v>
      </c>
      <c r="BP136" s="140"/>
      <c r="BQ136" s="140"/>
    </row>
    <row r="137" ht="12.75" customHeight="1">
      <c r="A137" s="139"/>
      <c r="B137" s="139"/>
      <c r="C137" s="139">
        <v>91.0</v>
      </c>
      <c r="D137" s="215" t="str">
        <f t="shared" si="184"/>
        <v/>
      </c>
      <c r="E137" s="181">
        <f t="shared" si="185"/>
        <v>0</v>
      </c>
      <c r="F137" s="181">
        <f t="shared" si="186"/>
        <v>0</v>
      </c>
      <c r="G137" s="181"/>
      <c r="H137" s="181"/>
      <c r="I137" s="181">
        <f t="shared" si="179"/>
        <v>0</v>
      </c>
      <c r="J137" s="181"/>
      <c r="K137" s="181" t="str">
        <f t="shared" si="187"/>
        <v/>
      </c>
      <c r="L137" s="181">
        <f t="shared" si="188"/>
        <v>0</v>
      </c>
      <c r="M137" s="181">
        <f t="shared" si="189"/>
        <v>0</v>
      </c>
      <c r="N137" s="181"/>
      <c r="O137" s="181"/>
      <c r="P137" s="181">
        <f t="shared" si="180"/>
        <v>0</v>
      </c>
      <c r="Q137" s="181" t="str">
        <f t="shared" si="190"/>
        <v/>
      </c>
      <c r="R137" s="181">
        <f t="shared" si="191"/>
        <v>0</v>
      </c>
      <c r="S137" s="181">
        <f t="shared" si="192"/>
        <v>0</v>
      </c>
      <c r="T137" s="139"/>
      <c r="U137" s="139"/>
      <c r="V137" s="181">
        <f t="shared" si="181"/>
        <v>0</v>
      </c>
      <c r="W137" s="181" t="str">
        <f t="shared" si="193"/>
        <v/>
      </c>
      <c r="X137" s="181">
        <f t="shared" si="194"/>
        <v>0</v>
      </c>
      <c r="Y137" s="181">
        <f t="shared" si="195"/>
        <v>0</v>
      </c>
      <c r="Z137" s="139"/>
      <c r="AA137" s="139"/>
      <c r="AB137" s="181">
        <f t="shared" si="182"/>
        <v>0</v>
      </c>
      <c r="AC137" s="181"/>
      <c r="AD137" s="181" t="str">
        <f t="shared" si="196"/>
        <v/>
      </c>
      <c r="AE137" s="181">
        <f t="shared" si="197"/>
        <v>0</v>
      </c>
      <c r="AF137" s="181">
        <f t="shared" si="198"/>
        <v>0</v>
      </c>
      <c r="AG137" s="140"/>
      <c r="AH137" s="140"/>
      <c r="AI137" s="185">
        <f t="shared" si="183"/>
        <v>0</v>
      </c>
      <c r="AJ137" s="140"/>
      <c r="AK137" s="140">
        <v>91.0</v>
      </c>
      <c r="AL137" s="216" t="str">
        <f t="shared" si="199"/>
        <v/>
      </c>
      <c r="AM137" s="185">
        <f t="shared" si="200"/>
        <v>0</v>
      </c>
      <c r="AN137" s="185">
        <f t="shared" si="201"/>
        <v>0</v>
      </c>
      <c r="AO137" s="185"/>
      <c r="AP137" s="185"/>
      <c r="AQ137" s="185" t="str">
        <f t="shared" si="202"/>
        <v/>
      </c>
      <c r="AR137" s="185">
        <f t="shared" si="203"/>
        <v>0</v>
      </c>
      <c r="AS137" s="185">
        <f t="shared" si="204"/>
        <v>0</v>
      </c>
      <c r="AT137" s="185"/>
      <c r="AU137" s="185"/>
      <c r="AV137" s="185" t="str">
        <f t="shared" si="205"/>
        <v/>
      </c>
      <c r="AW137" s="185">
        <f t="shared" si="206"/>
        <v>0</v>
      </c>
      <c r="AX137" s="185">
        <f t="shared" si="207"/>
        <v>0</v>
      </c>
      <c r="AY137" s="140"/>
      <c r="AZ137" s="140"/>
      <c r="BA137" s="140"/>
      <c r="BB137" s="140">
        <v>91.0</v>
      </c>
      <c r="BC137" s="216" t="str">
        <f t="shared" si="208"/>
        <v/>
      </c>
      <c r="BD137" s="185">
        <f t="shared" si="209"/>
        <v>0</v>
      </c>
      <c r="BE137" s="185">
        <f t="shared" si="210"/>
        <v>0</v>
      </c>
      <c r="BF137" s="185"/>
      <c r="BG137" s="185"/>
      <c r="BH137" s="185" t="str">
        <f t="shared" si="211"/>
        <v/>
      </c>
      <c r="BI137" s="185">
        <f t="shared" si="212"/>
        <v>0</v>
      </c>
      <c r="BJ137" s="185">
        <f t="shared" si="213"/>
        <v>0</v>
      </c>
      <c r="BK137" s="185"/>
      <c r="BL137" s="185"/>
      <c r="BM137" s="185" t="str">
        <f t="shared" si="214"/>
        <v/>
      </c>
      <c r="BN137" s="185">
        <f t="shared" si="215"/>
        <v>0</v>
      </c>
      <c r="BO137" s="185">
        <f t="shared" si="216"/>
        <v>0</v>
      </c>
      <c r="BP137" s="140"/>
      <c r="BQ137" s="140"/>
    </row>
    <row r="138" ht="12.75" customHeight="1">
      <c r="A138" s="139"/>
      <c r="B138" s="139"/>
      <c r="C138" s="139">
        <v>92.0</v>
      </c>
      <c r="D138" s="215" t="str">
        <f t="shared" si="184"/>
        <v/>
      </c>
      <c r="E138" s="181">
        <f t="shared" si="185"/>
        <v>0</v>
      </c>
      <c r="F138" s="181">
        <f t="shared" si="186"/>
        <v>0</v>
      </c>
      <c r="G138" s="181"/>
      <c r="H138" s="181"/>
      <c r="I138" s="181">
        <f t="shared" si="179"/>
        <v>0</v>
      </c>
      <c r="J138" s="181"/>
      <c r="K138" s="181" t="str">
        <f t="shared" si="187"/>
        <v/>
      </c>
      <c r="L138" s="181">
        <f t="shared" si="188"/>
        <v>0</v>
      </c>
      <c r="M138" s="181">
        <f t="shared" si="189"/>
        <v>0</v>
      </c>
      <c r="N138" s="181"/>
      <c r="O138" s="181"/>
      <c r="P138" s="181">
        <f t="shared" si="180"/>
        <v>0</v>
      </c>
      <c r="Q138" s="181" t="str">
        <f t="shared" si="190"/>
        <v/>
      </c>
      <c r="R138" s="181">
        <f t="shared" si="191"/>
        <v>0</v>
      </c>
      <c r="S138" s="181">
        <f t="shared" si="192"/>
        <v>0</v>
      </c>
      <c r="T138" s="139"/>
      <c r="U138" s="139"/>
      <c r="V138" s="181">
        <f t="shared" si="181"/>
        <v>0</v>
      </c>
      <c r="W138" s="181" t="str">
        <f t="shared" si="193"/>
        <v/>
      </c>
      <c r="X138" s="181">
        <f t="shared" si="194"/>
        <v>0</v>
      </c>
      <c r="Y138" s="181">
        <f t="shared" si="195"/>
        <v>0</v>
      </c>
      <c r="Z138" s="139"/>
      <c r="AA138" s="139"/>
      <c r="AB138" s="181">
        <f t="shared" si="182"/>
        <v>0</v>
      </c>
      <c r="AC138" s="181"/>
      <c r="AD138" s="181" t="str">
        <f t="shared" si="196"/>
        <v/>
      </c>
      <c r="AE138" s="181">
        <f t="shared" si="197"/>
        <v>0</v>
      </c>
      <c r="AF138" s="181">
        <f t="shared" si="198"/>
        <v>0</v>
      </c>
      <c r="AG138" s="140"/>
      <c r="AH138" s="140"/>
      <c r="AI138" s="185">
        <f t="shared" si="183"/>
        <v>0</v>
      </c>
      <c r="AJ138" s="140"/>
      <c r="AK138" s="140">
        <v>92.0</v>
      </c>
      <c r="AL138" s="216" t="str">
        <f t="shared" si="199"/>
        <v/>
      </c>
      <c r="AM138" s="185">
        <f t="shared" si="200"/>
        <v>0</v>
      </c>
      <c r="AN138" s="185">
        <f t="shared" si="201"/>
        <v>0</v>
      </c>
      <c r="AO138" s="185"/>
      <c r="AP138" s="185"/>
      <c r="AQ138" s="185" t="str">
        <f t="shared" si="202"/>
        <v/>
      </c>
      <c r="AR138" s="185">
        <f t="shared" si="203"/>
        <v>0</v>
      </c>
      <c r="AS138" s="185">
        <f t="shared" si="204"/>
        <v>0</v>
      </c>
      <c r="AT138" s="185"/>
      <c r="AU138" s="185"/>
      <c r="AV138" s="185" t="str">
        <f t="shared" si="205"/>
        <v/>
      </c>
      <c r="AW138" s="185">
        <f t="shared" si="206"/>
        <v>0</v>
      </c>
      <c r="AX138" s="185">
        <f t="shared" si="207"/>
        <v>0</v>
      </c>
      <c r="AY138" s="140"/>
      <c r="AZ138" s="140"/>
      <c r="BA138" s="140"/>
      <c r="BB138" s="140">
        <v>92.0</v>
      </c>
      <c r="BC138" s="216" t="str">
        <f t="shared" si="208"/>
        <v/>
      </c>
      <c r="BD138" s="185">
        <f t="shared" si="209"/>
        <v>0</v>
      </c>
      <c r="BE138" s="185">
        <f t="shared" si="210"/>
        <v>0</v>
      </c>
      <c r="BF138" s="185"/>
      <c r="BG138" s="185"/>
      <c r="BH138" s="185" t="str">
        <f t="shared" si="211"/>
        <v/>
      </c>
      <c r="BI138" s="185">
        <f t="shared" si="212"/>
        <v>0</v>
      </c>
      <c r="BJ138" s="185">
        <f t="shared" si="213"/>
        <v>0</v>
      </c>
      <c r="BK138" s="185"/>
      <c r="BL138" s="185"/>
      <c r="BM138" s="185" t="str">
        <f t="shared" si="214"/>
        <v/>
      </c>
      <c r="BN138" s="185">
        <f t="shared" si="215"/>
        <v>0</v>
      </c>
      <c r="BO138" s="185">
        <f t="shared" si="216"/>
        <v>0</v>
      </c>
      <c r="BP138" s="140"/>
      <c r="BQ138" s="140"/>
    </row>
    <row r="139" ht="12.75" customHeight="1">
      <c r="A139" s="139"/>
      <c r="B139" s="139"/>
      <c r="C139" s="139">
        <v>93.0</v>
      </c>
      <c r="D139" s="215" t="str">
        <f t="shared" si="184"/>
        <v/>
      </c>
      <c r="E139" s="181">
        <f t="shared" si="185"/>
        <v>0</v>
      </c>
      <c r="F139" s="181">
        <f t="shared" si="186"/>
        <v>0</v>
      </c>
      <c r="G139" s="181"/>
      <c r="H139" s="181"/>
      <c r="I139" s="181">
        <f t="shared" si="179"/>
        <v>0</v>
      </c>
      <c r="J139" s="181"/>
      <c r="K139" s="181" t="str">
        <f t="shared" si="187"/>
        <v/>
      </c>
      <c r="L139" s="181">
        <f t="shared" si="188"/>
        <v>0</v>
      </c>
      <c r="M139" s="181">
        <f t="shared" si="189"/>
        <v>0</v>
      </c>
      <c r="N139" s="181"/>
      <c r="O139" s="181"/>
      <c r="P139" s="181">
        <f t="shared" si="180"/>
        <v>0</v>
      </c>
      <c r="Q139" s="181" t="str">
        <f t="shared" si="190"/>
        <v/>
      </c>
      <c r="R139" s="181">
        <f t="shared" si="191"/>
        <v>0</v>
      </c>
      <c r="S139" s="181">
        <f t="shared" si="192"/>
        <v>0</v>
      </c>
      <c r="T139" s="139"/>
      <c r="U139" s="139"/>
      <c r="V139" s="181">
        <f t="shared" si="181"/>
        <v>0</v>
      </c>
      <c r="W139" s="181" t="str">
        <f t="shared" si="193"/>
        <v/>
      </c>
      <c r="X139" s="181">
        <f t="shared" si="194"/>
        <v>0</v>
      </c>
      <c r="Y139" s="181">
        <f t="shared" si="195"/>
        <v>0</v>
      </c>
      <c r="Z139" s="139"/>
      <c r="AA139" s="139"/>
      <c r="AB139" s="181">
        <f t="shared" si="182"/>
        <v>0</v>
      </c>
      <c r="AC139" s="181"/>
      <c r="AD139" s="181" t="str">
        <f t="shared" si="196"/>
        <v/>
      </c>
      <c r="AE139" s="181">
        <f t="shared" si="197"/>
        <v>0</v>
      </c>
      <c r="AF139" s="181">
        <f t="shared" si="198"/>
        <v>0</v>
      </c>
      <c r="AG139" s="140"/>
      <c r="AH139" s="140"/>
      <c r="AI139" s="185">
        <f t="shared" si="183"/>
        <v>0</v>
      </c>
      <c r="AJ139" s="140"/>
      <c r="AK139" s="140">
        <v>93.0</v>
      </c>
      <c r="AL139" s="216" t="str">
        <f t="shared" si="199"/>
        <v/>
      </c>
      <c r="AM139" s="185">
        <f t="shared" si="200"/>
        <v>0</v>
      </c>
      <c r="AN139" s="185">
        <f t="shared" si="201"/>
        <v>0</v>
      </c>
      <c r="AO139" s="185"/>
      <c r="AP139" s="185"/>
      <c r="AQ139" s="185" t="str">
        <f t="shared" si="202"/>
        <v/>
      </c>
      <c r="AR139" s="185">
        <f t="shared" si="203"/>
        <v>0</v>
      </c>
      <c r="AS139" s="185">
        <f t="shared" si="204"/>
        <v>0</v>
      </c>
      <c r="AT139" s="185"/>
      <c r="AU139" s="185"/>
      <c r="AV139" s="185" t="str">
        <f t="shared" si="205"/>
        <v/>
      </c>
      <c r="AW139" s="185">
        <f t="shared" si="206"/>
        <v>0</v>
      </c>
      <c r="AX139" s="185">
        <f t="shared" si="207"/>
        <v>0</v>
      </c>
      <c r="AY139" s="140"/>
      <c r="AZ139" s="140"/>
      <c r="BA139" s="140"/>
      <c r="BB139" s="140">
        <v>93.0</v>
      </c>
      <c r="BC139" s="216" t="str">
        <f t="shared" si="208"/>
        <v/>
      </c>
      <c r="BD139" s="185">
        <f t="shared" si="209"/>
        <v>0</v>
      </c>
      <c r="BE139" s="185">
        <f t="shared" si="210"/>
        <v>0</v>
      </c>
      <c r="BF139" s="185"/>
      <c r="BG139" s="185"/>
      <c r="BH139" s="185" t="str">
        <f t="shared" si="211"/>
        <v/>
      </c>
      <c r="BI139" s="185">
        <f t="shared" si="212"/>
        <v>0</v>
      </c>
      <c r="BJ139" s="185">
        <f t="shared" si="213"/>
        <v>0</v>
      </c>
      <c r="BK139" s="185"/>
      <c r="BL139" s="185"/>
      <c r="BM139" s="185" t="str">
        <f t="shared" si="214"/>
        <v/>
      </c>
      <c r="BN139" s="185">
        <f t="shared" si="215"/>
        <v>0</v>
      </c>
      <c r="BO139" s="185">
        <f t="shared" si="216"/>
        <v>0</v>
      </c>
      <c r="BP139" s="140"/>
      <c r="BQ139" s="140"/>
    </row>
    <row r="140" ht="12.75" customHeight="1">
      <c r="A140" s="139"/>
      <c r="B140" s="139"/>
      <c r="C140" s="139">
        <v>94.0</v>
      </c>
      <c r="D140" s="215" t="str">
        <f t="shared" si="184"/>
        <v/>
      </c>
      <c r="E140" s="181">
        <f t="shared" si="185"/>
        <v>0</v>
      </c>
      <c r="F140" s="181">
        <f t="shared" si="186"/>
        <v>0</v>
      </c>
      <c r="G140" s="181"/>
      <c r="H140" s="181"/>
      <c r="I140" s="181">
        <f t="shared" si="179"/>
        <v>0</v>
      </c>
      <c r="J140" s="181"/>
      <c r="K140" s="181" t="str">
        <f t="shared" si="187"/>
        <v/>
      </c>
      <c r="L140" s="181">
        <f t="shared" si="188"/>
        <v>0</v>
      </c>
      <c r="M140" s="181">
        <f t="shared" si="189"/>
        <v>0</v>
      </c>
      <c r="N140" s="181"/>
      <c r="O140" s="181"/>
      <c r="P140" s="181">
        <f t="shared" si="180"/>
        <v>0</v>
      </c>
      <c r="Q140" s="181" t="str">
        <f t="shared" si="190"/>
        <v/>
      </c>
      <c r="R140" s="181">
        <f t="shared" si="191"/>
        <v>0</v>
      </c>
      <c r="S140" s="181">
        <f t="shared" si="192"/>
        <v>0</v>
      </c>
      <c r="T140" s="139"/>
      <c r="U140" s="139"/>
      <c r="V140" s="181">
        <f t="shared" si="181"/>
        <v>0</v>
      </c>
      <c r="W140" s="181" t="str">
        <f t="shared" si="193"/>
        <v/>
      </c>
      <c r="X140" s="181">
        <f t="shared" si="194"/>
        <v>0</v>
      </c>
      <c r="Y140" s="181">
        <f t="shared" si="195"/>
        <v>0</v>
      </c>
      <c r="Z140" s="139"/>
      <c r="AA140" s="139"/>
      <c r="AB140" s="181">
        <f t="shared" si="182"/>
        <v>0</v>
      </c>
      <c r="AC140" s="181"/>
      <c r="AD140" s="181" t="str">
        <f t="shared" si="196"/>
        <v/>
      </c>
      <c r="AE140" s="181">
        <f t="shared" si="197"/>
        <v>0</v>
      </c>
      <c r="AF140" s="181">
        <f t="shared" si="198"/>
        <v>0</v>
      </c>
      <c r="AG140" s="140"/>
      <c r="AH140" s="140"/>
      <c r="AI140" s="185">
        <f t="shared" si="183"/>
        <v>0</v>
      </c>
      <c r="AJ140" s="140"/>
      <c r="AK140" s="140">
        <v>94.0</v>
      </c>
      <c r="AL140" s="216" t="str">
        <f t="shared" si="199"/>
        <v/>
      </c>
      <c r="AM140" s="185">
        <f t="shared" si="200"/>
        <v>0</v>
      </c>
      <c r="AN140" s="185">
        <f t="shared" si="201"/>
        <v>0</v>
      </c>
      <c r="AO140" s="185"/>
      <c r="AP140" s="185"/>
      <c r="AQ140" s="185" t="str">
        <f t="shared" si="202"/>
        <v/>
      </c>
      <c r="AR140" s="185">
        <f t="shared" si="203"/>
        <v>0</v>
      </c>
      <c r="AS140" s="185">
        <f t="shared" si="204"/>
        <v>0</v>
      </c>
      <c r="AT140" s="185"/>
      <c r="AU140" s="185"/>
      <c r="AV140" s="185" t="str">
        <f t="shared" si="205"/>
        <v/>
      </c>
      <c r="AW140" s="185">
        <f t="shared" si="206"/>
        <v>0</v>
      </c>
      <c r="AX140" s="185">
        <f t="shared" si="207"/>
        <v>0</v>
      </c>
      <c r="AY140" s="140"/>
      <c r="AZ140" s="140"/>
      <c r="BA140" s="140"/>
      <c r="BB140" s="140">
        <v>94.0</v>
      </c>
      <c r="BC140" s="216" t="str">
        <f t="shared" si="208"/>
        <v/>
      </c>
      <c r="BD140" s="185">
        <f t="shared" si="209"/>
        <v>0</v>
      </c>
      <c r="BE140" s="185">
        <f t="shared" si="210"/>
        <v>0</v>
      </c>
      <c r="BF140" s="185"/>
      <c r="BG140" s="185"/>
      <c r="BH140" s="185" t="str">
        <f t="shared" si="211"/>
        <v/>
      </c>
      <c r="BI140" s="185">
        <f t="shared" si="212"/>
        <v>0</v>
      </c>
      <c r="BJ140" s="185">
        <f t="shared" si="213"/>
        <v>0</v>
      </c>
      <c r="BK140" s="185"/>
      <c r="BL140" s="185"/>
      <c r="BM140" s="185" t="str">
        <f t="shared" si="214"/>
        <v/>
      </c>
      <c r="BN140" s="185">
        <f t="shared" si="215"/>
        <v>0</v>
      </c>
      <c r="BO140" s="185">
        <f t="shared" si="216"/>
        <v>0</v>
      </c>
      <c r="BP140" s="140"/>
      <c r="BQ140" s="140"/>
    </row>
    <row r="141" ht="12.75" customHeight="1">
      <c r="A141" s="139"/>
      <c r="B141" s="139"/>
      <c r="C141" s="139">
        <v>95.0</v>
      </c>
      <c r="D141" s="215" t="str">
        <f t="shared" si="184"/>
        <v/>
      </c>
      <c r="E141" s="181">
        <f t="shared" si="185"/>
        <v>0</v>
      </c>
      <c r="F141" s="181">
        <f t="shared" si="186"/>
        <v>0</v>
      </c>
      <c r="G141" s="181"/>
      <c r="H141" s="181"/>
      <c r="I141" s="181">
        <f t="shared" si="179"/>
        <v>0</v>
      </c>
      <c r="J141" s="181"/>
      <c r="K141" s="181" t="str">
        <f t="shared" si="187"/>
        <v/>
      </c>
      <c r="L141" s="181">
        <f t="shared" si="188"/>
        <v>0</v>
      </c>
      <c r="M141" s="181">
        <f t="shared" si="189"/>
        <v>0</v>
      </c>
      <c r="N141" s="181"/>
      <c r="O141" s="181"/>
      <c r="P141" s="181">
        <f t="shared" si="180"/>
        <v>0</v>
      </c>
      <c r="Q141" s="181" t="str">
        <f t="shared" si="190"/>
        <v/>
      </c>
      <c r="R141" s="181">
        <f t="shared" si="191"/>
        <v>0</v>
      </c>
      <c r="S141" s="181">
        <f t="shared" si="192"/>
        <v>0</v>
      </c>
      <c r="T141" s="139"/>
      <c r="U141" s="139"/>
      <c r="V141" s="181">
        <f t="shared" si="181"/>
        <v>0</v>
      </c>
      <c r="W141" s="181" t="str">
        <f t="shared" si="193"/>
        <v/>
      </c>
      <c r="X141" s="181">
        <f t="shared" si="194"/>
        <v>0</v>
      </c>
      <c r="Y141" s="181">
        <f t="shared" si="195"/>
        <v>0</v>
      </c>
      <c r="Z141" s="139"/>
      <c r="AA141" s="139"/>
      <c r="AB141" s="181">
        <f t="shared" si="182"/>
        <v>0</v>
      </c>
      <c r="AC141" s="181"/>
      <c r="AD141" s="181" t="str">
        <f t="shared" si="196"/>
        <v/>
      </c>
      <c r="AE141" s="181">
        <f t="shared" si="197"/>
        <v>0</v>
      </c>
      <c r="AF141" s="181">
        <f t="shared" si="198"/>
        <v>0</v>
      </c>
      <c r="AG141" s="140"/>
      <c r="AH141" s="140"/>
      <c r="AI141" s="185">
        <f t="shared" si="183"/>
        <v>0</v>
      </c>
      <c r="AJ141" s="140"/>
      <c r="AK141" s="140">
        <v>95.0</v>
      </c>
      <c r="AL141" s="216" t="str">
        <f t="shared" si="199"/>
        <v/>
      </c>
      <c r="AM141" s="185">
        <f t="shared" si="200"/>
        <v>0</v>
      </c>
      <c r="AN141" s="185">
        <f t="shared" si="201"/>
        <v>0</v>
      </c>
      <c r="AO141" s="185"/>
      <c r="AP141" s="185"/>
      <c r="AQ141" s="185" t="str">
        <f t="shared" si="202"/>
        <v/>
      </c>
      <c r="AR141" s="185">
        <f t="shared" si="203"/>
        <v>0</v>
      </c>
      <c r="AS141" s="185">
        <f t="shared" si="204"/>
        <v>0</v>
      </c>
      <c r="AT141" s="185"/>
      <c r="AU141" s="185"/>
      <c r="AV141" s="185" t="str">
        <f t="shared" si="205"/>
        <v/>
      </c>
      <c r="AW141" s="185">
        <f t="shared" si="206"/>
        <v>0</v>
      </c>
      <c r="AX141" s="185">
        <f t="shared" si="207"/>
        <v>0</v>
      </c>
      <c r="AY141" s="140"/>
      <c r="AZ141" s="140"/>
      <c r="BA141" s="140"/>
      <c r="BB141" s="140">
        <v>95.0</v>
      </c>
      <c r="BC141" s="216" t="str">
        <f t="shared" si="208"/>
        <v/>
      </c>
      <c r="BD141" s="185">
        <f t="shared" si="209"/>
        <v>0</v>
      </c>
      <c r="BE141" s="185">
        <f t="shared" si="210"/>
        <v>0</v>
      </c>
      <c r="BF141" s="185"/>
      <c r="BG141" s="185"/>
      <c r="BH141" s="185" t="str">
        <f t="shared" si="211"/>
        <v/>
      </c>
      <c r="BI141" s="185">
        <f t="shared" si="212"/>
        <v>0</v>
      </c>
      <c r="BJ141" s="185">
        <f t="shared" si="213"/>
        <v>0</v>
      </c>
      <c r="BK141" s="185"/>
      <c r="BL141" s="185"/>
      <c r="BM141" s="185" t="str">
        <f t="shared" si="214"/>
        <v/>
      </c>
      <c r="BN141" s="185">
        <f t="shared" si="215"/>
        <v>0</v>
      </c>
      <c r="BO141" s="185">
        <f t="shared" si="216"/>
        <v>0</v>
      </c>
      <c r="BP141" s="140"/>
      <c r="BQ141" s="140"/>
    </row>
    <row r="142" ht="12.75" customHeight="1">
      <c r="A142" s="139"/>
      <c r="B142" s="139"/>
      <c r="C142" s="139">
        <v>96.0</v>
      </c>
      <c r="D142" s="215" t="str">
        <f t="shared" si="184"/>
        <v/>
      </c>
      <c r="E142" s="181">
        <f t="shared" si="185"/>
        <v>0</v>
      </c>
      <c r="F142" s="181">
        <f t="shared" si="186"/>
        <v>0</v>
      </c>
      <c r="G142" s="181">
        <f t="shared" ref="G142:H142" si="294">SUM(E131:E142)</f>
        <v>0</v>
      </c>
      <c r="H142" s="181">
        <f t="shared" si="294"/>
        <v>0</v>
      </c>
      <c r="I142" s="181">
        <f t="shared" si="179"/>
        <v>0</v>
      </c>
      <c r="J142" s="181"/>
      <c r="K142" s="181" t="str">
        <f t="shared" si="187"/>
        <v/>
      </c>
      <c r="L142" s="181">
        <f t="shared" si="188"/>
        <v>0</v>
      </c>
      <c r="M142" s="181">
        <f t="shared" si="189"/>
        <v>0</v>
      </c>
      <c r="N142" s="181">
        <f t="shared" ref="N142:O142" si="295">SUM(L131:L142)</f>
        <v>0</v>
      </c>
      <c r="O142" s="181">
        <f t="shared" si="295"/>
        <v>0</v>
      </c>
      <c r="P142" s="181">
        <f t="shared" si="180"/>
        <v>0</v>
      </c>
      <c r="Q142" s="181" t="str">
        <f t="shared" si="190"/>
        <v/>
      </c>
      <c r="R142" s="181">
        <f t="shared" si="191"/>
        <v>0</v>
      </c>
      <c r="S142" s="181">
        <f t="shared" si="192"/>
        <v>0</v>
      </c>
      <c r="T142" s="215">
        <f t="shared" ref="T142:U142" si="296">SUM(R131:R142)</f>
        <v>0</v>
      </c>
      <c r="U142" s="215">
        <f t="shared" si="296"/>
        <v>0</v>
      </c>
      <c r="V142" s="181">
        <f t="shared" si="181"/>
        <v>0</v>
      </c>
      <c r="W142" s="181" t="str">
        <f t="shared" si="193"/>
        <v/>
      </c>
      <c r="X142" s="181">
        <f t="shared" si="194"/>
        <v>0</v>
      </c>
      <c r="Y142" s="181">
        <f t="shared" si="195"/>
        <v>0</v>
      </c>
      <c r="Z142" s="215">
        <f t="shared" ref="Z142:AA142" si="297">SUM(X131:X142)</f>
        <v>0</v>
      </c>
      <c r="AA142" s="215">
        <f t="shared" si="297"/>
        <v>0</v>
      </c>
      <c r="AB142" s="181">
        <f t="shared" si="182"/>
        <v>0</v>
      </c>
      <c r="AC142" s="181"/>
      <c r="AD142" s="181" t="str">
        <f t="shared" si="196"/>
        <v/>
      </c>
      <c r="AE142" s="181">
        <f t="shared" si="197"/>
        <v>0</v>
      </c>
      <c r="AF142" s="181">
        <f t="shared" si="198"/>
        <v>0</v>
      </c>
      <c r="AG142" s="216">
        <f t="shared" ref="AG142:AH142" si="298">SUM(AE131:AE142)</f>
        <v>0</v>
      </c>
      <c r="AH142" s="216">
        <f t="shared" si="298"/>
        <v>0</v>
      </c>
      <c r="AI142" s="185">
        <f t="shared" si="183"/>
        <v>0</v>
      </c>
      <c r="AJ142" s="140"/>
      <c r="AK142" s="140">
        <v>96.0</v>
      </c>
      <c r="AL142" s="216" t="str">
        <f t="shared" si="199"/>
        <v/>
      </c>
      <c r="AM142" s="185">
        <f t="shared" si="200"/>
        <v>0</v>
      </c>
      <c r="AN142" s="185">
        <f t="shared" si="201"/>
        <v>0</v>
      </c>
      <c r="AO142" s="185">
        <f t="shared" ref="AO142:AP142" si="299">SUM(AM131:AM142)</f>
        <v>0</v>
      </c>
      <c r="AP142" s="185">
        <f t="shared" si="299"/>
        <v>0</v>
      </c>
      <c r="AQ142" s="185" t="str">
        <f t="shared" si="202"/>
        <v/>
      </c>
      <c r="AR142" s="185">
        <f t="shared" si="203"/>
        <v>0</v>
      </c>
      <c r="AS142" s="185">
        <f t="shared" si="204"/>
        <v>0</v>
      </c>
      <c r="AT142" s="185">
        <f t="shared" ref="AT142:AU142" si="300">SUM(AR131:AR142)</f>
        <v>0</v>
      </c>
      <c r="AU142" s="185">
        <f t="shared" si="300"/>
        <v>0</v>
      </c>
      <c r="AV142" s="185" t="str">
        <f t="shared" si="205"/>
        <v/>
      </c>
      <c r="AW142" s="185">
        <f t="shared" si="206"/>
        <v>0</v>
      </c>
      <c r="AX142" s="185">
        <f t="shared" si="207"/>
        <v>0</v>
      </c>
      <c r="AY142" s="216">
        <f t="shared" ref="AY142:AZ142" si="301">SUM(AW131:AW142)</f>
        <v>0</v>
      </c>
      <c r="AZ142" s="216">
        <f t="shared" si="301"/>
        <v>0</v>
      </c>
      <c r="BA142" s="140"/>
      <c r="BB142" s="140">
        <v>96.0</v>
      </c>
      <c r="BC142" s="216" t="str">
        <f t="shared" si="208"/>
        <v/>
      </c>
      <c r="BD142" s="185">
        <f t="shared" si="209"/>
        <v>0</v>
      </c>
      <c r="BE142" s="185">
        <f t="shared" si="210"/>
        <v>0</v>
      </c>
      <c r="BF142" s="185">
        <f t="shared" ref="BF142:BG142" si="302">SUM(BD131:BD142)</f>
        <v>0</v>
      </c>
      <c r="BG142" s="185">
        <f t="shared" si="302"/>
        <v>0</v>
      </c>
      <c r="BH142" s="185" t="str">
        <f t="shared" si="211"/>
        <v/>
      </c>
      <c r="BI142" s="185">
        <f t="shared" si="212"/>
        <v>0</v>
      </c>
      <c r="BJ142" s="185">
        <f t="shared" si="213"/>
        <v>0</v>
      </c>
      <c r="BK142" s="185">
        <f t="shared" ref="BK142:BL142" si="303">SUM(BI131:BI142)</f>
        <v>0</v>
      </c>
      <c r="BL142" s="185">
        <f t="shared" si="303"/>
        <v>0</v>
      </c>
      <c r="BM142" s="185" t="str">
        <f t="shared" si="214"/>
        <v/>
      </c>
      <c r="BN142" s="185">
        <f t="shared" si="215"/>
        <v>0</v>
      </c>
      <c r="BO142" s="185">
        <f t="shared" si="216"/>
        <v>0</v>
      </c>
      <c r="BP142" s="216">
        <f t="shared" ref="BP142:BQ142" si="304">SUM(BN131:BN142)</f>
        <v>0</v>
      </c>
      <c r="BQ142" s="216">
        <f t="shared" si="304"/>
        <v>0</v>
      </c>
    </row>
    <row r="143" ht="12.75" customHeight="1">
      <c r="A143" s="139"/>
      <c r="B143" s="139"/>
      <c r="C143" s="139">
        <v>97.0</v>
      </c>
      <c r="D143" s="215" t="str">
        <f t="shared" si="184"/>
        <v/>
      </c>
      <c r="E143" s="181">
        <f t="shared" si="185"/>
        <v>0</v>
      </c>
      <c r="F143" s="181">
        <f t="shared" si="186"/>
        <v>0</v>
      </c>
      <c r="G143" s="181"/>
      <c r="H143" s="181"/>
      <c r="I143" s="181">
        <f t="shared" si="179"/>
        <v>0</v>
      </c>
      <c r="J143" s="181"/>
      <c r="K143" s="181" t="str">
        <f t="shared" si="187"/>
        <v/>
      </c>
      <c r="L143" s="181">
        <f t="shared" si="188"/>
        <v>0</v>
      </c>
      <c r="M143" s="181">
        <f t="shared" si="189"/>
        <v>0</v>
      </c>
      <c r="N143" s="181"/>
      <c r="O143" s="181"/>
      <c r="P143" s="181">
        <f t="shared" si="180"/>
        <v>0</v>
      </c>
      <c r="Q143" s="181" t="str">
        <f t="shared" si="190"/>
        <v/>
      </c>
      <c r="R143" s="181">
        <f t="shared" si="191"/>
        <v>0</v>
      </c>
      <c r="S143" s="181">
        <f t="shared" si="192"/>
        <v>0</v>
      </c>
      <c r="T143" s="139"/>
      <c r="U143" s="139"/>
      <c r="V143" s="181">
        <f t="shared" si="181"/>
        <v>0</v>
      </c>
      <c r="W143" s="181" t="str">
        <f t="shared" si="193"/>
        <v/>
      </c>
      <c r="X143" s="181">
        <f t="shared" si="194"/>
        <v>0</v>
      </c>
      <c r="Y143" s="181">
        <f t="shared" si="195"/>
        <v>0</v>
      </c>
      <c r="Z143" s="139"/>
      <c r="AA143" s="139"/>
      <c r="AB143" s="181">
        <f t="shared" si="182"/>
        <v>0</v>
      </c>
      <c r="AC143" s="181"/>
      <c r="AD143" s="181" t="str">
        <f t="shared" si="196"/>
        <v/>
      </c>
      <c r="AE143" s="181">
        <f t="shared" si="197"/>
        <v>0</v>
      </c>
      <c r="AF143" s="181">
        <f t="shared" si="198"/>
        <v>0</v>
      </c>
      <c r="AG143" s="140"/>
      <c r="AH143" s="140"/>
      <c r="AI143" s="185">
        <f t="shared" si="183"/>
        <v>0</v>
      </c>
      <c r="AJ143" s="140"/>
      <c r="AK143" s="140">
        <v>97.0</v>
      </c>
      <c r="AL143" s="216" t="str">
        <f t="shared" si="199"/>
        <v/>
      </c>
      <c r="AM143" s="185">
        <f t="shared" si="200"/>
        <v>0</v>
      </c>
      <c r="AN143" s="185">
        <f t="shared" si="201"/>
        <v>0</v>
      </c>
      <c r="AO143" s="185"/>
      <c r="AP143" s="185"/>
      <c r="AQ143" s="185" t="str">
        <f t="shared" si="202"/>
        <v/>
      </c>
      <c r="AR143" s="185">
        <f t="shared" si="203"/>
        <v>0</v>
      </c>
      <c r="AS143" s="185">
        <f t="shared" si="204"/>
        <v>0</v>
      </c>
      <c r="AT143" s="185"/>
      <c r="AU143" s="185"/>
      <c r="AV143" s="185" t="str">
        <f t="shared" si="205"/>
        <v/>
      </c>
      <c r="AW143" s="185">
        <f t="shared" si="206"/>
        <v>0</v>
      </c>
      <c r="AX143" s="185">
        <f t="shared" si="207"/>
        <v>0</v>
      </c>
      <c r="AY143" s="140"/>
      <c r="AZ143" s="140"/>
      <c r="BA143" s="140"/>
      <c r="BB143" s="140">
        <v>97.0</v>
      </c>
      <c r="BC143" s="216" t="str">
        <f t="shared" si="208"/>
        <v/>
      </c>
      <c r="BD143" s="185">
        <f t="shared" si="209"/>
        <v>0</v>
      </c>
      <c r="BE143" s="185">
        <f t="shared" si="210"/>
        <v>0</v>
      </c>
      <c r="BF143" s="185"/>
      <c r="BG143" s="185"/>
      <c r="BH143" s="185" t="str">
        <f t="shared" si="211"/>
        <v/>
      </c>
      <c r="BI143" s="185">
        <f t="shared" si="212"/>
        <v>0</v>
      </c>
      <c r="BJ143" s="185">
        <f t="shared" si="213"/>
        <v>0</v>
      </c>
      <c r="BK143" s="185"/>
      <c r="BL143" s="185"/>
      <c r="BM143" s="185" t="str">
        <f t="shared" si="214"/>
        <v/>
      </c>
      <c r="BN143" s="185">
        <f t="shared" si="215"/>
        <v>0</v>
      </c>
      <c r="BO143" s="185">
        <f t="shared" si="216"/>
        <v>0</v>
      </c>
      <c r="BP143" s="140"/>
      <c r="BQ143" s="140"/>
    </row>
    <row r="144" ht="12.75" customHeight="1">
      <c r="A144" s="139"/>
      <c r="B144" s="139"/>
      <c r="C144" s="139">
        <v>98.0</v>
      </c>
      <c r="D144" s="215" t="str">
        <f t="shared" si="184"/>
        <v/>
      </c>
      <c r="E144" s="181">
        <f t="shared" si="185"/>
        <v>0</v>
      </c>
      <c r="F144" s="181">
        <f t="shared" si="186"/>
        <v>0</v>
      </c>
      <c r="G144" s="181"/>
      <c r="H144" s="181"/>
      <c r="I144" s="181">
        <f t="shared" si="179"/>
        <v>0</v>
      </c>
      <c r="J144" s="181"/>
      <c r="K144" s="181" t="str">
        <f t="shared" si="187"/>
        <v/>
      </c>
      <c r="L144" s="181">
        <f t="shared" si="188"/>
        <v>0</v>
      </c>
      <c r="M144" s="181">
        <f t="shared" si="189"/>
        <v>0</v>
      </c>
      <c r="N144" s="181"/>
      <c r="O144" s="181"/>
      <c r="P144" s="181">
        <f t="shared" si="180"/>
        <v>0</v>
      </c>
      <c r="Q144" s="181" t="str">
        <f t="shared" si="190"/>
        <v/>
      </c>
      <c r="R144" s="181">
        <f t="shared" si="191"/>
        <v>0</v>
      </c>
      <c r="S144" s="181">
        <f t="shared" si="192"/>
        <v>0</v>
      </c>
      <c r="T144" s="139"/>
      <c r="U144" s="139"/>
      <c r="V144" s="181">
        <f t="shared" si="181"/>
        <v>0</v>
      </c>
      <c r="W144" s="181" t="str">
        <f t="shared" si="193"/>
        <v/>
      </c>
      <c r="X144" s="181">
        <f t="shared" si="194"/>
        <v>0</v>
      </c>
      <c r="Y144" s="181">
        <f t="shared" si="195"/>
        <v>0</v>
      </c>
      <c r="Z144" s="139"/>
      <c r="AA144" s="139"/>
      <c r="AB144" s="181">
        <f t="shared" si="182"/>
        <v>0</v>
      </c>
      <c r="AC144" s="181"/>
      <c r="AD144" s="181" t="str">
        <f t="shared" si="196"/>
        <v/>
      </c>
      <c r="AE144" s="181">
        <f t="shared" si="197"/>
        <v>0</v>
      </c>
      <c r="AF144" s="181">
        <f t="shared" si="198"/>
        <v>0</v>
      </c>
      <c r="AG144" s="140"/>
      <c r="AH144" s="140"/>
      <c r="AI144" s="185">
        <f t="shared" si="183"/>
        <v>0</v>
      </c>
      <c r="AJ144" s="140"/>
      <c r="AK144" s="140">
        <v>98.0</v>
      </c>
      <c r="AL144" s="216" t="str">
        <f t="shared" si="199"/>
        <v/>
      </c>
      <c r="AM144" s="185">
        <f t="shared" si="200"/>
        <v>0</v>
      </c>
      <c r="AN144" s="185">
        <f t="shared" si="201"/>
        <v>0</v>
      </c>
      <c r="AO144" s="185"/>
      <c r="AP144" s="185"/>
      <c r="AQ144" s="185" t="str">
        <f t="shared" si="202"/>
        <v/>
      </c>
      <c r="AR144" s="185">
        <f t="shared" si="203"/>
        <v>0</v>
      </c>
      <c r="AS144" s="185">
        <f t="shared" si="204"/>
        <v>0</v>
      </c>
      <c r="AT144" s="185"/>
      <c r="AU144" s="185"/>
      <c r="AV144" s="185" t="str">
        <f t="shared" si="205"/>
        <v/>
      </c>
      <c r="AW144" s="185">
        <f t="shared" si="206"/>
        <v>0</v>
      </c>
      <c r="AX144" s="185">
        <f t="shared" si="207"/>
        <v>0</v>
      </c>
      <c r="AY144" s="140"/>
      <c r="AZ144" s="140"/>
      <c r="BA144" s="140"/>
      <c r="BB144" s="140">
        <v>98.0</v>
      </c>
      <c r="BC144" s="216" t="str">
        <f t="shared" si="208"/>
        <v/>
      </c>
      <c r="BD144" s="185">
        <f t="shared" si="209"/>
        <v>0</v>
      </c>
      <c r="BE144" s="185">
        <f t="shared" si="210"/>
        <v>0</v>
      </c>
      <c r="BF144" s="185"/>
      <c r="BG144" s="185"/>
      <c r="BH144" s="185" t="str">
        <f t="shared" si="211"/>
        <v/>
      </c>
      <c r="BI144" s="185">
        <f t="shared" si="212"/>
        <v>0</v>
      </c>
      <c r="BJ144" s="185">
        <f t="shared" si="213"/>
        <v>0</v>
      </c>
      <c r="BK144" s="185"/>
      <c r="BL144" s="185"/>
      <c r="BM144" s="185" t="str">
        <f t="shared" si="214"/>
        <v/>
      </c>
      <c r="BN144" s="185">
        <f t="shared" si="215"/>
        <v>0</v>
      </c>
      <c r="BO144" s="185">
        <f t="shared" si="216"/>
        <v>0</v>
      </c>
      <c r="BP144" s="140"/>
      <c r="BQ144" s="140"/>
    </row>
    <row r="145" ht="12.75" customHeight="1">
      <c r="A145" s="139"/>
      <c r="B145" s="139"/>
      <c r="C145" s="139">
        <v>99.0</v>
      </c>
      <c r="D145" s="215" t="str">
        <f t="shared" si="184"/>
        <v/>
      </c>
      <c r="E145" s="181">
        <f t="shared" si="185"/>
        <v>0</v>
      </c>
      <c r="F145" s="181">
        <f t="shared" si="186"/>
        <v>0</v>
      </c>
      <c r="G145" s="181"/>
      <c r="H145" s="181"/>
      <c r="I145" s="181">
        <f t="shared" si="179"/>
        <v>0</v>
      </c>
      <c r="J145" s="181"/>
      <c r="K145" s="181" t="str">
        <f t="shared" si="187"/>
        <v/>
      </c>
      <c r="L145" s="181">
        <f t="shared" si="188"/>
        <v>0</v>
      </c>
      <c r="M145" s="181">
        <f t="shared" si="189"/>
        <v>0</v>
      </c>
      <c r="N145" s="181"/>
      <c r="O145" s="181"/>
      <c r="P145" s="181">
        <f t="shared" si="180"/>
        <v>0</v>
      </c>
      <c r="Q145" s="181" t="str">
        <f t="shared" si="190"/>
        <v/>
      </c>
      <c r="R145" s="181">
        <f t="shared" si="191"/>
        <v>0</v>
      </c>
      <c r="S145" s="181">
        <f t="shared" si="192"/>
        <v>0</v>
      </c>
      <c r="T145" s="139"/>
      <c r="U145" s="139"/>
      <c r="V145" s="181">
        <f t="shared" si="181"/>
        <v>0</v>
      </c>
      <c r="W145" s="181" t="str">
        <f t="shared" si="193"/>
        <v/>
      </c>
      <c r="X145" s="181">
        <f t="shared" si="194"/>
        <v>0</v>
      </c>
      <c r="Y145" s="181">
        <f t="shared" si="195"/>
        <v>0</v>
      </c>
      <c r="Z145" s="139"/>
      <c r="AA145" s="139"/>
      <c r="AB145" s="181">
        <f t="shared" si="182"/>
        <v>0</v>
      </c>
      <c r="AC145" s="181"/>
      <c r="AD145" s="181" t="str">
        <f t="shared" si="196"/>
        <v/>
      </c>
      <c r="AE145" s="181">
        <f t="shared" si="197"/>
        <v>0</v>
      </c>
      <c r="AF145" s="181">
        <f t="shared" si="198"/>
        <v>0</v>
      </c>
      <c r="AG145" s="140"/>
      <c r="AH145" s="140"/>
      <c r="AI145" s="185">
        <f t="shared" si="183"/>
        <v>0</v>
      </c>
      <c r="AJ145" s="140"/>
      <c r="AK145" s="140">
        <v>99.0</v>
      </c>
      <c r="AL145" s="216" t="str">
        <f t="shared" si="199"/>
        <v/>
      </c>
      <c r="AM145" s="185">
        <f t="shared" si="200"/>
        <v>0</v>
      </c>
      <c r="AN145" s="185">
        <f t="shared" si="201"/>
        <v>0</v>
      </c>
      <c r="AO145" s="185"/>
      <c r="AP145" s="185"/>
      <c r="AQ145" s="185" t="str">
        <f t="shared" si="202"/>
        <v/>
      </c>
      <c r="AR145" s="185">
        <f t="shared" si="203"/>
        <v>0</v>
      </c>
      <c r="AS145" s="185">
        <f t="shared" si="204"/>
        <v>0</v>
      </c>
      <c r="AT145" s="185"/>
      <c r="AU145" s="185"/>
      <c r="AV145" s="185" t="str">
        <f t="shared" si="205"/>
        <v/>
      </c>
      <c r="AW145" s="185">
        <f t="shared" si="206"/>
        <v>0</v>
      </c>
      <c r="AX145" s="185">
        <f t="shared" si="207"/>
        <v>0</v>
      </c>
      <c r="AY145" s="140"/>
      <c r="AZ145" s="140"/>
      <c r="BA145" s="140"/>
      <c r="BB145" s="140">
        <v>99.0</v>
      </c>
      <c r="BC145" s="216" t="str">
        <f t="shared" si="208"/>
        <v/>
      </c>
      <c r="BD145" s="185">
        <f t="shared" si="209"/>
        <v>0</v>
      </c>
      <c r="BE145" s="185">
        <f t="shared" si="210"/>
        <v>0</v>
      </c>
      <c r="BF145" s="185"/>
      <c r="BG145" s="185"/>
      <c r="BH145" s="185" t="str">
        <f t="shared" si="211"/>
        <v/>
      </c>
      <c r="BI145" s="185">
        <f t="shared" si="212"/>
        <v>0</v>
      </c>
      <c r="BJ145" s="185">
        <f t="shared" si="213"/>
        <v>0</v>
      </c>
      <c r="BK145" s="185"/>
      <c r="BL145" s="185"/>
      <c r="BM145" s="185" t="str">
        <f t="shared" si="214"/>
        <v/>
      </c>
      <c r="BN145" s="185">
        <f t="shared" si="215"/>
        <v>0</v>
      </c>
      <c r="BO145" s="185">
        <f t="shared" si="216"/>
        <v>0</v>
      </c>
      <c r="BP145" s="140"/>
      <c r="BQ145" s="140"/>
    </row>
    <row r="146" ht="12.75" customHeight="1">
      <c r="A146" s="139"/>
      <c r="B146" s="139"/>
      <c r="C146" s="139">
        <v>100.0</v>
      </c>
      <c r="D146" s="215" t="str">
        <f t="shared" si="184"/>
        <v/>
      </c>
      <c r="E146" s="181">
        <f t="shared" si="185"/>
        <v>0</v>
      </c>
      <c r="F146" s="181">
        <f t="shared" si="186"/>
        <v>0</v>
      </c>
      <c r="G146" s="181"/>
      <c r="H146" s="181"/>
      <c r="I146" s="181">
        <f t="shared" si="179"/>
        <v>0</v>
      </c>
      <c r="J146" s="181"/>
      <c r="K146" s="181" t="str">
        <f t="shared" si="187"/>
        <v/>
      </c>
      <c r="L146" s="181">
        <f t="shared" si="188"/>
        <v>0</v>
      </c>
      <c r="M146" s="181">
        <f t="shared" si="189"/>
        <v>0</v>
      </c>
      <c r="N146" s="181"/>
      <c r="O146" s="181"/>
      <c r="P146" s="181">
        <f t="shared" si="180"/>
        <v>0</v>
      </c>
      <c r="Q146" s="181" t="str">
        <f t="shared" si="190"/>
        <v/>
      </c>
      <c r="R146" s="181">
        <f t="shared" si="191"/>
        <v>0</v>
      </c>
      <c r="S146" s="181">
        <f t="shared" si="192"/>
        <v>0</v>
      </c>
      <c r="T146" s="139"/>
      <c r="U146" s="139"/>
      <c r="V146" s="181">
        <f t="shared" si="181"/>
        <v>0</v>
      </c>
      <c r="W146" s="181" t="str">
        <f t="shared" si="193"/>
        <v/>
      </c>
      <c r="X146" s="181">
        <f t="shared" si="194"/>
        <v>0</v>
      </c>
      <c r="Y146" s="181">
        <f t="shared" si="195"/>
        <v>0</v>
      </c>
      <c r="Z146" s="139"/>
      <c r="AA146" s="139"/>
      <c r="AB146" s="181">
        <f t="shared" si="182"/>
        <v>0</v>
      </c>
      <c r="AC146" s="181"/>
      <c r="AD146" s="181" t="str">
        <f t="shared" si="196"/>
        <v/>
      </c>
      <c r="AE146" s="181">
        <f t="shared" si="197"/>
        <v>0</v>
      </c>
      <c r="AF146" s="181">
        <f t="shared" si="198"/>
        <v>0</v>
      </c>
      <c r="AG146" s="140"/>
      <c r="AH146" s="140"/>
      <c r="AI146" s="185">
        <f t="shared" si="183"/>
        <v>0</v>
      </c>
      <c r="AJ146" s="140"/>
      <c r="AK146" s="140">
        <v>100.0</v>
      </c>
      <c r="AL146" s="216" t="str">
        <f t="shared" si="199"/>
        <v/>
      </c>
      <c r="AM146" s="185">
        <f t="shared" si="200"/>
        <v>0</v>
      </c>
      <c r="AN146" s="185">
        <f t="shared" si="201"/>
        <v>0</v>
      </c>
      <c r="AO146" s="185"/>
      <c r="AP146" s="185"/>
      <c r="AQ146" s="185" t="str">
        <f t="shared" si="202"/>
        <v/>
      </c>
      <c r="AR146" s="185">
        <f t="shared" si="203"/>
        <v>0</v>
      </c>
      <c r="AS146" s="185">
        <f t="shared" si="204"/>
        <v>0</v>
      </c>
      <c r="AT146" s="185"/>
      <c r="AU146" s="185"/>
      <c r="AV146" s="185" t="str">
        <f t="shared" si="205"/>
        <v/>
      </c>
      <c r="AW146" s="185">
        <f t="shared" si="206"/>
        <v>0</v>
      </c>
      <c r="AX146" s="185">
        <f t="shared" si="207"/>
        <v>0</v>
      </c>
      <c r="AY146" s="140"/>
      <c r="AZ146" s="140"/>
      <c r="BA146" s="140"/>
      <c r="BB146" s="140">
        <v>100.0</v>
      </c>
      <c r="BC146" s="216" t="str">
        <f t="shared" si="208"/>
        <v/>
      </c>
      <c r="BD146" s="185">
        <f t="shared" si="209"/>
        <v>0</v>
      </c>
      <c r="BE146" s="185">
        <f t="shared" si="210"/>
        <v>0</v>
      </c>
      <c r="BF146" s="185"/>
      <c r="BG146" s="185"/>
      <c r="BH146" s="185" t="str">
        <f t="shared" si="211"/>
        <v/>
      </c>
      <c r="BI146" s="185">
        <f t="shared" si="212"/>
        <v>0</v>
      </c>
      <c r="BJ146" s="185">
        <f t="shared" si="213"/>
        <v>0</v>
      </c>
      <c r="BK146" s="185"/>
      <c r="BL146" s="185"/>
      <c r="BM146" s="185" t="str">
        <f t="shared" si="214"/>
        <v/>
      </c>
      <c r="BN146" s="185">
        <f t="shared" si="215"/>
        <v>0</v>
      </c>
      <c r="BO146" s="185">
        <f t="shared" si="216"/>
        <v>0</v>
      </c>
      <c r="BP146" s="140"/>
      <c r="BQ146" s="140"/>
    </row>
    <row r="147" ht="12.75" customHeight="1">
      <c r="A147" s="139"/>
      <c r="B147" s="139"/>
      <c r="C147" s="139">
        <v>101.0</v>
      </c>
      <c r="D147" s="215" t="str">
        <f t="shared" si="184"/>
        <v/>
      </c>
      <c r="E147" s="181">
        <f t="shared" si="185"/>
        <v>0</v>
      </c>
      <c r="F147" s="181">
        <f t="shared" si="186"/>
        <v>0</v>
      </c>
      <c r="G147" s="181"/>
      <c r="H147" s="181"/>
      <c r="I147" s="181">
        <f t="shared" si="179"/>
        <v>0</v>
      </c>
      <c r="J147" s="181"/>
      <c r="K147" s="181" t="str">
        <f t="shared" si="187"/>
        <v/>
      </c>
      <c r="L147" s="181">
        <f t="shared" si="188"/>
        <v>0</v>
      </c>
      <c r="M147" s="181">
        <f t="shared" si="189"/>
        <v>0</v>
      </c>
      <c r="N147" s="181"/>
      <c r="O147" s="181"/>
      <c r="P147" s="181">
        <f t="shared" si="180"/>
        <v>0</v>
      </c>
      <c r="Q147" s="181" t="str">
        <f t="shared" si="190"/>
        <v/>
      </c>
      <c r="R147" s="181">
        <f t="shared" si="191"/>
        <v>0</v>
      </c>
      <c r="S147" s="181">
        <f t="shared" si="192"/>
        <v>0</v>
      </c>
      <c r="T147" s="139"/>
      <c r="U147" s="139"/>
      <c r="V147" s="181">
        <f t="shared" si="181"/>
        <v>0</v>
      </c>
      <c r="W147" s="181" t="str">
        <f t="shared" si="193"/>
        <v/>
      </c>
      <c r="X147" s="181">
        <f t="shared" si="194"/>
        <v>0</v>
      </c>
      <c r="Y147" s="181">
        <f t="shared" si="195"/>
        <v>0</v>
      </c>
      <c r="Z147" s="139"/>
      <c r="AA147" s="139"/>
      <c r="AB147" s="181">
        <f t="shared" si="182"/>
        <v>0</v>
      </c>
      <c r="AC147" s="181"/>
      <c r="AD147" s="181" t="str">
        <f t="shared" si="196"/>
        <v/>
      </c>
      <c r="AE147" s="181">
        <f t="shared" si="197"/>
        <v>0</v>
      </c>
      <c r="AF147" s="181">
        <f t="shared" si="198"/>
        <v>0</v>
      </c>
      <c r="AG147" s="140"/>
      <c r="AH147" s="140"/>
      <c r="AI147" s="185">
        <f t="shared" si="183"/>
        <v>0</v>
      </c>
      <c r="AJ147" s="140"/>
      <c r="AK147" s="140">
        <v>101.0</v>
      </c>
      <c r="AL147" s="216" t="str">
        <f t="shared" si="199"/>
        <v/>
      </c>
      <c r="AM147" s="185">
        <f t="shared" si="200"/>
        <v>0</v>
      </c>
      <c r="AN147" s="185">
        <f t="shared" si="201"/>
        <v>0</v>
      </c>
      <c r="AO147" s="185"/>
      <c r="AP147" s="185"/>
      <c r="AQ147" s="185" t="str">
        <f t="shared" si="202"/>
        <v/>
      </c>
      <c r="AR147" s="185">
        <f t="shared" si="203"/>
        <v>0</v>
      </c>
      <c r="AS147" s="185">
        <f t="shared" si="204"/>
        <v>0</v>
      </c>
      <c r="AT147" s="185"/>
      <c r="AU147" s="185"/>
      <c r="AV147" s="185" t="str">
        <f t="shared" si="205"/>
        <v/>
      </c>
      <c r="AW147" s="185">
        <f t="shared" si="206"/>
        <v>0</v>
      </c>
      <c r="AX147" s="185">
        <f t="shared" si="207"/>
        <v>0</v>
      </c>
      <c r="AY147" s="140"/>
      <c r="AZ147" s="140"/>
      <c r="BA147" s="140"/>
      <c r="BB147" s="140">
        <v>101.0</v>
      </c>
      <c r="BC147" s="216" t="str">
        <f t="shared" si="208"/>
        <v/>
      </c>
      <c r="BD147" s="185">
        <f t="shared" si="209"/>
        <v>0</v>
      </c>
      <c r="BE147" s="185">
        <f t="shared" si="210"/>
        <v>0</v>
      </c>
      <c r="BF147" s="185"/>
      <c r="BG147" s="185"/>
      <c r="BH147" s="185" t="str">
        <f t="shared" si="211"/>
        <v/>
      </c>
      <c r="BI147" s="185">
        <f t="shared" si="212"/>
        <v>0</v>
      </c>
      <c r="BJ147" s="185">
        <f t="shared" si="213"/>
        <v>0</v>
      </c>
      <c r="BK147" s="185"/>
      <c r="BL147" s="185"/>
      <c r="BM147" s="185" t="str">
        <f t="shared" si="214"/>
        <v/>
      </c>
      <c r="BN147" s="185">
        <f t="shared" si="215"/>
        <v>0</v>
      </c>
      <c r="BO147" s="185">
        <f t="shared" si="216"/>
        <v>0</v>
      </c>
      <c r="BP147" s="140"/>
      <c r="BQ147" s="140"/>
    </row>
    <row r="148" ht="12.75" customHeight="1">
      <c r="A148" s="139"/>
      <c r="B148" s="139"/>
      <c r="C148" s="139">
        <v>102.0</v>
      </c>
      <c r="D148" s="215" t="str">
        <f t="shared" si="184"/>
        <v/>
      </c>
      <c r="E148" s="181">
        <f t="shared" si="185"/>
        <v>0</v>
      </c>
      <c r="F148" s="181">
        <f t="shared" si="186"/>
        <v>0</v>
      </c>
      <c r="G148" s="181"/>
      <c r="H148" s="181"/>
      <c r="I148" s="181">
        <f t="shared" si="179"/>
        <v>0</v>
      </c>
      <c r="J148" s="181"/>
      <c r="K148" s="181" t="str">
        <f t="shared" si="187"/>
        <v/>
      </c>
      <c r="L148" s="181">
        <f t="shared" si="188"/>
        <v>0</v>
      </c>
      <c r="M148" s="181">
        <f t="shared" si="189"/>
        <v>0</v>
      </c>
      <c r="N148" s="181"/>
      <c r="O148" s="181"/>
      <c r="P148" s="181">
        <f t="shared" si="180"/>
        <v>0</v>
      </c>
      <c r="Q148" s="181" t="str">
        <f t="shared" si="190"/>
        <v/>
      </c>
      <c r="R148" s="181">
        <f t="shared" si="191"/>
        <v>0</v>
      </c>
      <c r="S148" s="181">
        <f t="shared" si="192"/>
        <v>0</v>
      </c>
      <c r="T148" s="139"/>
      <c r="U148" s="139"/>
      <c r="V148" s="181">
        <f t="shared" si="181"/>
        <v>0</v>
      </c>
      <c r="W148" s="181" t="str">
        <f t="shared" si="193"/>
        <v/>
      </c>
      <c r="X148" s="181">
        <f t="shared" si="194"/>
        <v>0</v>
      </c>
      <c r="Y148" s="181">
        <f t="shared" si="195"/>
        <v>0</v>
      </c>
      <c r="Z148" s="139"/>
      <c r="AA148" s="139"/>
      <c r="AB148" s="181">
        <f t="shared" si="182"/>
        <v>0</v>
      </c>
      <c r="AC148" s="181"/>
      <c r="AD148" s="181" t="str">
        <f t="shared" si="196"/>
        <v/>
      </c>
      <c r="AE148" s="181">
        <f t="shared" si="197"/>
        <v>0</v>
      </c>
      <c r="AF148" s="181">
        <f t="shared" si="198"/>
        <v>0</v>
      </c>
      <c r="AG148" s="140"/>
      <c r="AH148" s="140"/>
      <c r="AI148" s="185">
        <f t="shared" si="183"/>
        <v>0</v>
      </c>
      <c r="AJ148" s="140"/>
      <c r="AK148" s="140">
        <v>102.0</v>
      </c>
      <c r="AL148" s="216" t="str">
        <f t="shared" si="199"/>
        <v/>
      </c>
      <c r="AM148" s="185">
        <f t="shared" si="200"/>
        <v>0</v>
      </c>
      <c r="AN148" s="185">
        <f t="shared" si="201"/>
        <v>0</v>
      </c>
      <c r="AO148" s="185"/>
      <c r="AP148" s="185"/>
      <c r="AQ148" s="185" t="str">
        <f t="shared" si="202"/>
        <v/>
      </c>
      <c r="AR148" s="185">
        <f t="shared" si="203"/>
        <v>0</v>
      </c>
      <c r="AS148" s="185">
        <f t="shared" si="204"/>
        <v>0</v>
      </c>
      <c r="AT148" s="185"/>
      <c r="AU148" s="185"/>
      <c r="AV148" s="185" t="str">
        <f t="shared" si="205"/>
        <v/>
      </c>
      <c r="AW148" s="185">
        <f t="shared" si="206"/>
        <v>0</v>
      </c>
      <c r="AX148" s="185">
        <f t="shared" si="207"/>
        <v>0</v>
      </c>
      <c r="AY148" s="140"/>
      <c r="AZ148" s="140"/>
      <c r="BA148" s="140"/>
      <c r="BB148" s="140">
        <v>102.0</v>
      </c>
      <c r="BC148" s="216" t="str">
        <f t="shared" si="208"/>
        <v/>
      </c>
      <c r="BD148" s="185">
        <f t="shared" si="209"/>
        <v>0</v>
      </c>
      <c r="BE148" s="185">
        <f t="shared" si="210"/>
        <v>0</v>
      </c>
      <c r="BF148" s="185"/>
      <c r="BG148" s="185"/>
      <c r="BH148" s="185" t="str">
        <f t="shared" si="211"/>
        <v/>
      </c>
      <c r="BI148" s="185">
        <f t="shared" si="212"/>
        <v>0</v>
      </c>
      <c r="BJ148" s="185">
        <f t="shared" si="213"/>
        <v>0</v>
      </c>
      <c r="BK148" s="185"/>
      <c r="BL148" s="185"/>
      <c r="BM148" s="185" t="str">
        <f t="shared" si="214"/>
        <v/>
      </c>
      <c r="BN148" s="185">
        <f t="shared" si="215"/>
        <v>0</v>
      </c>
      <c r="BO148" s="185">
        <f t="shared" si="216"/>
        <v>0</v>
      </c>
      <c r="BP148" s="140"/>
      <c r="BQ148" s="140"/>
    </row>
    <row r="149" ht="12.75" customHeight="1">
      <c r="A149" s="139"/>
      <c r="B149" s="139"/>
      <c r="C149" s="139">
        <v>103.0</v>
      </c>
      <c r="D149" s="215" t="str">
        <f t="shared" si="184"/>
        <v/>
      </c>
      <c r="E149" s="181">
        <f t="shared" si="185"/>
        <v>0</v>
      </c>
      <c r="F149" s="181">
        <f t="shared" si="186"/>
        <v>0</v>
      </c>
      <c r="G149" s="181"/>
      <c r="H149" s="181"/>
      <c r="I149" s="181">
        <f t="shared" si="179"/>
        <v>0</v>
      </c>
      <c r="J149" s="181"/>
      <c r="K149" s="181" t="str">
        <f t="shared" si="187"/>
        <v/>
      </c>
      <c r="L149" s="181">
        <f t="shared" si="188"/>
        <v>0</v>
      </c>
      <c r="M149" s="181">
        <f t="shared" si="189"/>
        <v>0</v>
      </c>
      <c r="N149" s="181"/>
      <c r="O149" s="181"/>
      <c r="P149" s="181">
        <f t="shared" si="180"/>
        <v>0</v>
      </c>
      <c r="Q149" s="181" t="str">
        <f t="shared" si="190"/>
        <v/>
      </c>
      <c r="R149" s="181">
        <f t="shared" si="191"/>
        <v>0</v>
      </c>
      <c r="S149" s="181">
        <f t="shared" si="192"/>
        <v>0</v>
      </c>
      <c r="T149" s="139"/>
      <c r="U149" s="139"/>
      <c r="V149" s="181">
        <f t="shared" si="181"/>
        <v>0</v>
      </c>
      <c r="W149" s="181" t="str">
        <f t="shared" si="193"/>
        <v/>
      </c>
      <c r="X149" s="181">
        <f t="shared" si="194"/>
        <v>0</v>
      </c>
      <c r="Y149" s="181">
        <f t="shared" si="195"/>
        <v>0</v>
      </c>
      <c r="Z149" s="139"/>
      <c r="AA149" s="139"/>
      <c r="AB149" s="181">
        <f t="shared" si="182"/>
        <v>0</v>
      </c>
      <c r="AC149" s="181"/>
      <c r="AD149" s="181" t="str">
        <f t="shared" si="196"/>
        <v/>
      </c>
      <c r="AE149" s="181">
        <f t="shared" si="197"/>
        <v>0</v>
      </c>
      <c r="AF149" s="181">
        <f t="shared" si="198"/>
        <v>0</v>
      </c>
      <c r="AG149" s="140"/>
      <c r="AH149" s="140"/>
      <c r="AI149" s="185">
        <f t="shared" si="183"/>
        <v>0</v>
      </c>
      <c r="AJ149" s="140"/>
      <c r="AK149" s="140">
        <v>103.0</v>
      </c>
      <c r="AL149" s="216" t="str">
        <f t="shared" si="199"/>
        <v/>
      </c>
      <c r="AM149" s="185">
        <f t="shared" si="200"/>
        <v>0</v>
      </c>
      <c r="AN149" s="185">
        <f t="shared" si="201"/>
        <v>0</v>
      </c>
      <c r="AO149" s="185"/>
      <c r="AP149" s="185"/>
      <c r="AQ149" s="185" t="str">
        <f t="shared" si="202"/>
        <v/>
      </c>
      <c r="AR149" s="185">
        <f t="shared" si="203"/>
        <v>0</v>
      </c>
      <c r="AS149" s="185">
        <f t="shared" si="204"/>
        <v>0</v>
      </c>
      <c r="AT149" s="185"/>
      <c r="AU149" s="185"/>
      <c r="AV149" s="185" t="str">
        <f t="shared" si="205"/>
        <v/>
      </c>
      <c r="AW149" s="185">
        <f t="shared" si="206"/>
        <v>0</v>
      </c>
      <c r="AX149" s="185">
        <f t="shared" si="207"/>
        <v>0</v>
      </c>
      <c r="AY149" s="140"/>
      <c r="AZ149" s="140"/>
      <c r="BA149" s="140"/>
      <c r="BB149" s="140">
        <v>103.0</v>
      </c>
      <c r="BC149" s="216" t="str">
        <f t="shared" si="208"/>
        <v/>
      </c>
      <c r="BD149" s="185">
        <f t="shared" si="209"/>
        <v>0</v>
      </c>
      <c r="BE149" s="185">
        <f t="shared" si="210"/>
        <v>0</v>
      </c>
      <c r="BF149" s="185"/>
      <c r="BG149" s="185"/>
      <c r="BH149" s="185" t="str">
        <f t="shared" si="211"/>
        <v/>
      </c>
      <c r="BI149" s="185">
        <f t="shared" si="212"/>
        <v>0</v>
      </c>
      <c r="BJ149" s="185">
        <f t="shared" si="213"/>
        <v>0</v>
      </c>
      <c r="BK149" s="185"/>
      <c r="BL149" s="185"/>
      <c r="BM149" s="185" t="str">
        <f t="shared" si="214"/>
        <v/>
      </c>
      <c r="BN149" s="185">
        <f t="shared" si="215"/>
        <v>0</v>
      </c>
      <c r="BO149" s="185">
        <f t="shared" si="216"/>
        <v>0</v>
      </c>
      <c r="BP149" s="140"/>
      <c r="BQ149" s="140"/>
    </row>
    <row r="150" ht="12.75" customHeight="1">
      <c r="A150" s="139"/>
      <c r="B150" s="139"/>
      <c r="C150" s="139">
        <v>104.0</v>
      </c>
      <c r="D150" s="215" t="str">
        <f t="shared" si="184"/>
        <v/>
      </c>
      <c r="E150" s="181">
        <f t="shared" si="185"/>
        <v>0</v>
      </c>
      <c r="F150" s="181">
        <f t="shared" si="186"/>
        <v>0</v>
      </c>
      <c r="G150" s="181"/>
      <c r="H150" s="181"/>
      <c r="I150" s="181">
        <f t="shared" si="179"/>
        <v>0</v>
      </c>
      <c r="J150" s="181"/>
      <c r="K150" s="181" t="str">
        <f t="shared" si="187"/>
        <v/>
      </c>
      <c r="L150" s="181">
        <f t="shared" si="188"/>
        <v>0</v>
      </c>
      <c r="M150" s="181">
        <f t="shared" si="189"/>
        <v>0</v>
      </c>
      <c r="N150" s="181"/>
      <c r="O150" s="181"/>
      <c r="P150" s="181">
        <f t="shared" si="180"/>
        <v>0</v>
      </c>
      <c r="Q150" s="181" t="str">
        <f t="shared" si="190"/>
        <v/>
      </c>
      <c r="R150" s="181">
        <f t="shared" si="191"/>
        <v>0</v>
      </c>
      <c r="S150" s="181">
        <f t="shared" si="192"/>
        <v>0</v>
      </c>
      <c r="T150" s="139"/>
      <c r="U150" s="139"/>
      <c r="V150" s="181">
        <f t="shared" si="181"/>
        <v>0</v>
      </c>
      <c r="W150" s="181" t="str">
        <f t="shared" si="193"/>
        <v/>
      </c>
      <c r="X150" s="181">
        <f t="shared" si="194"/>
        <v>0</v>
      </c>
      <c r="Y150" s="181">
        <f t="shared" si="195"/>
        <v>0</v>
      </c>
      <c r="Z150" s="139"/>
      <c r="AA150" s="139"/>
      <c r="AB150" s="181">
        <f t="shared" si="182"/>
        <v>0</v>
      </c>
      <c r="AC150" s="181"/>
      <c r="AD150" s="181" t="str">
        <f t="shared" si="196"/>
        <v/>
      </c>
      <c r="AE150" s="181">
        <f t="shared" si="197"/>
        <v>0</v>
      </c>
      <c r="AF150" s="181">
        <f t="shared" si="198"/>
        <v>0</v>
      </c>
      <c r="AG150" s="140"/>
      <c r="AH150" s="140"/>
      <c r="AI150" s="185">
        <f t="shared" si="183"/>
        <v>0</v>
      </c>
      <c r="AJ150" s="140"/>
      <c r="AK150" s="140">
        <v>104.0</v>
      </c>
      <c r="AL150" s="216" t="str">
        <f t="shared" si="199"/>
        <v/>
      </c>
      <c r="AM150" s="185">
        <f t="shared" si="200"/>
        <v>0</v>
      </c>
      <c r="AN150" s="185">
        <f t="shared" si="201"/>
        <v>0</v>
      </c>
      <c r="AO150" s="185"/>
      <c r="AP150" s="185"/>
      <c r="AQ150" s="185" t="str">
        <f t="shared" si="202"/>
        <v/>
      </c>
      <c r="AR150" s="185">
        <f t="shared" si="203"/>
        <v>0</v>
      </c>
      <c r="AS150" s="185">
        <f t="shared" si="204"/>
        <v>0</v>
      </c>
      <c r="AT150" s="185"/>
      <c r="AU150" s="185"/>
      <c r="AV150" s="185" t="str">
        <f t="shared" si="205"/>
        <v/>
      </c>
      <c r="AW150" s="185">
        <f t="shared" si="206"/>
        <v>0</v>
      </c>
      <c r="AX150" s="185">
        <f t="shared" si="207"/>
        <v>0</v>
      </c>
      <c r="AY150" s="140"/>
      <c r="AZ150" s="140"/>
      <c r="BA150" s="140"/>
      <c r="BB150" s="140">
        <v>104.0</v>
      </c>
      <c r="BC150" s="216" t="str">
        <f t="shared" si="208"/>
        <v/>
      </c>
      <c r="BD150" s="185">
        <f t="shared" si="209"/>
        <v>0</v>
      </c>
      <c r="BE150" s="185">
        <f t="shared" si="210"/>
        <v>0</v>
      </c>
      <c r="BF150" s="185"/>
      <c r="BG150" s="185"/>
      <c r="BH150" s="185" t="str">
        <f t="shared" si="211"/>
        <v/>
      </c>
      <c r="BI150" s="185">
        <f t="shared" si="212"/>
        <v>0</v>
      </c>
      <c r="BJ150" s="185">
        <f t="shared" si="213"/>
        <v>0</v>
      </c>
      <c r="BK150" s="185"/>
      <c r="BL150" s="185"/>
      <c r="BM150" s="185" t="str">
        <f t="shared" si="214"/>
        <v/>
      </c>
      <c r="BN150" s="185">
        <f t="shared" si="215"/>
        <v>0</v>
      </c>
      <c r="BO150" s="185">
        <f t="shared" si="216"/>
        <v>0</v>
      </c>
      <c r="BP150" s="140"/>
      <c r="BQ150" s="140"/>
    </row>
    <row r="151" ht="12.75" customHeight="1">
      <c r="A151" s="139"/>
      <c r="B151" s="139"/>
      <c r="C151" s="139">
        <v>105.0</v>
      </c>
      <c r="D151" s="215" t="str">
        <f t="shared" si="184"/>
        <v/>
      </c>
      <c r="E151" s="181">
        <f t="shared" si="185"/>
        <v>0</v>
      </c>
      <c r="F151" s="181">
        <f t="shared" si="186"/>
        <v>0</v>
      </c>
      <c r="G151" s="181"/>
      <c r="H151" s="181"/>
      <c r="I151" s="181">
        <f t="shared" si="179"/>
        <v>0</v>
      </c>
      <c r="J151" s="181"/>
      <c r="K151" s="181" t="str">
        <f t="shared" si="187"/>
        <v/>
      </c>
      <c r="L151" s="181">
        <f t="shared" si="188"/>
        <v>0</v>
      </c>
      <c r="M151" s="181">
        <f t="shared" si="189"/>
        <v>0</v>
      </c>
      <c r="N151" s="181"/>
      <c r="O151" s="181"/>
      <c r="P151" s="181">
        <f t="shared" si="180"/>
        <v>0</v>
      </c>
      <c r="Q151" s="181" t="str">
        <f t="shared" si="190"/>
        <v/>
      </c>
      <c r="R151" s="181">
        <f t="shared" si="191"/>
        <v>0</v>
      </c>
      <c r="S151" s="181">
        <f t="shared" si="192"/>
        <v>0</v>
      </c>
      <c r="T151" s="139"/>
      <c r="U151" s="139"/>
      <c r="V151" s="181">
        <f t="shared" si="181"/>
        <v>0</v>
      </c>
      <c r="W151" s="181" t="str">
        <f t="shared" si="193"/>
        <v/>
      </c>
      <c r="X151" s="181">
        <f t="shared" si="194"/>
        <v>0</v>
      </c>
      <c r="Y151" s="181">
        <f t="shared" si="195"/>
        <v>0</v>
      </c>
      <c r="Z151" s="139"/>
      <c r="AA151" s="139"/>
      <c r="AB151" s="181">
        <f t="shared" si="182"/>
        <v>0</v>
      </c>
      <c r="AC151" s="181"/>
      <c r="AD151" s="181" t="str">
        <f t="shared" si="196"/>
        <v/>
      </c>
      <c r="AE151" s="181">
        <f t="shared" si="197"/>
        <v>0</v>
      </c>
      <c r="AF151" s="181">
        <f t="shared" si="198"/>
        <v>0</v>
      </c>
      <c r="AG151" s="140"/>
      <c r="AH151" s="140"/>
      <c r="AI151" s="185">
        <f t="shared" si="183"/>
        <v>0</v>
      </c>
      <c r="AJ151" s="140"/>
      <c r="AK151" s="140">
        <v>105.0</v>
      </c>
      <c r="AL151" s="216" t="str">
        <f t="shared" si="199"/>
        <v/>
      </c>
      <c r="AM151" s="185">
        <f t="shared" si="200"/>
        <v>0</v>
      </c>
      <c r="AN151" s="185">
        <f t="shared" si="201"/>
        <v>0</v>
      </c>
      <c r="AO151" s="185"/>
      <c r="AP151" s="185"/>
      <c r="AQ151" s="185" t="str">
        <f t="shared" si="202"/>
        <v/>
      </c>
      <c r="AR151" s="185">
        <f t="shared" si="203"/>
        <v>0</v>
      </c>
      <c r="AS151" s="185">
        <f t="shared" si="204"/>
        <v>0</v>
      </c>
      <c r="AT151" s="185"/>
      <c r="AU151" s="185"/>
      <c r="AV151" s="185" t="str">
        <f t="shared" si="205"/>
        <v/>
      </c>
      <c r="AW151" s="185">
        <f t="shared" si="206"/>
        <v>0</v>
      </c>
      <c r="AX151" s="185">
        <f t="shared" si="207"/>
        <v>0</v>
      </c>
      <c r="AY151" s="140"/>
      <c r="AZ151" s="140"/>
      <c r="BA151" s="140"/>
      <c r="BB151" s="140">
        <v>105.0</v>
      </c>
      <c r="BC151" s="216" t="str">
        <f t="shared" si="208"/>
        <v/>
      </c>
      <c r="BD151" s="185">
        <f t="shared" si="209"/>
        <v>0</v>
      </c>
      <c r="BE151" s="185">
        <f t="shared" si="210"/>
        <v>0</v>
      </c>
      <c r="BF151" s="185"/>
      <c r="BG151" s="185"/>
      <c r="BH151" s="185" t="str">
        <f t="shared" si="211"/>
        <v/>
      </c>
      <c r="BI151" s="185">
        <f t="shared" si="212"/>
        <v>0</v>
      </c>
      <c r="BJ151" s="185">
        <f t="shared" si="213"/>
        <v>0</v>
      </c>
      <c r="BK151" s="185"/>
      <c r="BL151" s="185"/>
      <c r="BM151" s="185" t="str">
        <f t="shared" si="214"/>
        <v/>
      </c>
      <c r="BN151" s="185">
        <f t="shared" si="215"/>
        <v>0</v>
      </c>
      <c r="BO151" s="185">
        <f t="shared" si="216"/>
        <v>0</v>
      </c>
      <c r="BP151" s="140"/>
      <c r="BQ151" s="140"/>
    </row>
    <row r="152" ht="12.75" customHeight="1">
      <c r="A152" s="139"/>
      <c r="B152" s="139"/>
      <c r="C152" s="139">
        <v>106.0</v>
      </c>
      <c r="D152" s="215" t="str">
        <f t="shared" si="184"/>
        <v/>
      </c>
      <c r="E152" s="181">
        <f t="shared" si="185"/>
        <v>0</v>
      </c>
      <c r="F152" s="181">
        <f t="shared" si="186"/>
        <v>0</v>
      </c>
      <c r="G152" s="181"/>
      <c r="H152" s="181"/>
      <c r="I152" s="181">
        <f t="shared" si="179"/>
        <v>0</v>
      </c>
      <c r="J152" s="181"/>
      <c r="K152" s="181" t="str">
        <f t="shared" si="187"/>
        <v/>
      </c>
      <c r="L152" s="181">
        <f t="shared" si="188"/>
        <v>0</v>
      </c>
      <c r="M152" s="181">
        <f t="shared" si="189"/>
        <v>0</v>
      </c>
      <c r="N152" s="181"/>
      <c r="O152" s="181"/>
      <c r="P152" s="181">
        <f t="shared" si="180"/>
        <v>0</v>
      </c>
      <c r="Q152" s="181" t="str">
        <f t="shared" si="190"/>
        <v/>
      </c>
      <c r="R152" s="181">
        <f t="shared" si="191"/>
        <v>0</v>
      </c>
      <c r="S152" s="181">
        <f t="shared" si="192"/>
        <v>0</v>
      </c>
      <c r="T152" s="139"/>
      <c r="U152" s="139"/>
      <c r="V152" s="181">
        <f t="shared" si="181"/>
        <v>0</v>
      </c>
      <c r="W152" s="181" t="str">
        <f t="shared" si="193"/>
        <v/>
      </c>
      <c r="X152" s="181">
        <f t="shared" si="194"/>
        <v>0</v>
      </c>
      <c r="Y152" s="181">
        <f t="shared" si="195"/>
        <v>0</v>
      </c>
      <c r="Z152" s="139"/>
      <c r="AA152" s="139"/>
      <c r="AB152" s="181">
        <f t="shared" si="182"/>
        <v>0</v>
      </c>
      <c r="AC152" s="181"/>
      <c r="AD152" s="181" t="str">
        <f t="shared" si="196"/>
        <v/>
      </c>
      <c r="AE152" s="181">
        <f t="shared" si="197"/>
        <v>0</v>
      </c>
      <c r="AF152" s="181">
        <f t="shared" si="198"/>
        <v>0</v>
      </c>
      <c r="AG152" s="140"/>
      <c r="AH152" s="140"/>
      <c r="AI152" s="185">
        <f t="shared" si="183"/>
        <v>0</v>
      </c>
      <c r="AJ152" s="140"/>
      <c r="AK152" s="140">
        <v>106.0</v>
      </c>
      <c r="AL152" s="216" t="str">
        <f t="shared" si="199"/>
        <v/>
      </c>
      <c r="AM152" s="185">
        <f t="shared" si="200"/>
        <v>0</v>
      </c>
      <c r="AN152" s="185">
        <f t="shared" si="201"/>
        <v>0</v>
      </c>
      <c r="AO152" s="185"/>
      <c r="AP152" s="185"/>
      <c r="AQ152" s="185" t="str">
        <f t="shared" si="202"/>
        <v/>
      </c>
      <c r="AR152" s="185">
        <f t="shared" si="203"/>
        <v>0</v>
      </c>
      <c r="AS152" s="185">
        <f t="shared" si="204"/>
        <v>0</v>
      </c>
      <c r="AT152" s="185"/>
      <c r="AU152" s="185"/>
      <c r="AV152" s="185" t="str">
        <f t="shared" si="205"/>
        <v/>
      </c>
      <c r="AW152" s="185">
        <f t="shared" si="206"/>
        <v>0</v>
      </c>
      <c r="AX152" s="185">
        <f t="shared" si="207"/>
        <v>0</v>
      </c>
      <c r="AY152" s="140"/>
      <c r="AZ152" s="140"/>
      <c r="BA152" s="140"/>
      <c r="BB152" s="140">
        <v>106.0</v>
      </c>
      <c r="BC152" s="216" t="str">
        <f t="shared" si="208"/>
        <v/>
      </c>
      <c r="BD152" s="185">
        <f t="shared" si="209"/>
        <v>0</v>
      </c>
      <c r="BE152" s="185">
        <f t="shared" si="210"/>
        <v>0</v>
      </c>
      <c r="BF152" s="185"/>
      <c r="BG152" s="185"/>
      <c r="BH152" s="185" t="str">
        <f t="shared" si="211"/>
        <v/>
      </c>
      <c r="BI152" s="185">
        <f t="shared" si="212"/>
        <v>0</v>
      </c>
      <c r="BJ152" s="185">
        <f t="shared" si="213"/>
        <v>0</v>
      </c>
      <c r="BK152" s="185"/>
      <c r="BL152" s="185"/>
      <c r="BM152" s="185" t="str">
        <f t="shared" si="214"/>
        <v/>
      </c>
      <c r="BN152" s="185">
        <f t="shared" si="215"/>
        <v>0</v>
      </c>
      <c r="BO152" s="185">
        <f t="shared" si="216"/>
        <v>0</v>
      </c>
      <c r="BP152" s="140"/>
      <c r="BQ152" s="140"/>
    </row>
    <row r="153" ht="12.75" customHeight="1">
      <c r="A153" s="139"/>
      <c r="B153" s="139"/>
      <c r="C153" s="139">
        <v>107.0</v>
      </c>
      <c r="D153" s="215" t="str">
        <f t="shared" si="184"/>
        <v/>
      </c>
      <c r="E153" s="181">
        <f t="shared" si="185"/>
        <v>0</v>
      </c>
      <c r="F153" s="181">
        <f t="shared" si="186"/>
        <v>0</v>
      </c>
      <c r="G153" s="181"/>
      <c r="H153" s="181"/>
      <c r="I153" s="181">
        <f t="shared" si="179"/>
        <v>0</v>
      </c>
      <c r="J153" s="181"/>
      <c r="K153" s="181" t="str">
        <f t="shared" si="187"/>
        <v/>
      </c>
      <c r="L153" s="181">
        <f t="shared" si="188"/>
        <v>0</v>
      </c>
      <c r="M153" s="181">
        <f t="shared" si="189"/>
        <v>0</v>
      </c>
      <c r="N153" s="181"/>
      <c r="O153" s="181"/>
      <c r="P153" s="181">
        <f t="shared" si="180"/>
        <v>0</v>
      </c>
      <c r="Q153" s="181" t="str">
        <f t="shared" si="190"/>
        <v/>
      </c>
      <c r="R153" s="181">
        <f t="shared" si="191"/>
        <v>0</v>
      </c>
      <c r="S153" s="181">
        <f t="shared" si="192"/>
        <v>0</v>
      </c>
      <c r="T153" s="139"/>
      <c r="U153" s="139"/>
      <c r="V153" s="181">
        <f t="shared" si="181"/>
        <v>0</v>
      </c>
      <c r="W153" s="181" t="str">
        <f t="shared" si="193"/>
        <v/>
      </c>
      <c r="X153" s="181">
        <f t="shared" si="194"/>
        <v>0</v>
      </c>
      <c r="Y153" s="181">
        <f t="shared" si="195"/>
        <v>0</v>
      </c>
      <c r="Z153" s="139"/>
      <c r="AA153" s="139"/>
      <c r="AB153" s="181">
        <f t="shared" si="182"/>
        <v>0</v>
      </c>
      <c r="AC153" s="181"/>
      <c r="AD153" s="181" t="str">
        <f t="shared" si="196"/>
        <v/>
      </c>
      <c r="AE153" s="181">
        <f t="shared" si="197"/>
        <v>0</v>
      </c>
      <c r="AF153" s="181">
        <f t="shared" si="198"/>
        <v>0</v>
      </c>
      <c r="AG153" s="140"/>
      <c r="AH153" s="140"/>
      <c r="AI153" s="185">
        <f t="shared" si="183"/>
        <v>0</v>
      </c>
      <c r="AJ153" s="140"/>
      <c r="AK153" s="140">
        <v>107.0</v>
      </c>
      <c r="AL153" s="216" t="str">
        <f t="shared" si="199"/>
        <v/>
      </c>
      <c r="AM153" s="185">
        <f t="shared" si="200"/>
        <v>0</v>
      </c>
      <c r="AN153" s="185">
        <f t="shared" si="201"/>
        <v>0</v>
      </c>
      <c r="AO153" s="185"/>
      <c r="AP153" s="185"/>
      <c r="AQ153" s="185" t="str">
        <f t="shared" si="202"/>
        <v/>
      </c>
      <c r="AR153" s="185">
        <f t="shared" si="203"/>
        <v>0</v>
      </c>
      <c r="AS153" s="185">
        <f t="shared" si="204"/>
        <v>0</v>
      </c>
      <c r="AT153" s="185"/>
      <c r="AU153" s="185"/>
      <c r="AV153" s="185" t="str">
        <f t="shared" si="205"/>
        <v/>
      </c>
      <c r="AW153" s="185">
        <f t="shared" si="206"/>
        <v>0</v>
      </c>
      <c r="AX153" s="185">
        <f t="shared" si="207"/>
        <v>0</v>
      </c>
      <c r="AY153" s="140"/>
      <c r="AZ153" s="140"/>
      <c r="BA153" s="140"/>
      <c r="BB153" s="140">
        <v>107.0</v>
      </c>
      <c r="BC153" s="216" t="str">
        <f t="shared" si="208"/>
        <v/>
      </c>
      <c r="BD153" s="185">
        <f t="shared" si="209"/>
        <v>0</v>
      </c>
      <c r="BE153" s="185">
        <f t="shared" si="210"/>
        <v>0</v>
      </c>
      <c r="BF153" s="185"/>
      <c r="BG153" s="185"/>
      <c r="BH153" s="185" t="str">
        <f t="shared" si="211"/>
        <v/>
      </c>
      <c r="BI153" s="185">
        <f t="shared" si="212"/>
        <v>0</v>
      </c>
      <c r="BJ153" s="185">
        <f t="shared" si="213"/>
        <v>0</v>
      </c>
      <c r="BK153" s="185"/>
      <c r="BL153" s="185"/>
      <c r="BM153" s="185" t="str">
        <f t="shared" si="214"/>
        <v/>
      </c>
      <c r="BN153" s="185">
        <f t="shared" si="215"/>
        <v>0</v>
      </c>
      <c r="BO153" s="185">
        <f t="shared" si="216"/>
        <v>0</v>
      </c>
      <c r="BP153" s="140"/>
      <c r="BQ153" s="140"/>
    </row>
    <row r="154" ht="12.75" customHeight="1">
      <c r="A154" s="139"/>
      <c r="B154" s="139"/>
      <c r="C154" s="139">
        <v>108.0</v>
      </c>
      <c r="D154" s="215" t="str">
        <f t="shared" si="184"/>
        <v/>
      </c>
      <c r="E154" s="181">
        <f t="shared" si="185"/>
        <v>0</v>
      </c>
      <c r="F154" s="181">
        <f t="shared" si="186"/>
        <v>0</v>
      </c>
      <c r="G154" s="181">
        <f t="shared" ref="G154:H154" si="305">SUM(E143:E154)</f>
        <v>0</v>
      </c>
      <c r="H154" s="181">
        <f t="shared" si="305"/>
        <v>0</v>
      </c>
      <c r="I154" s="181">
        <f t="shared" si="179"/>
        <v>0</v>
      </c>
      <c r="J154" s="181"/>
      <c r="K154" s="181" t="str">
        <f t="shared" si="187"/>
        <v/>
      </c>
      <c r="L154" s="181">
        <f t="shared" si="188"/>
        <v>0</v>
      </c>
      <c r="M154" s="181">
        <f t="shared" si="189"/>
        <v>0</v>
      </c>
      <c r="N154" s="181">
        <f t="shared" ref="N154:O154" si="306">SUM(L143:L154)</f>
        <v>0</v>
      </c>
      <c r="O154" s="181">
        <f t="shared" si="306"/>
        <v>0</v>
      </c>
      <c r="P154" s="181">
        <f t="shared" si="180"/>
        <v>0</v>
      </c>
      <c r="Q154" s="181" t="str">
        <f t="shared" si="190"/>
        <v/>
      </c>
      <c r="R154" s="181">
        <f t="shared" si="191"/>
        <v>0</v>
      </c>
      <c r="S154" s="181">
        <f t="shared" si="192"/>
        <v>0</v>
      </c>
      <c r="T154" s="215">
        <f t="shared" ref="T154:U154" si="307">SUM(R143:R154)</f>
        <v>0</v>
      </c>
      <c r="U154" s="215">
        <f t="shared" si="307"/>
        <v>0</v>
      </c>
      <c r="V154" s="181">
        <f t="shared" si="181"/>
        <v>0</v>
      </c>
      <c r="W154" s="181" t="str">
        <f t="shared" si="193"/>
        <v/>
      </c>
      <c r="X154" s="181">
        <f t="shared" si="194"/>
        <v>0</v>
      </c>
      <c r="Y154" s="181">
        <f t="shared" si="195"/>
        <v>0</v>
      </c>
      <c r="Z154" s="215">
        <f t="shared" ref="Z154:AA154" si="308">SUM(X143:X154)</f>
        <v>0</v>
      </c>
      <c r="AA154" s="215">
        <f t="shared" si="308"/>
        <v>0</v>
      </c>
      <c r="AB154" s="181">
        <f t="shared" si="182"/>
        <v>0</v>
      </c>
      <c r="AC154" s="181"/>
      <c r="AD154" s="181" t="str">
        <f t="shared" si="196"/>
        <v/>
      </c>
      <c r="AE154" s="181">
        <f t="shared" si="197"/>
        <v>0</v>
      </c>
      <c r="AF154" s="181">
        <f t="shared" si="198"/>
        <v>0</v>
      </c>
      <c r="AG154" s="216">
        <f t="shared" ref="AG154:AH154" si="309">SUM(AE143:AE154)</f>
        <v>0</v>
      </c>
      <c r="AH154" s="216">
        <f t="shared" si="309"/>
        <v>0</v>
      </c>
      <c r="AI154" s="185">
        <f t="shared" si="183"/>
        <v>0</v>
      </c>
      <c r="AJ154" s="140"/>
      <c r="AK154" s="140">
        <v>108.0</v>
      </c>
      <c r="AL154" s="216" t="str">
        <f t="shared" si="199"/>
        <v/>
      </c>
      <c r="AM154" s="185">
        <f t="shared" si="200"/>
        <v>0</v>
      </c>
      <c r="AN154" s="185">
        <f t="shared" si="201"/>
        <v>0</v>
      </c>
      <c r="AO154" s="185">
        <f t="shared" ref="AO154:AP154" si="310">SUM(AM143:AM154)</f>
        <v>0</v>
      </c>
      <c r="AP154" s="185">
        <f t="shared" si="310"/>
        <v>0</v>
      </c>
      <c r="AQ154" s="185" t="str">
        <f t="shared" si="202"/>
        <v/>
      </c>
      <c r="AR154" s="185">
        <f t="shared" si="203"/>
        <v>0</v>
      </c>
      <c r="AS154" s="185">
        <f t="shared" si="204"/>
        <v>0</v>
      </c>
      <c r="AT154" s="185">
        <f t="shared" ref="AT154:AU154" si="311">SUM(AR143:AR154)</f>
        <v>0</v>
      </c>
      <c r="AU154" s="185">
        <f t="shared" si="311"/>
        <v>0</v>
      </c>
      <c r="AV154" s="185" t="str">
        <f t="shared" si="205"/>
        <v/>
      </c>
      <c r="AW154" s="185">
        <f t="shared" si="206"/>
        <v>0</v>
      </c>
      <c r="AX154" s="185">
        <f t="shared" si="207"/>
        <v>0</v>
      </c>
      <c r="AY154" s="216">
        <f t="shared" ref="AY154:AZ154" si="312">SUM(AW143:AW154)</f>
        <v>0</v>
      </c>
      <c r="AZ154" s="216">
        <f t="shared" si="312"/>
        <v>0</v>
      </c>
      <c r="BA154" s="140"/>
      <c r="BB154" s="140">
        <v>108.0</v>
      </c>
      <c r="BC154" s="216" t="str">
        <f t="shared" si="208"/>
        <v/>
      </c>
      <c r="BD154" s="185">
        <f t="shared" si="209"/>
        <v>0</v>
      </c>
      <c r="BE154" s="185">
        <f t="shared" si="210"/>
        <v>0</v>
      </c>
      <c r="BF154" s="185">
        <f t="shared" ref="BF154:BG154" si="313">SUM(BD143:BD154)</f>
        <v>0</v>
      </c>
      <c r="BG154" s="185">
        <f t="shared" si="313"/>
        <v>0</v>
      </c>
      <c r="BH154" s="185" t="str">
        <f t="shared" si="211"/>
        <v/>
      </c>
      <c r="BI154" s="185">
        <f t="shared" si="212"/>
        <v>0</v>
      </c>
      <c r="BJ154" s="185">
        <f t="shared" si="213"/>
        <v>0</v>
      </c>
      <c r="BK154" s="185">
        <f t="shared" ref="BK154:BL154" si="314">SUM(BI143:BI154)</f>
        <v>0</v>
      </c>
      <c r="BL154" s="185">
        <f t="shared" si="314"/>
        <v>0</v>
      </c>
      <c r="BM154" s="185" t="str">
        <f t="shared" si="214"/>
        <v/>
      </c>
      <c r="BN154" s="185">
        <f t="shared" si="215"/>
        <v>0</v>
      </c>
      <c r="BO154" s="185">
        <f t="shared" si="216"/>
        <v>0</v>
      </c>
      <c r="BP154" s="216">
        <f t="shared" ref="BP154:BQ154" si="315">SUM(BN143:BN154)</f>
        <v>0</v>
      </c>
      <c r="BQ154" s="216">
        <f t="shared" si="315"/>
        <v>0</v>
      </c>
    </row>
    <row r="155" ht="12.75" customHeight="1">
      <c r="A155" s="139"/>
      <c r="B155" s="139"/>
      <c r="C155" s="139">
        <v>109.0</v>
      </c>
      <c r="D155" s="215" t="str">
        <f t="shared" si="184"/>
        <v/>
      </c>
      <c r="E155" s="181">
        <f t="shared" si="185"/>
        <v>0</v>
      </c>
      <c r="F155" s="181">
        <f t="shared" si="186"/>
        <v>0</v>
      </c>
      <c r="G155" s="181"/>
      <c r="H155" s="181"/>
      <c r="I155" s="181">
        <f t="shared" si="179"/>
        <v>0</v>
      </c>
      <c r="J155" s="181"/>
      <c r="K155" s="181" t="str">
        <f t="shared" si="187"/>
        <v/>
      </c>
      <c r="L155" s="181">
        <f t="shared" si="188"/>
        <v>0</v>
      </c>
      <c r="M155" s="181">
        <f t="shared" si="189"/>
        <v>0</v>
      </c>
      <c r="N155" s="181"/>
      <c r="O155" s="181"/>
      <c r="P155" s="181">
        <f t="shared" si="180"/>
        <v>0</v>
      </c>
      <c r="Q155" s="181" t="str">
        <f t="shared" si="190"/>
        <v/>
      </c>
      <c r="R155" s="181">
        <f t="shared" si="191"/>
        <v>0</v>
      </c>
      <c r="S155" s="181">
        <f t="shared" si="192"/>
        <v>0</v>
      </c>
      <c r="T155" s="139"/>
      <c r="U155" s="139"/>
      <c r="V155" s="181">
        <f t="shared" si="181"/>
        <v>0</v>
      </c>
      <c r="W155" s="181" t="str">
        <f t="shared" si="193"/>
        <v/>
      </c>
      <c r="X155" s="181">
        <f t="shared" si="194"/>
        <v>0</v>
      </c>
      <c r="Y155" s="181">
        <f t="shared" si="195"/>
        <v>0</v>
      </c>
      <c r="Z155" s="139"/>
      <c r="AA155" s="139"/>
      <c r="AB155" s="181">
        <f t="shared" si="182"/>
        <v>0</v>
      </c>
      <c r="AC155" s="181"/>
      <c r="AD155" s="181" t="str">
        <f t="shared" si="196"/>
        <v/>
      </c>
      <c r="AE155" s="181">
        <f t="shared" si="197"/>
        <v>0</v>
      </c>
      <c r="AF155" s="181">
        <f t="shared" si="198"/>
        <v>0</v>
      </c>
      <c r="AG155" s="140"/>
      <c r="AH155" s="140"/>
      <c r="AI155" s="185">
        <f t="shared" si="183"/>
        <v>0</v>
      </c>
      <c r="AJ155" s="140"/>
      <c r="AK155" s="140">
        <v>109.0</v>
      </c>
      <c r="AL155" s="216" t="str">
        <f t="shared" si="199"/>
        <v/>
      </c>
      <c r="AM155" s="185">
        <f t="shared" si="200"/>
        <v>0</v>
      </c>
      <c r="AN155" s="185">
        <f t="shared" si="201"/>
        <v>0</v>
      </c>
      <c r="AO155" s="185"/>
      <c r="AP155" s="185"/>
      <c r="AQ155" s="185" t="str">
        <f t="shared" si="202"/>
        <v/>
      </c>
      <c r="AR155" s="185">
        <f t="shared" si="203"/>
        <v>0</v>
      </c>
      <c r="AS155" s="185">
        <f t="shared" si="204"/>
        <v>0</v>
      </c>
      <c r="AT155" s="185"/>
      <c r="AU155" s="185"/>
      <c r="AV155" s="185" t="str">
        <f t="shared" si="205"/>
        <v/>
      </c>
      <c r="AW155" s="185">
        <f t="shared" si="206"/>
        <v>0</v>
      </c>
      <c r="AX155" s="185">
        <f t="shared" si="207"/>
        <v>0</v>
      </c>
      <c r="AY155" s="140"/>
      <c r="AZ155" s="140"/>
      <c r="BA155" s="140"/>
      <c r="BB155" s="140">
        <v>109.0</v>
      </c>
      <c r="BC155" s="216" t="str">
        <f t="shared" si="208"/>
        <v/>
      </c>
      <c r="BD155" s="185">
        <f t="shared" si="209"/>
        <v>0</v>
      </c>
      <c r="BE155" s="185">
        <f t="shared" si="210"/>
        <v>0</v>
      </c>
      <c r="BF155" s="185"/>
      <c r="BG155" s="185"/>
      <c r="BH155" s="185" t="str">
        <f t="shared" si="211"/>
        <v/>
      </c>
      <c r="BI155" s="185">
        <f t="shared" si="212"/>
        <v>0</v>
      </c>
      <c r="BJ155" s="185">
        <f t="shared" si="213"/>
        <v>0</v>
      </c>
      <c r="BK155" s="185"/>
      <c r="BL155" s="185"/>
      <c r="BM155" s="185" t="str">
        <f t="shared" si="214"/>
        <v/>
      </c>
      <c r="BN155" s="185">
        <f t="shared" si="215"/>
        <v>0</v>
      </c>
      <c r="BO155" s="185">
        <f t="shared" si="216"/>
        <v>0</v>
      </c>
      <c r="BP155" s="140"/>
      <c r="BQ155" s="140"/>
    </row>
    <row r="156" ht="12.75" customHeight="1">
      <c r="A156" s="139"/>
      <c r="B156" s="139"/>
      <c r="C156" s="139">
        <v>110.0</v>
      </c>
      <c r="D156" s="215" t="str">
        <f t="shared" si="184"/>
        <v/>
      </c>
      <c r="E156" s="181">
        <f t="shared" si="185"/>
        <v>0</v>
      </c>
      <c r="F156" s="181">
        <f t="shared" si="186"/>
        <v>0</v>
      </c>
      <c r="G156" s="181"/>
      <c r="H156" s="181"/>
      <c r="I156" s="181">
        <f t="shared" si="179"/>
        <v>0</v>
      </c>
      <c r="J156" s="181"/>
      <c r="K156" s="181" t="str">
        <f t="shared" si="187"/>
        <v/>
      </c>
      <c r="L156" s="181">
        <f t="shared" si="188"/>
        <v>0</v>
      </c>
      <c r="M156" s="181">
        <f t="shared" si="189"/>
        <v>0</v>
      </c>
      <c r="N156" s="181"/>
      <c r="O156" s="181"/>
      <c r="P156" s="181">
        <f t="shared" si="180"/>
        <v>0</v>
      </c>
      <c r="Q156" s="181" t="str">
        <f t="shared" si="190"/>
        <v/>
      </c>
      <c r="R156" s="181">
        <f t="shared" si="191"/>
        <v>0</v>
      </c>
      <c r="S156" s="181">
        <f t="shared" si="192"/>
        <v>0</v>
      </c>
      <c r="T156" s="139"/>
      <c r="U156" s="139"/>
      <c r="V156" s="181">
        <f t="shared" si="181"/>
        <v>0</v>
      </c>
      <c r="W156" s="181" t="str">
        <f t="shared" si="193"/>
        <v/>
      </c>
      <c r="X156" s="181">
        <f t="shared" si="194"/>
        <v>0</v>
      </c>
      <c r="Y156" s="181">
        <f t="shared" si="195"/>
        <v>0</v>
      </c>
      <c r="Z156" s="139"/>
      <c r="AA156" s="139"/>
      <c r="AB156" s="181">
        <f t="shared" si="182"/>
        <v>0</v>
      </c>
      <c r="AC156" s="181"/>
      <c r="AD156" s="181" t="str">
        <f t="shared" si="196"/>
        <v/>
      </c>
      <c r="AE156" s="181">
        <f t="shared" si="197"/>
        <v>0</v>
      </c>
      <c r="AF156" s="181">
        <f t="shared" si="198"/>
        <v>0</v>
      </c>
      <c r="AG156" s="140"/>
      <c r="AH156" s="140"/>
      <c r="AI156" s="185">
        <f t="shared" si="183"/>
        <v>0</v>
      </c>
      <c r="AJ156" s="140"/>
      <c r="AK156" s="140">
        <v>110.0</v>
      </c>
      <c r="AL156" s="216" t="str">
        <f t="shared" si="199"/>
        <v/>
      </c>
      <c r="AM156" s="185">
        <f t="shared" si="200"/>
        <v>0</v>
      </c>
      <c r="AN156" s="185">
        <f t="shared" si="201"/>
        <v>0</v>
      </c>
      <c r="AO156" s="185"/>
      <c r="AP156" s="185"/>
      <c r="AQ156" s="185" t="str">
        <f t="shared" si="202"/>
        <v/>
      </c>
      <c r="AR156" s="185">
        <f t="shared" si="203"/>
        <v>0</v>
      </c>
      <c r="AS156" s="185">
        <f t="shared" si="204"/>
        <v>0</v>
      </c>
      <c r="AT156" s="185"/>
      <c r="AU156" s="185"/>
      <c r="AV156" s="185" t="str">
        <f t="shared" si="205"/>
        <v/>
      </c>
      <c r="AW156" s="185">
        <f t="shared" si="206"/>
        <v>0</v>
      </c>
      <c r="AX156" s="185">
        <f t="shared" si="207"/>
        <v>0</v>
      </c>
      <c r="AY156" s="140"/>
      <c r="AZ156" s="140"/>
      <c r="BA156" s="140"/>
      <c r="BB156" s="140">
        <v>110.0</v>
      </c>
      <c r="BC156" s="216" t="str">
        <f t="shared" si="208"/>
        <v/>
      </c>
      <c r="BD156" s="185">
        <f t="shared" si="209"/>
        <v>0</v>
      </c>
      <c r="BE156" s="185">
        <f t="shared" si="210"/>
        <v>0</v>
      </c>
      <c r="BF156" s="185"/>
      <c r="BG156" s="185"/>
      <c r="BH156" s="185" t="str">
        <f t="shared" si="211"/>
        <v/>
      </c>
      <c r="BI156" s="185">
        <f t="shared" si="212"/>
        <v>0</v>
      </c>
      <c r="BJ156" s="185">
        <f t="shared" si="213"/>
        <v>0</v>
      </c>
      <c r="BK156" s="185"/>
      <c r="BL156" s="185"/>
      <c r="BM156" s="185" t="str">
        <f t="shared" si="214"/>
        <v/>
      </c>
      <c r="BN156" s="185">
        <f t="shared" si="215"/>
        <v>0</v>
      </c>
      <c r="BO156" s="185">
        <f t="shared" si="216"/>
        <v>0</v>
      </c>
      <c r="BP156" s="140"/>
      <c r="BQ156" s="140"/>
    </row>
    <row r="157" ht="12.75" customHeight="1">
      <c r="A157" s="139"/>
      <c r="B157" s="139"/>
      <c r="C157" s="139">
        <v>111.0</v>
      </c>
      <c r="D157" s="215" t="str">
        <f t="shared" si="184"/>
        <v/>
      </c>
      <c r="E157" s="181">
        <f t="shared" si="185"/>
        <v>0</v>
      </c>
      <c r="F157" s="181">
        <f t="shared" si="186"/>
        <v>0</v>
      </c>
      <c r="G157" s="181"/>
      <c r="H157" s="181"/>
      <c r="I157" s="181">
        <f t="shared" si="179"/>
        <v>0</v>
      </c>
      <c r="J157" s="181"/>
      <c r="K157" s="181" t="str">
        <f t="shared" si="187"/>
        <v/>
      </c>
      <c r="L157" s="181">
        <f t="shared" si="188"/>
        <v>0</v>
      </c>
      <c r="M157" s="181">
        <f t="shared" si="189"/>
        <v>0</v>
      </c>
      <c r="N157" s="181"/>
      <c r="O157" s="181"/>
      <c r="P157" s="181">
        <f t="shared" si="180"/>
        <v>0</v>
      </c>
      <c r="Q157" s="181" t="str">
        <f t="shared" si="190"/>
        <v/>
      </c>
      <c r="R157" s="181">
        <f t="shared" si="191"/>
        <v>0</v>
      </c>
      <c r="S157" s="181">
        <f t="shared" si="192"/>
        <v>0</v>
      </c>
      <c r="T157" s="139"/>
      <c r="U157" s="139"/>
      <c r="V157" s="181">
        <f t="shared" si="181"/>
        <v>0</v>
      </c>
      <c r="W157" s="181" t="str">
        <f t="shared" si="193"/>
        <v/>
      </c>
      <c r="X157" s="181">
        <f t="shared" si="194"/>
        <v>0</v>
      </c>
      <c r="Y157" s="181">
        <f t="shared" si="195"/>
        <v>0</v>
      </c>
      <c r="Z157" s="139"/>
      <c r="AA157" s="139"/>
      <c r="AB157" s="181">
        <f t="shared" si="182"/>
        <v>0</v>
      </c>
      <c r="AC157" s="181"/>
      <c r="AD157" s="181" t="str">
        <f t="shared" si="196"/>
        <v/>
      </c>
      <c r="AE157" s="181">
        <f t="shared" si="197"/>
        <v>0</v>
      </c>
      <c r="AF157" s="181">
        <f t="shared" si="198"/>
        <v>0</v>
      </c>
      <c r="AG157" s="140"/>
      <c r="AH157" s="140"/>
      <c r="AI157" s="185">
        <f t="shared" si="183"/>
        <v>0</v>
      </c>
      <c r="AJ157" s="140"/>
      <c r="AK157" s="140">
        <v>111.0</v>
      </c>
      <c r="AL157" s="216" t="str">
        <f t="shared" si="199"/>
        <v/>
      </c>
      <c r="AM157" s="185">
        <f t="shared" si="200"/>
        <v>0</v>
      </c>
      <c r="AN157" s="185">
        <f t="shared" si="201"/>
        <v>0</v>
      </c>
      <c r="AO157" s="185"/>
      <c r="AP157" s="185"/>
      <c r="AQ157" s="185" t="str">
        <f t="shared" si="202"/>
        <v/>
      </c>
      <c r="AR157" s="185">
        <f t="shared" si="203"/>
        <v>0</v>
      </c>
      <c r="AS157" s="185">
        <f t="shared" si="204"/>
        <v>0</v>
      </c>
      <c r="AT157" s="185"/>
      <c r="AU157" s="185"/>
      <c r="AV157" s="185" t="str">
        <f t="shared" si="205"/>
        <v/>
      </c>
      <c r="AW157" s="185">
        <f t="shared" si="206"/>
        <v>0</v>
      </c>
      <c r="AX157" s="185">
        <f t="shared" si="207"/>
        <v>0</v>
      </c>
      <c r="AY157" s="140"/>
      <c r="AZ157" s="140"/>
      <c r="BA157" s="140"/>
      <c r="BB157" s="140">
        <v>111.0</v>
      </c>
      <c r="BC157" s="216" t="str">
        <f t="shared" si="208"/>
        <v/>
      </c>
      <c r="BD157" s="185">
        <f t="shared" si="209"/>
        <v>0</v>
      </c>
      <c r="BE157" s="185">
        <f t="shared" si="210"/>
        <v>0</v>
      </c>
      <c r="BF157" s="185"/>
      <c r="BG157" s="185"/>
      <c r="BH157" s="185" t="str">
        <f t="shared" si="211"/>
        <v/>
      </c>
      <c r="BI157" s="185">
        <f t="shared" si="212"/>
        <v>0</v>
      </c>
      <c r="BJ157" s="185">
        <f t="shared" si="213"/>
        <v>0</v>
      </c>
      <c r="BK157" s="185"/>
      <c r="BL157" s="185"/>
      <c r="BM157" s="185" t="str">
        <f t="shared" si="214"/>
        <v/>
      </c>
      <c r="BN157" s="185">
        <f t="shared" si="215"/>
        <v>0</v>
      </c>
      <c r="BO157" s="185">
        <f t="shared" si="216"/>
        <v>0</v>
      </c>
      <c r="BP157" s="140"/>
      <c r="BQ157" s="140"/>
    </row>
    <row r="158" ht="12.75" customHeight="1">
      <c r="A158" s="139"/>
      <c r="B158" s="139"/>
      <c r="C158" s="139">
        <v>112.0</v>
      </c>
      <c r="D158" s="215" t="str">
        <f t="shared" si="184"/>
        <v/>
      </c>
      <c r="E158" s="181">
        <f t="shared" si="185"/>
        <v>0</v>
      </c>
      <c r="F158" s="181">
        <f t="shared" si="186"/>
        <v>0</v>
      </c>
      <c r="G158" s="181"/>
      <c r="H158" s="181"/>
      <c r="I158" s="181">
        <f t="shared" si="179"/>
        <v>0</v>
      </c>
      <c r="J158" s="181"/>
      <c r="K158" s="181" t="str">
        <f t="shared" si="187"/>
        <v/>
      </c>
      <c r="L158" s="181">
        <f t="shared" si="188"/>
        <v>0</v>
      </c>
      <c r="M158" s="181">
        <f t="shared" si="189"/>
        <v>0</v>
      </c>
      <c r="N158" s="181"/>
      <c r="O158" s="181"/>
      <c r="P158" s="181">
        <f t="shared" si="180"/>
        <v>0</v>
      </c>
      <c r="Q158" s="181" t="str">
        <f t="shared" si="190"/>
        <v/>
      </c>
      <c r="R158" s="181">
        <f t="shared" si="191"/>
        <v>0</v>
      </c>
      <c r="S158" s="181">
        <f t="shared" si="192"/>
        <v>0</v>
      </c>
      <c r="T158" s="139"/>
      <c r="U158" s="139"/>
      <c r="V158" s="181">
        <f t="shared" si="181"/>
        <v>0</v>
      </c>
      <c r="W158" s="181" t="str">
        <f t="shared" si="193"/>
        <v/>
      </c>
      <c r="X158" s="181">
        <f t="shared" si="194"/>
        <v>0</v>
      </c>
      <c r="Y158" s="181">
        <f t="shared" si="195"/>
        <v>0</v>
      </c>
      <c r="Z158" s="139"/>
      <c r="AA158" s="139"/>
      <c r="AB158" s="181">
        <f t="shared" si="182"/>
        <v>0</v>
      </c>
      <c r="AC158" s="181"/>
      <c r="AD158" s="181" t="str">
        <f t="shared" si="196"/>
        <v/>
      </c>
      <c r="AE158" s="181">
        <f t="shared" si="197"/>
        <v>0</v>
      </c>
      <c r="AF158" s="181">
        <f t="shared" si="198"/>
        <v>0</v>
      </c>
      <c r="AG158" s="140"/>
      <c r="AH158" s="140"/>
      <c r="AI158" s="185">
        <f t="shared" si="183"/>
        <v>0</v>
      </c>
      <c r="AJ158" s="140"/>
      <c r="AK158" s="140">
        <v>112.0</v>
      </c>
      <c r="AL158" s="216" t="str">
        <f t="shared" si="199"/>
        <v/>
      </c>
      <c r="AM158" s="185">
        <f t="shared" si="200"/>
        <v>0</v>
      </c>
      <c r="AN158" s="185">
        <f t="shared" si="201"/>
        <v>0</v>
      </c>
      <c r="AO158" s="185"/>
      <c r="AP158" s="185"/>
      <c r="AQ158" s="185" t="str">
        <f t="shared" si="202"/>
        <v/>
      </c>
      <c r="AR158" s="185">
        <f t="shared" si="203"/>
        <v>0</v>
      </c>
      <c r="AS158" s="185">
        <f t="shared" si="204"/>
        <v>0</v>
      </c>
      <c r="AT158" s="185"/>
      <c r="AU158" s="185"/>
      <c r="AV158" s="185" t="str">
        <f t="shared" si="205"/>
        <v/>
      </c>
      <c r="AW158" s="185">
        <f t="shared" si="206"/>
        <v>0</v>
      </c>
      <c r="AX158" s="185">
        <f t="shared" si="207"/>
        <v>0</v>
      </c>
      <c r="AY158" s="140"/>
      <c r="AZ158" s="140"/>
      <c r="BA158" s="140"/>
      <c r="BB158" s="140">
        <v>112.0</v>
      </c>
      <c r="BC158" s="216" t="str">
        <f t="shared" si="208"/>
        <v/>
      </c>
      <c r="BD158" s="185">
        <f t="shared" si="209"/>
        <v>0</v>
      </c>
      <c r="BE158" s="185">
        <f t="shared" si="210"/>
        <v>0</v>
      </c>
      <c r="BF158" s="185"/>
      <c r="BG158" s="185"/>
      <c r="BH158" s="185" t="str">
        <f t="shared" si="211"/>
        <v/>
      </c>
      <c r="BI158" s="185">
        <f t="shared" si="212"/>
        <v>0</v>
      </c>
      <c r="BJ158" s="185">
        <f t="shared" si="213"/>
        <v>0</v>
      </c>
      <c r="BK158" s="185"/>
      <c r="BL158" s="185"/>
      <c r="BM158" s="185" t="str">
        <f t="shared" si="214"/>
        <v/>
      </c>
      <c r="BN158" s="185">
        <f t="shared" si="215"/>
        <v>0</v>
      </c>
      <c r="BO158" s="185">
        <f t="shared" si="216"/>
        <v>0</v>
      </c>
      <c r="BP158" s="140"/>
      <c r="BQ158" s="140"/>
    </row>
    <row r="159" ht="12.75" customHeight="1">
      <c r="A159" s="139"/>
      <c r="B159" s="139"/>
      <c r="C159" s="139">
        <v>113.0</v>
      </c>
      <c r="D159" s="215" t="str">
        <f t="shared" si="184"/>
        <v/>
      </c>
      <c r="E159" s="181">
        <f t="shared" si="185"/>
        <v>0</v>
      </c>
      <c r="F159" s="181">
        <f t="shared" si="186"/>
        <v>0</v>
      </c>
      <c r="G159" s="181"/>
      <c r="H159" s="181"/>
      <c r="I159" s="181">
        <f t="shared" si="179"/>
        <v>0</v>
      </c>
      <c r="J159" s="181"/>
      <c r="K159" s="181" t="str">
        <f t="shared" si="187"/>
        <v/>
      </c>
      <c r="L159" s="181">
        <f t="shared" si="188"/>
        <v>0</v>
      </c>
      <c r="M159" s="181">
        <f t="shared" si="189"/>
        <v>0</v>
      </c>
      <c r="N159" s="181"/>
      <c r="O159" s="181"/>
      <c r="P159" s="181">
        <f t="shared" si="180"/>
        <v>0</v>
      </c>
      <c r="Q159" s="181" t="str">
        <f t="shared" si="190"/>
        <v/>
      </c>
      <c r="R159" s="181">
        <f t="shared" si="191"/>
        <v>0</v>
      </c>
      <c r="S159" s="181">
        <f t="shared" si="192"/>
        <v>0</v>
      </c>
      <c r="T159" s="139"/>
      <c r="U159" s="139"/>
      <c r="V159" s="181">
        <f t="shared" si="181"/>
        <v>0</v>
      </c>
      <c r="W159" s="181" t="str">
        <f t="shared" si="193"/>
        <v/>
      </c>
      <c r="X159" s="181">
        <f t="shared" si="194"/>
        <v>0</v>
      </c>
      <c r="Y159" s="181">
        <f t="shared" si="195"/>
        <v>0</v>
      </c>
      <c r="Z159" s="139"/>
      <c r="AA159" s="139"/>
      <c r="AB159" s="181">
        <f t="shared" si="182"/>
        <v>0</v>
      </c>
      <c r="AC159" s="181"/>
      <c r="AD159" s="181" t="str">
        <f t="shared" si="196"/>
        <v/>
      </c>
      <c r="AE159" s="181">
        <f t="shared" si="197"/>
        <v>0</v>
      </c>
      <c r="AF159" s="181">
        <f t="shared" si="198"/>
        <v>0</v>
      </c>
      <c r="AG159" s="140"/>
      <c r="AH159" s="140"/>
      <c r="AI159" s="185">
        <f t="shared" si="183"/>
        <v>0</v>
      </c>
      <c r="AJ159" s="140"/>
      <c r="AK159" s="140">
        <v>113.0</v>
      </c>
      <c r="AL159" s="216" t="str">
        <f t="shared" si="199"/>
        <v/>
      </c>
      <c r="AM159" s="185">
        <f t="shared" si="200"/>
        <v>0</v>
      </c>
      <c r="AN159" s="185">
        <f t="shared" si="201"/>
        <v>0</v>
      </c>
      <c r="AO159" s="185"/>
      <c r="AP159" s="185"/>
      <c r="AQ159" s="185" t="str">
        <f t="shared" si="202"/>
        <v/>
      </c>
      <c r="AR159" s="185">
        <f t="shared" si="203"/>
        <v>0</v>
      </c>
      <c r="AS159" s="185">
        <f t="shared" si="204"/>
        <v>0</v>
      </c>
      <c r="AT159" s="185"/>
      <c r="AU159" s="185"/>
      <c r="AV159" s="185" t="str">
        <f t="shared" si="205"/>
        <v/>
      </c>
      <c r="AW159" s="185">
        <f t="shared" si="206"/>
        <v>0</v>
      </c>
      <c r="AX159" s="185">
        <f t="shared" si="207"/>
        <v>0</v>
      </c>
      <c r="AY159" s="140"/>
      <c r="AZ159" s="140"/>
      <c r="BA159" s="140"/>
      <c r="BB159" s="140">
        <v>113.0</v>
      </c>
      <c r="BC159" s="216" t="str">
        <f t="shared" si="208"/>
        <v/>
      </c>
      <c r="BD159" s="185">
        <f t="shared" si="209"/>
        <v>0</v>
      </c>
      <c r="BE159" s="185">
        <f t="shared" si="210"/>
        <v>0</v>
      </c>
      <c r="BF159" s="185"/>
      <c r="BG159" s="185"/>
      <c r="BH159" s="185" t="str">
        <f t="shared" si="211"/>
        <v/>
      </c>
      <c r="BI159" s="185">
        <f t="shared" si="212"/>
        <v>0</v>
      </c>
      <c r="BJ159" s="185">
        <f t="shared" si="213"/>
        <v>0</v>
      </c>
      <c r="BK159" s="185"/>
      <c r="BL159" s="185"/>
      <c r="BM159" s="185" t="str">
        <f t="shared" si="214"/>
        <v/>
      </c>
      <c r="BN159" s="185">
        <f t="shared" si="215"/>
        <v>0</v>
      </c>
      <c r="BO159" s="185">
        <f t="shared" si="216"/>
        <v>0</v>
      </c>
      <c r="BP159" s="140"/>
      <c r="BQ159" s="140"/>
    </row>
    <row r="160" ht="12.75" customHeight="1">
      <c r="A160" s="139"/>
      <c r="B160" s="139"/>
      <c r="C160" s="139">
        <v>114.0</v>
      </c>
      <c r="D160" s="215" t="str">
        <f t="shared" si="184"/>
        <v/>
      </c>
      <c r="E160" s="181">
        <f t="shared" si="185"/>
        <v>0</v>
      </c>
      <c r="F160" s="181">
        <f t="shared" si="186"/>
        <v>0</v>
      </c>
      <c r="G160" s="181"/>
      <c r="H160" s="181"/>
      <c r="I160" s="181">
        <f t="shared" si="179"/>
        <v>0</v>
      </c>
      <c r="J160" s="181"/>
      <c r="K160" s="181" t="str">
        <f t="shared" si="187"/>
        <v/>
      </c>
      <c r="L160" s="181">
        <f t="shared" si="188"/>
        <v>0</v>
      </c>
      <c r="M160" s="181">
        <f t="shared" si="189"/>
        <v>0</v>
      </c>
      <c r="N160" s="181"/>
      <c r="O160" s="181"/>
      <c r="P160" s="181">
        <f t="shared" si="180"/>
        <v>0</v>
      </c>
      <c r="Q160" s="181" t="str">
        <f t="shared" si="190"/>
        <v/>
      </c>
      <c r="R160" s="181">
        <f t="shared" si="191"/>
        <v>0</v>
      </c>
      <c r="S160" s="181">
        <f t="shared" si="192"/>
        <v>0</v>
      </c>
      <c r="T160" s="139"/>
      <c r="U160" s="139"/>
      <c r="V160" s="181">
        <f t="shared" si="181"/>
        <v>0</v>
      </c>
      <c r="W160" s="181" t="str">
        <f t="shared" si="193"/>
        <v/>
      </c>
      <c r="X160" s="181">
        <f t="shared" si="194"/>
        <v>0</v>
      </c>
      <c r="Y160" s="181">
        <f t="shared" si="195"/>
        <v>0</v>
      </c>
      <c r="Z160" s="139"/>
      <c r="AA160" s="139"/>
      <c r="AB160" s="181">
        <f t="shared" si="182"/>
        <v>0</v>
      </c>
      <c r="AC160" s="181"/>
      <c r="AD160" s="181" t="str">
        <f t="shared" si="196"/>
        <v/>
      </c>
      <c r="AE160" s="181">
        <f t="shared" si="197"/>
        <v>0</v>
      </c>
      <c r="AF160" s="181">
        <f t="shared" si="198"/>
        <v>0</v>
      </c>
      <c r="AG160" s="140"/>
      <c r="AH160" s="140"/>
      <c r="AI160" s="185">
        <f t="shared" si="183"/>
        <v>0</v>
      </c>
      <c r="AJ160" s="140"/>
      <c r="AK160" s="140">
        <v>114.0</v>
      </c>
      <c r="AL160" s="216" t="str">
        <f t="shared" si="199"/>
        <v/>
      </c>
      <c r="AM160" s="185">
        <f t="shared" si="200"/>
        <v>0</v>
      </c>
      <c r="AN160" s="185">
        <f t="shared" si="201"/>
        <v>0</v>
      </c>
      <c r="AO160" s="185"/>
      <c r="AP160" s="185"/>
      <c r="AQ160" s="185" t="str">
        <f t="shared" si="202"/>
        <v/>
      </c>
      <c r="AR160" s="185">
        <f t="shared" si="203"/>
        <v>0</v>
      </c>
      <c r="AS160" s="185">
        <f t="shared" si="204"/>
        <v>0</v>
      </c>
      <c r="AT160" s="185"/>
      <c r="AU160" s="185"/>
      <c r="AV160" s="185" t="str">
        <f t="shared" si="205"/>
        <v/>
      </c>
      <c r="AW160" s="185">
        <f t="shared" si="206"/>
        <v>0</v>
      </c>
      <c r="AX160" s="185">
        <f t="shared" si="207"/>
        <v>0</v>
      </c>
      <c r="AY160" s="140"/>
      <c r="AZ160" s="140"/>
      <c r="BA160" s="140"/>
      <c r="BB160" s="140">
        <v>114.0</v>
      </c>
      <c r="BC160" s="216" t="str">
        <f t="shared" si="208"/>
        <v/>
      </c>
      <c r="BD160" s="185">
        <f t="shared" si="209"/>
        <v>0</v>
      </c>
      <c r="BE160" s="185">
        <f t="shared" si="210"/>
        <v>0</v>
      </c>
      <c r="BF160" s="185"/>
      <c r="BG160" s="185"/>
      <c r="BH160" s="185" t="str">
        <f t="shared" si="211"/>
        <v/>
      </c>
      <c r="BI160" s="185">
        <f t="shared" si="212"/>
        <v>0</v>
      </c>
      <c r="BJ160" s="185">
        <f t="shared" si="213"/>
        <v>0</v>
      </c>
      <c r="BK160" s="185"/>
      <c r="BL160" s="185"/>
      <c r="BM160" s="185" t="str">
        <f t="shared" si="214"/>
        <v/>
      </c>
      <c r="BN160" s="185">
        <f t="shared" si="215"/>
        <v>0</v>
      </c>
      <c r="BO160" s="185">
        <f t="shared" si="216"/>
        <v>0</v>
      </c>
      <c r="BP160" s="140"/>
      <c r="BQ160" s="140"/>
    </row>
    <row r="161" ht="12.75" customHeight="1">
      <c r="A161" s="139"/>
      <c r="B161" s="139"/>
      <c r="C161" s="139">
        <v>115.0</v>
      </c>
      <c r="D161" s="215" t="str">
        <f t="shared" si="184"/>
        <v/>
      </c>
      <c r="E161" s="181">
        <f t="shared" si="185"/>
        <v>0</v>
      </c>
      <c r="F161" s="181">
        <f t="shared" si="186"/>
        <v>0</v>
      </c>
      <c r="G161" s="181"/>
      <c r="H161" s="181"/>
      <c r="I161" s="181">
        <f t="shared" si="179"/>
        <v>0</v>
      </c>
      <c r="J161" s="181"/>
      <c r="K161" s="181" t="str">
        <f t="shared" si="187"/>
        <v/>
      </c>
      <c r="L161" s="181">
        <f t="shared" si="188"/>
        <v>0</v>
      </c>
      <c r="M161" s="181">
        <f t="shared" si="189"/>
        <v>0</v>
      </c>
      <c r="N161" s="181"/>
      <c r="O161" s="181"/>
      <c r="P161" s="181">
        <f t="shared" si="180"/>
        <v>0</v>
      </c>
      <c r="Q161" s="181" t="str">
        <f t="shared" si="190"/>
        <v/>
      </c>
      <c r="R161" s="181">
        <f t="shared" si="191"/>
        <v>0</v>
      </c>
      <c r="S161" s="181">
        <f t="shared" si="192"/>
        <v>0</v>
      </c>
      <c r="T161" s="139"/>
      <c r="U161" s="139"/>
      <c r="V161" s="181">
        <f t="shared" si="181"/>
        <v>0</v>
      </c>
      <c r="W161" s="181" t="str">
        <f t="shared" si="193"/>
        <v/>
      </c>
      <c r="X161" s="181">
        <f t="shared" si="194"/>
        <v>0</v>
      </c>
      <c r="Y161" s="181">
        <f t="shared" si="195"/>
        <v>0</v>
      </c>
      <c r="Z161" s="139"/>
      <c r="AA161" s="139"/>
      <c r="AB161" s="181">
        <f t="shared" si="182"/>
        <v>0</v>
      </c>
      <c r="AC161" s="181"/>
      <c r="AD161" s="181" t="str">
        <f t="shared" si="196"/>
        <v/>
      </c>
      <c r="AE161" s="181">
        <f t="shared" si="197"/>
        <v>0</v>
      </c>
      <c r="AF161" s="181">
        <f t="shared" si="198"/>
        <v>0</v>
      </c>
      <c r="AG161" s="140"/>
      <c r="AH161" s="140"/>
      <c r="AI161" s="185">
        <f t="shared" si="183"/>
        <v>0</v>
      </c>
      <c r="AJ161" s="140"/>
      <c r="AK161" s="140">
        <v>115.0</v>
      </c>
      <c r="AL161" s="216" t="str">
        <f t="shared" si="199"/>
        <v/>
      </c>
      <c r="AM161" s="185">
        <f t="shared" si="200"/>
        <v>0</v>
      </c>
      <c r="AN161" s="185">
        <f t="shared" si="201"/>
        <v>0</v>
      </c>
      <c r="AO161" s="185"/>
      <c r="AP161" s="185"/>
      <c r="AQ161" s="185" t="str">
        <f t="shared" si="202"/>
        <v/>
      </c>
      <c r="AR161" s="185">
        <f t="shared" si="203"/>
        <v>0</v>
      </c>
      <c r="AS161" s="185">
        <f t="shared" si="204"/>
        <v>0</v>
      </c>
      <c r="AT161" s="185"/>
      <c r="AU161" s="185"/>
      <c r="AV161" s="185" t="str">
        <f t="shared" si="205"/>
        <v/>
      </c>
      <c r="AW161" s="185">
        <f t="shared" si="206"/>
        <v>0</v>
      </c>
      <c r="AX161" s="185">
        <f t="shared" si="207"/>
        <v>0</v>
      </c>
      <c r="AY161" s="140"/>
      <c r="AZ161" s="140"/>
      <c r="BA161" s="140"/>
      <c r="BB161" s="140">
        <v>115.0</v>
      </c>
      <c r="BC161" s="216" t="str">
        <f t="shared" si="208"/>
        <v/>
      </c>
      <c r="BD161" s="185">
        <f t="shared" si="209"/>
        <v>0</v>
      </c>
      <c r="BE161" s="185">
        <f t="shared" si="210"/>
        <v>0</v>
      </c>
      <c r="BF161" s="185"/>
      <c r="BG161" s="185"/>
      <c r="BH161" s="185" t="str">
        <f t="shared" si="211"/>
        <v/>
      </c>
      <c r="BI161" s="185">
        <f t="shared" si="212"/>
        <v>0</v>
      </c>
      <c r="BJ161" s="185">
        <f t="shared" si="213"/>
        <v>0</v>
      </c>
      <c r="BK161" s="185"/>
      <c r="BL161" s="185"/>
      <c r="BM161" s="185" t="str">
        <f t="shared" si="214"/>
        <v/>
      </c>
      <c r="BN161" s="185">
        <f t="shared" si="215"/>
        <v>0</v>
      </c>
      <c r="BO161" s="185">
        <f t="shared" si="216"/>
        <v>0</v>
      </c>
      <c r="BP161" s="140"/>
      <c r="BQ161" s="140"/>
    </row>
    <row r="162" ht="12.75" customHeight="1">
      <c r="A162" s="139"/>
      <c r="B162" s="139"/>
      <c r="C162" s="139">
        <v>116.0</v>
      </c>
      <c r="D162" s="215" t="str">
        <f t="shared" si="184"/>
        <v/>
      </c>
      <c r="E162" s="181">
        <f t="shared" si="185"/>
        <v>0</v>
      </c>
      <c r="F162" s="181">
        <f t="shared" si="186"/>
        <v>0</v>
      </c>
      <c r="G162" s="181"/>
      <c r="H162" s="181"/>
      <c r="I162" s="181">
        <f t="shared" si="179"/>
        <v>0</v>
      </c>
      <c r="J162" s="181"/>
      <c r="K162" s="181" t="str">
        <f t="shared" si="187"/>
        <v/>
      </c>
      <c r="L162" s="181">
        <f t="shared" si="188"/>
        <v>0</v>
      </c>
      <c r="M162" s="181">
        <f t="shared" si="189"/>
        <v>0</v>
      </c>
      <c r="N162" s="181"/>
      <c r="O162" s="181"/>
      <c r="P162" s="181">
        <f t="shared" si="180"/>
        <v>0</v>
      </c>
      <c r="Q162" s="181" t="str">
        <f t="shared" si="190"/>
        <v/>
      </c>
      <c r="R162" s="181">
        <f t="shared" si="191"/>
        <v>0</v>
      </c>
      <c r="S162" s="181">
        <f t="shared" si="192"/>
        <v>0</v>
      </c>
      <c r="T162" s="139"/>
      <c r="U162" s="139"/>
      <c r="V162" s="181">
        <f t="shared" si="181"/>
        <v>0</v>
      </c>
      <c r="W162" s="181" t="str">
        <f t="shared" si="193"/>
        <v/>
      </c>
      <c r="X162" s="181">
        <f t="shared" si="194"/>
        <v>0</v>
      </c>
      <c r="Y162" s="181">
        <f t="shared" si="195"/>
        <v>0</v>
      </c>
      <c r="Z162" s="139"/>
      <c r="AA162" s="139"/>
      <c r="AB162" s="181">
        <f t="shared" si="182"/>
        <v>0</v>
      </c>
      <c r="AC162" s="181"/>
      <c r="AD162" s="181" t="str">
        <f t="shared" si="196"/>
        <v/>
      </c>
      <c r="AE162" s="181">
        <f t="shared" si="197"/>
        <v>0</v>
      </c>
      <c r="AF162" s="181">
        <f t="shared" si="198"/>
        <v>0</v>
      </c>
      <c r="AG162" s="140"/>
      <c r="AH162" s="140"/>
      <c r="AI162" s="185">
        <f t="shared" si="183"/>
        <v>0</v>
      </c>
      <c r="AJ162" s="140"/>
      <c r="AK162" s="140">
        <v>116.0</v>
      </c>
      <c r="AL162" s="216" t="str">
        <f t="shared" si="199"/>
        <v/>
      </c>
      <c r="AM162" s="185">
        <f t="shared" si="200"/>
        <v>0</v>
      </c>
      <c r="AN162" s="185">
        <f t="shared" si="201"/>
        <v>0</v>
      </c>
      <c r="AO162" s="185"/>
      <c r="AP162" s="185"/>
      <c r="AQ162" s="185" t="str">
        <f t="shared" si="202"/>
        <v/>
      </c>
      <c r="AR162" s="185">
        <f t="shared" si="203"/>
        <v>0</v>
      </c>
      <c r="AS162" s="185">
        <f t="shared" si="204"/>
        <v>0</v>
      </c>
      <c r="AT162" s="185"/>
      <c r="AU162" s="185"/>
      <c r="AV162" s="185" t="str">
        <f t="shared" si="205"/>
        <v/>
      </c>
      <c r="AW162" s="185">
        <f t="shared" si="206"/>
        <v>0</v>
      </c>
      <c r="AX162" s="185">
        <f t="shared" si="207"/>
        <v>0</v>
      </c>
      <c r="AY162" s="140"/>
      <c r="AZ162" s="140"/>
      <c r="BA162" s="140"/>
      <c r="BB162" s="140">
        <v>116.0</v>
      </c>
      <c r="BC162" s="216" t="str">
        <f t="shared" si="208"/>
        <v/>
      </c>
      <c r="BD162" s="185">
        <f t="shared" si="209"/>
        <v>0</v>
      </c>
      <c r="BE162" s="185">
        <f t="shared" si="210"/>
        <v>0</v>
      </c>
      <c r="BF162" s="185"/>
      <c r="BG162" s="185"/>
      <c r="BH162" s="185" t="str">
        <f t="shared" si="211"/>
        <v/>
      </c>
      <c r="BI162" s="185">
        <f t="shared" si="212"/>
        <v>0</v>
      </c>
      <c r="BJ162" s="185">
        <f t="shared" si="213"/>
        <v>0</v>
      </c>
      <c r="BK162" s="185"/>
      <c r="BL162" s="185"/>
      <c r="BM162" s="185" t="str">
        <f t="shared" si="214"/>
        <v/>
      </c>
      <c r="BN162" s="185">
        <f t="shared" si="215"/>
        <v>0</v>
      </c>
      <c r="BO162" s="185">
        <f t="shared" si="216"/>
        <v>0</v>
      </c>
      <c r="BP162" s="140"/>
      <c r="BQ162" s="140"/>
    </row>
    <row r="163" ht="12.75" customHeight="1">
      <c r="A163" s="139"/>
      <c r="B163" s="139"/>
      <c r="C163" s="139">
        <v>117.0</v>
      </c>
      <c r="D163" s="215" t="str">
        <f t="shared" si="184"/>
        <v/>
      </c>
      <c r="E163" s="181">
        <f t="shared" si="185"/>
        <v>0</v>
      </c>
      <c r="F163" s="181">
        <f t="shared" si="186"/>
        <v>0</v>
      </c>
      <c r="G163" s="181"/>
      <c r="H163" s="181"/>
      <c r="I163" s="181">
        <f t="shared" si="179"/>
        <v>0</v>
      </c>
      <c r="J163" s="181"/>
      <c r="K163" s="181" t="str">
        <f t="shared" si="187"/>
        <v/>
      </c>
      <c r="L163" s="181">
        <f t="shared" si="188"/>
        <v>0</v>
      </c>
      <c r="M163" s="181">
        <f t="shared" si="189"/>
        <v>0</v>
      </c>
      <c r="N163" s="181"/>
      <c r="O163" s="181"/>
      <c r="P163" s="181">
        <f t="shared" si="180"/>
        <v>0</v>
      </c>
      <c r="Q163" s="181" t="str">
        <f t="shared" si="190"/>
        <v/>
      </c>
      <c r="R163" s="181">
        <f t="shared" si="191"/>
        <v>0</v>
      </c>
      <c r="S163" s="181">
        <f t="shared" si="192"/>
        <v>0</v>
      </c>
      <c r="T163" s="139"/>
      <c r="U163" s="139"/>
      <c r="V163" s="181">
        <f t="shared" si="181"/>
        <v>0</v>
      </c>
      <c r="W163" s="181" t="str">
        <f t="shared" si="193"/>
        <v/>
      </c>
      <c r="X163" s="181">
        <f t="shared" si="194"/>
        <v>0</v>
      </c>
      <c r="Y163" s="181">
        <f t="shared" si="195"/>
        <v>0</v>
      </c>
      <c r="Z163" s="139"/>
      <c r="AA163" s="139"/>
      <c r="AB163" s="181">
        <f t="shared" si="182"/>
        <v>0</v>
      </c>
      <c r="AC163" s="181"/>
      <c r="AD163" s="181" t="str">
        <f t="shared" si="196"/>
        <v/>
      </c>
      <c r="AE163" s="181">
        <f t="shared" si="197"/>
        <v>0</v>
      </c>
      <c r="AF163" s="181">
        <f t="shared" si="198"/>
        <v>0</v>
      </c>
      <c r="AG163" s="140"/>
      <c r="AH163" s="140"/>
      <c r="AI163" s="185">
        <f t="shared" si="183"/>
        <v>0</v>
      </c>
      <c r="AJ163" s="140"/>
      <c r="AK163" s="140">
        <v>117.0</v>
      </c>
      <c r="AL163" s="216" t="str">
        <f t="shared" si="199"/>
        <v/>
      </c>
      <c r="AM163" s="185">
        <f t="shared" si="200"/>
        <v>0</v>
      </c>
      <c r="AN163" s="185">
        <f t="shared" si="201"/>
        <v>0</v>
      </c>
      <c r="AO163" s="185"/>
      <c r="AP163" s="185"/>
      <c r="AQ163" s="185" t="str">
        <f t="shared" si="202"/>
        <v/>
      </c>
      <c r="AR163" s="185">
        <f t="shared" si="203"/>
        <v>0</v>
      </c>
      <c r="AS163" s="185">
        <f t="shared" si="204"/>
        <v>0</v>
      </c>
      <c r="AT163" s="185"/>
      <c r="AU163" s="185"/>
      <c r="AV163" s="185" t="str">
        <f t="shared" si="205"/>
        <v/>
      </c>
      <c r="AW163" s="185">
        <f t="shared" si="206"/>
        <v>0</v>
      </c>
      <c r="AX163" s="185">
        <f t="shared" si="207"/>
        <v>0</v>
      </c>
      <c r="AY163" s="140"/>
      <c r="AZ163" s="140"/>
      <c r="BA163" s="140"/>
      <c r="BB163" s="140">
        <v>117.0</v>
      </c>
      <c r="BC163" s="216" t="str">
        <f t="shared" si="208"/>
        <v/>
      </c>
      <c r="BD163" s="185">
        <f t="shared" si="209"/>
        <v>0</v>
      </c>
      <c r="BE163" s="185">
        <f t="shared" si="210"/>
        <v>0</v>
      </c>
      <c r="BF163" s="185"/>
      <c r="BG163" s="185"/>
      <c r="BH163" s="185" t="str">
        <f t="shared" si="211"/>
        <v/>
      </c>
      <c r="BI163" s="185">
        <f t="shared" si="212"/>
        <v>0</v>
      </c>
      <c r="BJ163" s="185">
        <f t="shared" si="213"/>
        <v>0</v>
      </c>
      <c r="BK163" s="185"/>
      <c r="BL163" s="185"/>
      <c r="BM163" s="185" t="str">
        <f t="shared" si="214"/>
        <v/>
      </c>
      <c r="BN163" s="185">
        <f t="shared" si="215"/>
        <v>0</v>
      </c>
      <c r="BO163" s="185">
        <f t="shared" si="216"/>
        <v>0</v>
      </c>
      <c r="BP163" s="140"/>
      <c r="BQ163" s="140"/>
    </row>
    <row r="164" ht="12.75" customHeight="1">
      <c r="A164" s="139"/>
      <c r="B164" s="139"/>
      <c r="C164" s="139">
        <v>118.0</v>
      </c>
      <c r="D164" s="215" t="str">
        <f t="shared" si="184"/>
        <v/>
      </c>
      <c r="E164" s="181">
        <f t="shared" si="185"/>
        <v>0</v>
      </c>
      <c r="F164" s="181">
        <f t="shared" si="186"/>
        <v>0</v>
      </c>
      <c r="G164" s="181"/>
      <c r="H164" s="181"/>
      <c r="I164" s="181">
        <f t="shared" si="179"/>
        <v>0</v>
      </c>
      <c r="J164" s="181"/>
      <c r="K164" s="181" t="str">
        <f t="shared" si="187"/>
        <v/>
      </c>
      <c r="L164" s="181">
        <f t="shared" si="188"/>
        <v>0</v>
      </c>
      <c r="M164" s="181">
        <f t="shared" si="189"/>
        <v>0</v>
      </c>
      <c r="N164" s="181"/>
      <c r="O164" s="181"/>
      <c r="P164" s="181">
        <f t="shared" si="180"/>
        <v>0</v>
      </c>
      <c r="Q164" s="181" t="str">
        <f t="shared" si="190"/>
        <v/>
      </c>
      <c r="R164" s="181">
        <f t="shared" si="191"/>
        <v>0</v>
      </c>
      <c r="S164" s="181">
        <f t="shared" si="192"/>
        <v>0</v>
      </c>
      <c r="T164" s="139"/>
      <c r="U164" s="139"/>
      <c r="V164" s="181">
        <f t="shared" si="181"/>
        <v>0</v>
      </c>
      <c r="W164" s="181" t="str">
        <f t="shared" si="193"/>
        <v/>
      </c>
      <c r="X164" s="181">
        <f t="shared" si="194"/>
        <v>0</v>
      </c>
      <c r="Y164" s="181">
        <f t="shared" si="195"/>
        <v>0</v>
      </c>
      <c r="Z164" s="139"/>
      <c r="AA164" s="139"/>
      <c r="AB164" s="181">
        <f t="shared" si="182"/>
        <v>0</v>
      </c>
      <c r="AC164" s="181"/>
      <c r="AD164" s="181" t="str">
        <f t="shared" si="196"/>
        <v/>
      </c>
      <c r="AE164" s="181">
        <f t="shared" si="197"/>
        <v>0</v>
      </c>
      <c r="AF164" s="181">
        <f t="shared" si="198"/>
        <v>0</v>
      </c>
      <c r="AG164" s="140"/>
      <c r="AH164" s="140"/>
      <c r="AI164" s="185">
        <f t="shared" si="183"/>
        <v>0</v>
      </c>
      <c r="AJ164" s="140"/>
      <c r="AK164" s="140">
        <v>118.0</v>
      </c>
      <c r="AL164" s="216" t="str">
        <f t="shared" si="199"/>
        <v/>
      </c>
      <c r="AM164" s="185">
        <f t="shared" si="200"/>
        <v>0</v>
      </c>
      <c r="AN164" s="185">
        <f t="shared" si="201"/>
        <v>0</v>
      </c>
      <c r="AO164" s="185"/>
      <c r="AP164" s="185"/>
      <c r="AQ164" s="185" t="str">
        <f t="shared" si="202"/>
        <v/>
      </c>
      <c r="AR164" s="185">
        <f t="shared" si="203"/>
        <v>0</v>
      </c>
      <c r="AS164" s="185">
        <f t="shared" si="204"/>
        <v>0</v>
      </c>
      <c r="AT164" s="185"/>
      <c r="AU164" s="185"/>
      <c r="AV164" s="185" t="str">
        <f t="shared" si="205"/>
        <v/>
      </c>
      <c r="AW164" s="185">
        <f t="shared" si="206"/>
        <v>0</v>
      </c>
      <c r="AX164" s="185">
        <f t="shared" si="207"/>
        <v>0</v>
      </c>
      <c r="AY164" s="140"/>
      <c r="AZ164" s="140"/>
      <c r="BA164" s="140"/>
      <c r="BB164" s="140">
        <v>118.0</v>
      </c>
      <c r="BC164" s="216" t="str">
        <f t="shared" si="208"/>
        <v/>
      </c>
      <c r="BD164" s="185">
        <f t="shared" si="209"/>
        <v>0</v>
      </c>
      <c r="BE164" s="185">
        <f t="shared" si="210"/>
        <v>0</v>
      </c>
      <c r="BF164" s="185"/>
      <c r="BG164" s="185"/>
      <c r="BH164" s="185" t="str">
        <f t="shared" si="211"/>
        <v/>
      </c>
      <c r="BI164" s="185">
        <f t="shared" si="212"/>
        <v>0</v>
      </c>
      <c r="BJ164" s="185">
        <f t="shared" si="213"/>
        <v>0</v>
      </c>
      <c r="BK164" s="185"/>
      <c r="BL164" s="185"/>
      <c r="BM164" s="185" t="str">
        <f t="shared" si="214"/>
        <v/>
      </c>
      <c r="BN164" s="185">
        <f t="shared" si="215"/>
        <v>0</v>
      </c>
      <c r="BO164" s="185">
        <f t="shared" si="216"/>
        <v>0</v>
      </c>
      <c r="BP164" s="140"/>
      <c r="BQ164" s="140"/>
    </row>
    <row r="165" ht="12.75" customHeight="1">
      <c r="A165" s="139"/>
      <c r="B165" s="139"/>
      <c r="C165" s="139">
        <v>119.0</v>
      </c>
      <c r="D165" s="215" t="str">
        <f t="shared" si="184"/>
        <v/>
      </c>
      <c r="E165" s="181">
        <f t="shared" si="185"/>
        <v>0</v>
      </c>
      <c r="F165" s="181">
        <f t="shared" si="186"/>
        <v>0</v>
      </c>
      <c r="G165" s="181"/>
      <c r="H165" s="181"/>
      <c r="I165" s="181">
        <f t="shared" si="179"/>
        <v>0</v>
      </c>
      <c r="J165" s="181"/>
      <c r="K165" s="181" t="str">
        <f t="shared" si="187"/>
        <v/>
      </c>
      <c r="L165" s="181">
        <f t="shared" si="188"/>
        <v>0</v>
      </c>
      <c r="M165" s="181">
        <f t="shared" si="189"/>
        <v>0</v>
      </c>
      <c r="N165" s="181"/>
      <c r="O165" s="181"/>
      <c r="P165" s="181">
        <f t="shared" si="180"/>
        <v>0</v>
      </c>
      <c r="Q165" s="181" t="str">
        <f t="shared" si="190"/>
        <v/>
      </c>
      <c r="R165" s="181">
        <f t="shared" si="191"/>
        <v>0</v>
      </c>
      <c r="S165" s="181">
        <f t="shared" si="192"/>
        <v>0</v>
      </c>
      <c r="T165" s="139"/>
      <c r="U165" s="139"/>
      <c r="V165" s="181">
        <f t="shared" si="181"/>
        <v>0</v>
      </c>
      <c r="W165" s="181" t="str">
        <f t="shared" si="193"/>
        <v/>
      </c>
      <c r="X165" s="181">
        <f t="shared" si="194"/>
        <v>0</v>
      </c>
      <c r="Y165" s="181">
        <f t="shared" si="195"/>
        <v>0</v>
      </c>
      <c r="Z165" s="139"/>
      <c r="AA165" s="139"/>
      <c r="AB165" s="181">
        <f t="shared" si="182"/>
        <v>0</v>
      </c>
      <c r="AC165" s="181"/>
      <c r="AD165" s="181" t="str">
        <f t="shared" si="196"/>
        <v/>
      </c>
      <c r="AE165" s="181">
        <f t="shared" si="197"/>
        <v>0</v>
      </c>
      <c r="AF165" s="181">
        <f t="shared" si="198"/>
        <v>0</v>
      </c>
      <c r="AG165" s="140"/>
      <c r="AH165" s="140"/>
      <c r="AI165" s="185">
        <f t="shared" si="183"/>
        <v>0</v>
      </c>
      <c r="AJ165" s="140"/>
      <c r="AK165" s="140">
        <v>119.0</v>
      </c>
      <c r="AL165" s="216" t="str">
        <f t="shared" si="199"/>
        <v/>
      </c>
      <c r="AM165" s="185">
        <f t="shared" si="200"/>
        <v>0</v>
      </c>
      <c r="AN165" s="185">
        <f t="shared" si="201"/>
        <v>0</v>
      </c>
      <c r="AO165" s="185"/>
      <c r="AP165" s="185"/>
      <c r="AQ165" s="185" t="str">
        <f t="shared" si="202"/>
        <v/>
      </c>
      <c r="AR165" s="185">
        <f t="shared" si="203"/>
        <v>0</v>
      </c>
      <c r="AS165" s="185">
        <f t="shared" si="204"/>
        <v>0</v>
      </c>
      <c r="AT165" s="185"/>
      <c r="AU165" s="185"/>
      <c r="AV165" s="185" t="str">
        <f t="shared" si="205"/>
        <v/>
      </c>
      <c r="AW165" s="185">
        <f t="shared" si="206"/>
        <v>0</v>
      </c>
      <c r="AX165" s="185">
        <f t="shared" si="207"/>
        <v>0</v>
      </c>
      <c r="AY165" s="140"/>
      <c r="AZ165" s="140"/>
      <c r="BA165" s="140"/>
      <c r="BB165" s="140">
        <v>119.0</v>
      </c>
      <c r="BC165" s="216" t="str">
        <f t="shared" si="208"/>
        <v/>
      </c>
      <c r="BD165" s="185">
        <f t="shared" si="209"/>
        <v>0</v>
      </c>
      <c r="BE165" s="185">
        <f t="shared" si="210"/>
        <v>0</v>
      </c>
      <c r="BF165" s="185"/>
      <c r="BG165" s="185"/>
      <c r="BH165" s="185" t="str">
        <f t="shared" si="211"/>
        <v/>
      </c>
      <c r="BI165" s="185">
        <f t="shared" si="212"/>
        <v>0</v>
      </c>
      <c r="BJ165" s="185">
        <f t="shared" si="213"/>
        <v>0</v>
      </c>
      <c r="BK165" s="185"/>
      <c r="BL165" s="185"/>
      <c r="BM165" s="185" t="str">
        <f t="shared" si="214"/>
        <v/>
      </c>
      <c r="BN165" s="185">
        <f t="shared" si="215"/>
        <v>0</v>
      </c>
      <c r="BO165" s="185">
        <f t="shared" si="216"/>
        <v>0</v>
      </c>
      <c r="BP165" s="140"/>
      <c r="BQ165" s="140"/>
    </row>
    <row r="166" ht="12.75" customHeight="1">
      <c r="A166" s="139"/>
      <c r="B166" s="139"/>
      <c r="C166" s="139">
        <v>120.0</v>
      </c>
      <c r="D166" s="215" t="str">
        <f t="shared" si="184"/>
        <v/>
      </c>
      <c r="E166" s="181">
        <f t="shared" si="185"/>
        <v>0</v>
      </c>
      <c r="F166" s="181">
        <f t="shared" si="186"/>
        <v>0</v>
      </c>
      <c r="G166" s="181">
        <f t="shared" ref="G166:H166" si="316">SUM(E155:E166)</f>
        <v>0</v>
      </c>
      <c r="H166" s="181">
        <f t="shared" si="316"/>
        <v>0</v>
      </c>
      <c r="I166" s="181">
        <f t="shared" si="179"/>
        <v>0</v>
      </c>
      <c r="J166" s="181"/>
      <c r="K166" s="181" t="str">
        <f t="shared" si="187"/>
        <v/>
      </c>
      <c r="L166" s="181">
        <f t="shared" si="188"/>
        <v>0</v>
      </c>
      <c r="M166" s="181">
        <f t="shared" si="189"/>
        <v>0</v>
      </c>
      <c r="N166" s="181">
        <f t="shared" ref="N166:O166" si="317">SUM(L155:L166)</f>
        <v>0</v>
      </c>
      <c r="O166" s="181">
        <f t="shared" si="317"/>
        <v>0</v>
      </c>
      <c r="P166" s="181">
        <f t="shared" si="180"/>
        <v>0</v>
      </c>
      <c r="Q166" s="181" t="str">
        <f t="shared" si="190"/>
        <v/>
      </c>
      <c r="R166" s="181">
        <f t="shared" si="191"/>
        <v>0</v>
      </c>
      <c r="S166" s="181">
        <f t="shared" si="192"/>
        <v>0</v>
      </c>
      <c r="T166" s="215">
        <f t="shared" ref="T166:U166" si="318">SUM(R155:R166)</f>
        <v>0</v>
      </c>
      <c r="U166" s="215">
        <f t="shared" si="318"/>
        <v>0</v>
      </c>
      <c r="V166" s="181">
        <f t="shared" si="181"/>
        <v>0</v>
      </c>
      <c r="W166" s="181" t="str">
        <f t="shared" si="193"/>
        <v/>
      </c>
      <c r="X166" s="181">
        <f t="shared" si="194"/>
        <v>0</v>
      </c>
      <c r="Y166" s="181">
        <f t="shared" si="195"/>
        <v>0</v>
      </c>
      <c r="Z166" s="215">
        <f t="shared" ref="Z166:AA166" si="319">SUM(X155:X166)</f>
        <v>0</v>
      </c>
      <c r="AA166" s="215">
        <f t="shared" si="319"/>
        <v>0</v>
      </c>
      <c r="AB166" s="181">
        <f t="shared" si="182"/>
        <v>0</v>
      </c>
      <c r="AC166" s="181"/>
      <c r="AD166" s="181" t="str">
        <f t="shared" si="196"/>
        <v/>
      </c>
      <c r="AE166" s="181">
        <f t="shared" si="197"/>
        <v>0</v>
      </c>
      <c r="AF166" s="181">
        <f t="shared" si="198"/>
        <v>0</v>
      </c>
      <c r="AG166" s="216">
        <f t="shared" ref="AG166:AH166" si="320">SUM(AE155:AE166)</f>
        <v>0</v>
      </c>
      <c r="AH166" s="216">
        <f t="shared" si="320"/>
        <v>0</v>
      </c>
      <c r="AI166" s="185">
        <f t="shared" si="183"/>
        <v>0</v>
      </c>
      <c r="AJ166" s="140"/>
      <c r="AK166" s="140">
        <v>120.0</v>
      </c>
      <c r="AL166" s="216" t="str">
        <f t="shared" si="199"/>
        <v/>
      </c>
      <c r="AM166" s="185">
        <f t="shared" si="200"/>
        <v>0</v>
      </c>
      <c r="AN166" s="185">
        <f t="shared" si="201"/>
        <v>0</v>
      </c>
      <c r="AO166" s="185">
        <f t="shared" ref="AO166:AP166" si="321">SUM(AM155:AM166)</f>
        <v>0</v>
      </c>
      <c r="AP166" s="185">
        <f t="shared" si="321"/>
        <v>0</v>
      </c>
      <c r="AQ166" s="185" t="str">
        <f t="shared" si="202"/>
        <v/>
      </c>
      <c r="AR166" s="185">
        <f t="shared" si="203"/>
        <v>0</v>
      </c>
      <c r="AS166" s="185">
        <f t="shared" si="204"/>
        <v>0</v>
      </c>
      <c r="AT166" s="185">
        <f t="shared" ref="AT166:AU166" si="322">SUM(AR155:AR166)</f>
        <v>0</v>
      </c>
      <c r="AU166" s="185">
        <f t="shared" si="322"/>
        <v>0</v>
      </c>
      <c r="AV166" s="185" t="str">
        <f t="shared" si="205"/>
        <v/>
      </c>
      <c r="AW166" s="185">
        <f t="shared" si="206"/>
        <v>0</v>
      </c>
      <c r="AX166" s="185">
        <f t="shared" si="207"/>
        <v>0</v>
      </c>
      <c r="AY166" s="216">
        <f t="shared" ref="AY166:AZ166" si="323">SUM(AW155:AW166)</f>
        <v>0</v>
      </c>
      <c r="AZ166" s="216">
        <f t="shared" si="323"/>
        <v>0</v>
      </c>
      <c r="BA166" s="140"/>
      <c r="BB166" s="140">
        <v>120.0</v>
      </c>
      <c r="BC166" s="216" t="str">
        <f t="shared" si="208"/>
        <v/>
      </c>
      <c r="BD166" s="185">
        <f t="shared" si="209"/>
        <v>0</v>
      </c>
      <c r="BE166" s="185">
        <f t="shared" si="210"/>
        <v>0</v>
      </c>
      <c r="BF166" s="185">
        <f t="shared" ref="BF166:BG166" si="324">SUM(BD155:BD166)</f>
        <v>0</v>
      </c>
      <c r="BG166" s="185">
        <f t="shared" si="324"/>
        <v>0</v>
      </c>
      <c r="BH166" s="185" t="str">
        <f t="shared" si="211"/>
        <v/>
      </c>
      <c r="BI166" s="185">
        <f t="shared" si="212"/>
        <v>0</v>
      </c>
      <c r="BJ166" s="185">
        <f t="shared" si="213"/>
        <v>0</v>
      </c>
      <c r="BK166" s="185">
        <f t="shared" ref="BK166:BL166" si="325">SUM(BI155:BI166)</f>
        <v>0</v>
      </c>
      <c r="BL166" s="185">
        <f t="shared" si="325"/>
        <v>0</v>
      </c>
      <c r="BM166" s="185" t="str">
        <f t="shared" si="214"/>
        <v/>
      </c>
      <c r="BN166" s="185">
        <f t="shared" si="215"/>
        <v>0</v>
      </c>
      <c r="BO166" s="185">
        <f t="shared" si="216"/>
        <v>0</v>
      </c>
      <c r="BP166" s="216">
        <f t="shared" ref="BP166:BQ166" si="326">SUM(BN155:BN166)</f>
        <v>0</v>
      </c>
      <c r="BQ166" s="216">
        <f t="shared" si="326"/>
        <v>0</v>
      </c>
    </row>
    <row r="167" ht="12.75" customHeight="1">
      <c r="A167" s="139"/>
      <c r="B167" s="139"/>
      <c r="C167" s="139">
        <v>121.0</v>
      </c>
      <c r="D167" s="215" t="str">
        <f t="shared" si="184"/>
        <v/>
      </c>
      <c r="E167" s="181">
        <f t="shared" si="185"/>
        <v>0</v>
      </c>
      <c r="F167" s="181">
        <f t="shared" si="186"/>
        <v>0</v>
      </c>
      <c r="G167" s="181"/>
      <c r="H167" s="181"/>
      <c r="I167" s="181">
        <f t="shared" si="179"/>
        <v>0</v>
      </c>
      <c r="J167" s="181"/>
      <c r="K167" s="181" t="str">
        <f t="shared" si="187"/>
        <v/>
      </c>
      <c r="L167" s="181">
        <f t="shared" si="188"/>
        <v>0</v>
      </c>
      <c r="M167" s="181">
        <f t="shared" si="189"/>
        <v>0</v>
      </c>
      <c r="N167" s="181"/>
      <c r="O167" s="181"/>
      <c r="P167" s="181">
        <f t="shared" si="180"/>
        <v>0</v>
      </c>
      <c r="Q167" s="181" t="str">
        <f t="shared" si="190"/>
        <v/>
      </c>
      <c r="R167" s="181">
        <f t="shared" si="191"/>
        <v>0</v>
      </c>
      <c r="S167" s="181">
        <f t="shared" si="192"/>
        <v>0</v>
      </c>
      <c r="T167" s="139"/>
      <c r="U167" s="139"/>
      <c r="V167" s="181">
        <f t="shared" si="181"/>
        <v>0</v>
      </c>
      <c r="W167" s="181" t="str">
        <f t="shared" si="193"/>
        <v/>
      </c>
      <c r="X167" s="181">
        <f t="shared" si="194"/>
        <v>0</v>
      </c>
      <c r="Y167" s="181">
        <f t="shared" si="195"/>
        <v>0</v>
      </c>
      <c r="Z167" s="139"/>
      <c r="AA167" s="139"/>
      <c r="AB167" s="181">
        <f t="shared" si="182"/>
        <v>0</v>
      </c>
      <c r="AC167" s="181"/>
      <c r="AD167" s="181" t="str">
        <f t="shared" si="196"/>
        <v/>
      </c>
      <c r="AE167" s="181">
        <f t="shared" si="197"/>
        <v>0</v>
      </c>
      <c r="AF167" s="181">
        <f t="shared" si="198"/>
        <v>0</v>
      </c>
      <c r="AG167" s="140"/>
      <c r="AH167" s="140"/>
      <c r="AI167" s="185">
        <f t="shared" si="183"/>
        <v>0</v>
      </c>
      <c r="AJ167" s="140"/>
      <c r="AK167" s="140">
        <v>121.0</v>
      </c>
      <c r="AL167" s="216" t="str">
        <f t="shared" si="199"/>
        <v/>
      </c>
      <c r="AM167" s="185">
        <f t="shared" si="200"/>
        <v>0</v>
      </c>
      <c r="AN167" s="185">
        <f t="shared" si="201"/>
        <v>0</v>
      </c>
      <c r="AO167" s="185"/>
      <c r="AP167" s="185"/>
      <c r="AQ167" s="185" t="str">
        <f t="shared" si="202"/>
        <v/>
      </c>
      <c r="AR167" s="185">
        <f t="shared" si="203"/>
        <v>0</v>
      </c>
      <c r="AS167" s="185">
        <f t="shared" si="204"/>
        <v>0</v>
      </c>
      <c r="AT167" s="185"/>
      <c r="AU167" s="185"/>
      <c r="AV167" s="185" t="str">
        <f t="shared" si="205"/>
        <v/>
      </c>
      <c r="AW167" s="185">
        <f t="shared" si="206"/>
        <v>0</v>
      </c>
      <c r="AX167" s="185">
        <f t="shared" si="207"/>
        <v>0</v>
      </c>
      <c r="AY167" s="140"/>
      <c r="AZ167" s="140"/>
      <c r="BA167" s="140"/>
      <c r="BB167" s="140">
        <v>121.0</v>
      </c>
      <c r="BC167" s="216" t="str">
        <f t="shared" si="208"/>
        <v/>
      </c>
      <c r="BD167" s="185">
        <f t="shared" si="209"/>
        <v>0</v>
      </c>
      <c r="BE167" s="185">
        <f t="shared" si="210"/>
        <v>0</v>
      </c>
      <c r="BF167" s="185"/>
      <c r="BG167" s="185"/>
      <c r="BH167" s="185" t="str">
        <f t="shared" si="211"/>
        <v/>
      </c>
      <c r="BI167" s="185">
        <f t="shared" si="212"/>
        <v>0</v>
      </c>
      <c r="BJ167" s="185">
        <f t="shared" si="213"/>
        <v>0</v>
      </c>
      <c r="BK167" s="185"/>
      <c r="BL167" s="185"/>
      <c r="BM167" s="185" t="str">
        <f t="shared" si="214"/>
        <v/>
      </c>
      <c r="BN167" s="185">
        <f t="shared" si="215"/>
        <v>0</v>
      </c>
      <c r="BO167" s="185">
        <f t="shared" si="216"/>
        <v>0</v>
      </c>
      <c r="BP167" s="140"/>
      <c r="BQ167" s="140"/>
    </row>
    <row r="168" ht="12.75" customHeight="1">
      <c r="A168" s="139"/>
      <c r="B168" s="139"/>
      <c r="C168" s="139">
        <v>122.0</v>
      </c>
      <c r="D168" s="215" t="str">
        <f t="shared" si="184"/>
        <v/>
      </c>
      <c r="E168" s="181">
        <f t="shared" si="185"/>
        <v>0</v>
      </c>
      <c r="F168" s="181">
        <f t="shared" si="186"/>
        <v>0</v>
      </c>
      <c r="G168" s="181"/>
      <c r="H168" s="181"/>
      <c r="I168" s="181">
        <f t="shared" si="179"/>
        <v>0</v>
      </c>
      <c r="J168" s="181"/>
      <c r="K168" s="181" t="str">
        <f t="shared" si="187"/>
        <v/>
      </c>
      <c r="L168" s="181">
        <f t="shared" si="188"/>
        <v>0</v>
      </c>
      <c r="M168" s="181">
        <f t="shared" si="189"/>
        <v>0</v>
      </c>
      <c r="N168" s="181"/>
      <c r="O168" s="181"/>
      <c r="P168" s="181">
        <f t="shared" si="180"/>
        <v>0</v>
      </c>
      <c r="Q168" s="181" t="str">
        <f t="shared" si="190"/>
        <v/>
      </c>
      <c r="R168" s="181">
        <f t="shared" si="191"/>
        <v>0</v>
      </c>
      <c r="S168" s="181">
        <f t="shared" si="192"/>
        <v>0</v>
      </c>
      <c r="T168" s="139"/>
      <c r="U168" s="139"/>
      <c r="V168" s="181">
        <f t="shared" si="181"/>
        <v>0</v>
      </c>
      <c r="W168" s="181" t="str">
        <f t="shared" si="193"/>
        <v/>
      </c>
      <c r="X168" s="181">
        <f t="shared" si="194"/>
        <v>0</v>
      </c>
      <c r="Y168" s="181">
        <f t="shared" si="195"/>
        <v>0</v>
      </c>
      <c r="Z168" s="139"/>
      <c r="AA168" s="139"/>
      <c r="AB168" s="181">
        <f t="shared" si="182"/>
        <v>0</v>
      </c>
      <c r="AC168" s="181"/>
      <c r="AD168" s="181" t="str">
        <f t="shared" si="196"/>
        <v/>
      </c>
      <c r="AE168" s="181">
        <f t="shared" si="197"/>
        <v>0</v>
      </c>
      <c r="AF168" s="181">
        <f t="shared" si="198"/>
        <v>0</v>
      </c>
      <c r="AG168" s="140"/>
      <c r="AH168" s="140"/>
      <c r="AI168" s="185">
        <f t="shared" si="183"/>
        <v>0</v>
      </c>
      <c r="AJ168" s="140"/>
      <c r="AK168" s="140">
        <v>122.0</v>
      </c>
      <c r="AL168" s="216" t="str">
        <f t="shared" si="199"/>
        <v/>
      </c>
      <c r="AM168" s="185">
        <f t="shared" si="200"/>
        <v>0</v>
      </c>
      <c r="AN168" s="185">
        <f t="shared" si="201"/>
        <v>0</v>
      </c>
      <c r="AO168" s="185"/>
      <c r="AP168" s="185"/>
      <c r="AQ168" s="185" t="str">
        <f t="shared" si="202"/>
        <v/>
      </c>
      <c r="AR168" s="185">
        <f t="shared" si="203"/>
        <v>0</v>
      </c>
      <c r="AS168" s="185">
        <f t="shared" si="204"/>
        <v>0</v>
      </c>
      <c r="AT168" s="185"/>
      <c r="AU168" s="185"/>
      <c r="AV168" s="185" t="str">
        <f t="shared" si="205"/>
        <v/>
      </c>
      <c r="AW168" s="185">
        <f t="shared" si="206"/>
        <v>0</v>
      </c>
      <c r="AX168" s="185">
        <f t="shared" si="207"/>
        <v>0</v>
      </c>
      <c r="AY168" s="140"/>
      <c r="AZ168" s="140"/>
      <c r="BA168" s="140"/>
      <c r="BB168" s="140">
        <v>122.0</v>
      </c>
      <c r="BC168" s="216" t="str">
        <f t="shared" si="208"/>
        <v/>
      </c>
      <c r="BD168" s="185">
        <f t="shared" si="209"/>
        <v>0</v>
      </c>
      <c r="BE168" s="185">
        <f t="shared" si="210"/>
        <v>0</v>
      </c>
      <c r="BF168" s="185"/>
      <c r="BG168" s="185"/>
      <c r="BH168" s="185" t="str">
        <f t="shared" si="211"/>
        <v/>
      </c>
      <c r="BI168" s="185">
        <f t="shared" si="212"/>
        <v>0</v>
      </c>
      <c r="BJ168" s="185">
        <f t="shared" si="213"/>
        <v>0</v>
      </c>
      <c r="BK168" s="185"/>
      <c r="BL168" s="185"/>
      <c r="BM168" s="185" t="str">
        <f t="shared" si="214"/>
        <v/>
      </c>
      <c r="BN168" s="185">
        <f t="shared" si="215"/>
        <v>0</v>
      </c>
      <c r="BO168" s="185">
        <f t="shared" si="216"/>
        <v>0</v>
      </c>
      <c r="BP168" s="140"/>
      <c r="BQ168" s="140"/>
    </row>
    <row r="169" ht="12.75" customHeight="1">
      <c r="A169" s="139"/>
      <c r="B169" s="139"/>
      <c r="C169" s="139">
        <v>123.0</v>
      </c>
      <c r="D169" s="215" t="str">
        <f t="shared" si="184"/>
        <v/>
      </c>
      <c r="E169" s="181">
        <f t="shared" si="185"/>
        <v>0</v>
      </c>
      <c r="F169" s="181">
        <f t="shared" si="186"/>
        <v>0</v>
      </c>
      <c r="G169" s="181"/>
      <c r="H169" s="181"/>
      <c r="I169" s="181">
        <f t="shared" si="179"/>
        <v>0</v>
      </c>
      <c r="J169" s="181"/>
      <c r="K169" s="181" t="str">
        <f t="shared" si="187"/>
        <v/>
      </c>
      <c r="L169" s="181">
        <f t="shared" si="188"/>
        <v>0</v>
      </c>
      <c r="M169" s="181">
        <f t="shared" si="189"/>
        <v>0</v>
      </c>
      <c r="N169" s="181"/>
      <c r="O169" s="181"/>
      <c r="P169" s="181">
        <f t="shared" si="180"/>
        <v>0</v>
      </c>
      <c r="Q169" s="181" t="str">
        <f t="shared" si="190"/>
        <v/>
      </c>
      <c r="R169" s="181">
        <f t="shared" si="191"/>
        <v>0</v>
      </c>
      <c r="S169" s="181">
        <f t="shared" si="192"/>
        <v>0</v>
      </c>
      <c r="T169" s="139"/>
      <c r="U169" s="139"/>
      <c r="V169" s="181">
        <f t="shared" si="181"/>
        <v>0</v>
      </c>
      <c r="W169" s="181" t="str">
        <f t="shared" si="193"/>
        <v/>
      </c>
      <c r="X169" s="181">
        <f t="shared" si="194"/>
        <v>0</v>
      </c>
      <c r="Y169" s="181">
        <f t="shared" si="195"/>
        <v>0</v>
      </c>
      <c r="Z169" s="139"/>
      <c r="AA169" s="139"/>
      <c r="AB169" s="181">
        <f t="shared" si="182"/>
        <v>0</v>
      </c>
      <c r="AC169" s="181"/>
      <c r="AD169" s="181" t="str">
        <f t="shared" si="196"/>
        <v/>
      </c>
      <c r="AE169" s="181">
        <f t="shared" si="197"/>
        <v>0</v>
      </c>
      <c r="AF169" s="181">
        <f t="shared" si="198"/>
        <v>0</v>
      </c>
      <c r="AG169" s="140"/>
      <c r="AH169" s="140"/>
      <c r="AI169" s="185">
        <f t="shared" si="183"/>
        <v>0</v>
      </c>
      <c r="AJ169" s="140"/>
      <c r="AK169" s="140">
        <v>123.0</v>
      </c>
      <c r="AL169" s="216" t="str">
        <f t="shared" si="199"/>
        <v/>
      </c>
      <c r="AM169" s="185">
        <f t="shared" si="200"/>
        <v>0</v>
      </c>
      <c r="AN169" s="185">
        <f t="shared" si="201"/>
        <v>0</v>
      </c>
      <c r="AO169" s="185"/>
      <c r="AP169" s="185"/>
      <c r="AQ169" s="185" t="str">
        <f t="shared" si="202"/>
        <v/>
      </c>
      <c r="AR169" s="185">
        <f t="shared" si="203"/>
        <v>0</v>
      </c>
      <c r="AS169" s="185">
        <f t="shared" si="204"/>
        <v>0</v>
      </c>
      <c r="AT169" s="185"/>
      <c r="AU169" s="185"/>
      <c r="AV169" s="185" t="str">
        <f t="shared" si="205"/>
        <v/>
      </c>
      <c r="AW169" s="185">
        <f t="shared" si="206"/>
        <v>0</v>
      </c>
      <c r="AX169" s="185">
        <f t="shared" si="207"/>
        <v>0</v>
      </c>
      <c r="AY169" s="140"/>
      <c r="AZ169" s="140"/>
      <c r="BA169" s="140"/>
      <c r="BB169" s="140">
        <v>123.0</v>
      </c>
      <c r="BC169" s="216" t="str">
        <f t="shared" si="208"/>
        <v/>
      </c>
      <c r="BD169" s="185">
        <f t="shared" si="209"/>
        <v>0</v>
      </c>
      <c r="BE169" s="185">
        <f t="shared" si="210"/>
        <v>0</v>
      </c>
      <c r="BF169" s="185"/>
      <c r="BG169" s="185"/>
      <c r="BH169" s="185" t="str">
        <f t="shared" si="211"/>
        <v/>
      </c>
      <c r="BI169" s="185">
        <f t="shared" si="212"/>
        <v>0</v>
      </c>
      <c r="BJ169" s="185">
        <f t="shared" si="213"/>
        <v>0</v>
      </c>
      <c r="BK169" s="185"/>
      <c r="BL169" s="185"/>
      <c r="BM169" s="185" t="str">
        <f t="shared" si="214"/>
        <v/>
      </c>
      <c r="BN169" s="185">
        <f t="shared" si="215"/>
        <v>0</v>
      </c>
      <c r="BO169" s="185">
        <f t="shared" si="216"/>
        <v>0</v>
      </c>
      <c r="BP169" s="140"/>
      <c r="BQ169" s="140"/>
    </row>
    <row r="170" ht="12.75" customHeight="1">
      <c r="A170" s="139"/>
      <c r="B170" s="139"/>
      <c r="C170" s="139">
        <v>124.0</v>
      </c>
      <c r="D170" s="215" t="str">
        <f t="shared" si="184"/>
        <v/>
      </c>
      <c r="E170" s="181">
        <f t="shared" si="185"/>
        <v>0</v>
      </c>
      <c r="F170" s="181">
        <f t="shared" si="186"/>
        <v>0</v>
      </c>
      <c r="G170" s="181"/>
      <c r="H170" s="181"/>
      <c r="I170" s="181">
        <f t="shared" si="179"/>
        <v>0</v>
      </c>
      <c r="J170" s="181"/>
      <c r="K170" s="181" t="str">
        <f t="shared" si="187"/>
        <v/>
      </c>
      <c r="L170" s="181">
        <f t="shared" si="188"/>
        <v>0</v>
      </c>
      <c r="M170" s="181">
        <f t="shared" si="189"/>
        <v>0</v>
      </c>
      <c r="N170" s="181"/>
      <c r="O170" s="181"/>
      <c r="P170" s="181">
        <f t="shared" si="180"/>
        <v>0</v>
      </c>
      <c r="Q170" s="181" t="str">
        <f t="shared" si="190"/>
        <v/>
      </c>
      <c r="R170" s="181">
        <f t="shared" si="191"/>
        <v>0</v>
      </c>
      <c r="S170" s="181">
        <f t="shared" si="192"/>
        <v>0</v>
      </c>
      <c r="T170" s="139"/>
      <c r="U170" s="139"/>
      <c r="V170" s="181">
        <f t="shared" si="181"/>
        <v>0</v>
      </c>
      <c r="W170" s="181" t="str">
        <f t="shared" si="193"/>
        <v/>
      </c>
      <c r="X170" s="181">
        <f t="shared" si="194"/>
        <v>0</v>
      </c>
      <c r="Y170" s="181">
        <f t="shared" si="195"/>
        <v>0</v>
      </c>
      <c r="Z170" s="139"/>
      <c r="AA170" s="139"/>
      <c r="AB170" s="181">
        <f t="shared" si="182"/>
        <v>0</v>
      </c>
      <c r="AC170" s="181"/>
      <c r="AD170" s="181" t="str">
        <f t="shared" si="196"/>
        <v/>
      </c>
      <c r="AE170" s="181">
        <f t="shared" si="197"/>
        <v>0</v>
      </c>
      <c r="AF170" s="181">
        <f t="shared" si="198"/>
        <v>0</v>
      </c>
      <c r="AG170" s="140"/>
      <c r="AH170" s="140"/>
      <c r="AI170" s="185">
        <f t="shared" si="183"/>
        <v>0</v>
      </c>
      <c r="AJ170" s="140"/>
      <c r="AK170" s="140">
        <v>124.0</v>
      </c>
      <c r="AL170" s="216" t="str">
        <f t="shared" si="199"/>
        <v/>
      </c>
      <c r="AM170" s="185">
        <f t="shared" si="200"/>
        <v>0</v>
      </c>
      <c r="AN170" s="185">
        <f t="shared" si="201"/>
        <v>0</v>
      </c>
      <c r="AO170" s="185"/>
      <c r="AP170" s="185"/>
      <c r="AQ170" s="185" t="str">
        <f t="shared" si="202"/>
        <v/>
      </c>
      <c r="AR170" s="185">
        <f t="shared" si="203"/>
        <v>0</v>
      </c>
      <c r="AS170" s="185">
        <f t="shared" si="204"/>
        <v>0</v>
      </c>
      <c r="AT170" s="185"/>
      <c r="AU170" s="185"/>
      <c r="AV170" s="185" t="str">
        <f t="shared" si="205"/>
        <v/>
      </c>
      <c r="AW170" s="185">
        <f t="shared" si="206"/>
        <v>0</v>
      </c>
      <c r="AX170" s="185">
        <f t="shared" si="207"/>
        <v>0</v>
      </c>
      <c r="AY170" s="140"/>
      <c r="AZ170" s="140"/>
      <c r="BA170" s="140"/>
      <c r="BB170" s="140">
        <v>124.0</v>
      </c>
      <c r="BC170" s="216" t="str">
        <f t="shared" si="208"/>
        <v/>
      </c>
      <c r="BD170" s="185">
        <f t="shared" si="209"/>
        <v>0</v>
      </c>
      <c r="BE170" s="185">
        <f t="shared" si="210"/>
        <v>0</v>
      </c>
      <c r="BF170" s="185"/>
      <c r="BG170" s="185"/>
      <c r="BH170" s="185" t="str">
        <f t="shared" si="211"/>
        <v/>
      </c>
      <c r="BI170" s="185">
        <f t="shared" si="212"/>
        <v>0</v>
      </c>
      <c r="BJ170" s="185">
        <f t="shared" si="213"/>
        <v>0</v>
      </c>
      <c r="BK170" s="185"/>
      <c r="BL170" s="185"/>
      <c r="BM170" s="185" t="str">
        <f t="shared" si="214"/>
        <v/>
      </c>
      <c r="BN170" s="185">
        <f t="shared" si="215"/>
        <v>0</v>
      </c>
      <c r="BO170" s="185">
        <f t="shared" si="216"/>
        <v>0</v>
      </c>
      <c r="BP170" s="140"/>
      <c r="BQ170" s="140"/>
    </row>
    <row r="171" ht="12.75" customHeight="1">
      <c r="A171" s="139"/>
      <c r="B171" s="139"/>
      <c r="C171" s="139">
        <v>125.0</v>
      </c>
      <c r="D171" s="215" t="str">
        <f t="shared" si="184"/>
        <v/>
      </c>
      <c r="E171" s="181">
        <f t="shared" si="185"/>
        <v>0</v>
      </c>
      <c r="F171" s="181">
        <f t="shared" si="186"/>
        <v>0</v>
      </c>
      <c r="G171" s="181"/>
      <c r="H171" s="181"/>
      <c r="I171" s="181">
        <f t="shared" si="179"/>
        <v>0</v>
      </c>
      <c r="J171" s="181"/>
      <c r="K171" s="181" t="str">
        <f t="shared" si="187"/>
        <v/>
      </c>
      <c r="L171" s="181">
        <f t="shared" si="188"/>
        <v>0</v>
      </c>
      <c r="M171" s="181">
        <f t="shared" si="189"/>
        <v>0</v>
      </c>
      <c r="N171" s="181"/>
      <c r="O171" s="181"/>
      <c r="P171" s="181">
        <f t="shared" si="180"/>
        <v>0</v>
      </c>
      <c r="Q171" s="181" t="str">
        <f t="shared" si="190"/>
        <v/>
      </c>
      <c r="R171" s="181">
        <f t="shared" si="191"/>
        <v>0</v>
      </c>
      <c r="S171" s="181">
        <f t="shared" si="192"/>
        <v>0</v>
      </c>
      <c r="T171" s="139"/>
      <c r="U171" s="139"/>
      <c r="V171" s="181">
        <f t="shared" si="181"/>
        <v>0</v>
      </c>
      <c r="W171" s="181" t="str">
        <f t="shared" si="193"/>
        <v/>
      </c>
      <c r="X171" s="181">
        <f t="shared" si="194"/>
        <v>0</v>
      </c>
      <c r="Y171" s="181">
        <f t="shared" si="195"/>
        <v>0</v>
      </c>
      <c r="Z171" s="139"/>
      <c r="AA171" s="139"/>
      <c r="AB171" s="181">
        <f t="shared" si="182"/>
        <v>0</v>
      </c>
      <c r="AC171" s="181"/>
      <c r="AD171" s="181" t="str">
        <f t="shared" si="196"/>
        <v/>
      </c>
      <c r="AE171" s="181">
        <f t="shared" si="197"/>
        <v>0</v>
      </c>
      <c r="AF171" s="181">
        <f t="shared" si="198"/>
        <v>0</v>
      </c>
      <c r="AG171" s="140"/>
      <c r="AH171" s="140"/>
      <c r="AI171" s="185">
        <f t="shared" si="183"/>
        <v>0</v>
      </c>
      <c r="AJ171" s="140"/>
      <c r="AK171" s="140">
        <v>125.0</v>
      </c>
      <c r="AL171" s="216" t="str">
        <f t="shared" si="199"/>
        <v/>
      </c>
      <c r="AM171" s="185">
        <f t="shared" si="200"/>
        <v>0</v>
      </c>
      <c r="AN171" s="185">
        <f t="shared" si="201"/>
        <v>0</v>
      </c>
      <c r="AO171" s="185"/>
      <c r="AP171" s="185"/>
      <c r="AQ171" s="185" t="str">
        <f t="shared" si="202"/>
        <v/>
      </c>
      <c r="AR171" s="185">
        <f t="shared" si="203"/>
        <v>0</v>
      </c>
      <c r="AS171" s="185">
        <f t="shared" si="204"/>
        <v>0</v>
      </c>
      <c r="AT171" s="185"/>
      <c r="AU171" s="185"/>
      <c r="AV171" s="185" t="str">
        <f t="shared" si="205"/>
        <v/>
      </c>
      <c r="AW171" s="185">
        <f t="shared" si="206"/>
        <v>0</v>
      </c>
      <c r="AX171" s="185">
        <f t="shared" si="207"/>
        <v>0</v>
      </c>
      <c r="AY171" s="140"/>
      <c r="AZ171" s="140"/>
      <c r="BA171" s="140"/>
      <c r="BB171" s="140">
        <v>125.0</v>
      </c>
      <c r="BC171" s="216" t="str">
        <f t="shared" si="208"/>
        <v/>
      </c>
      <c r="BD171" s="185">
        <f t="shared" si="209"/>
        <v>0</v>
      </c>
      <c r="BE171" s="185">
        <f t="shared" si="210"/>
        <v>0</v>
      </c>
      <c r="BF171" s="185"/>
      <c r="BG171" s="185"/>
      <c r="BH171" s="185" t="str">
        <f t="shared" si="211"/>
        <v/>
      </c>
      <c r="BI171" s="185">
        <f t="shared" si="212"/>
        <v>0</v>
      </c>
      <c r="BJ171" s="185">
        <f t="shared" si="213"/>
        <v>0</v>
      </c>
      <c r="BK171" s="185"/>
      <c r="BL171" s="185"/>
      <c r="BM171" s="185" t="str">
        <f t="shared" si="214"/>
        <v/>
      </c>
      <c r="BN171" s="185">
        <f t="shared" si="215"/>
        <v>0</v>
      </c>
      <c r="BO171" s="185">
        <f t="shared" si="216"/>
        <v>0</v>
      </c>
      <c r="BP171" s="140"/>
      <c r="BQ171" s="140"/>
    </row>
    <row r="172" ht="12.75" customHeight="1">
      <c r="A172" s="139"/>
      <c r="B172" s="139"/>
      <c r="C172" s="139">
        <v>126.0</v>
      </c>
      <c r="D172" s="215" t="str">
        <f t="shared" si="184"/>
        <v/>
      </c>
      <c r="E172" s="181">
        <f t="shared" si="185"/>
        <v>0</v>
      </c>
      <c r="F172" s="181">
        <f t="shared" si="186"/>
        <v>0</v>
      </c>
      <c r="G172" s="181"/>
      <c r="H172" s="181"/>
      <c r="I172" s="181">
        <f t="shared" si="179"/>
        <v>0</v>
      </c>
      <c r="J172" s="181"/>
      <c r="K172" s="181" t="str">
        <f t="shared" si="187"/>
        <v/>
      </c>
      <c r="L172" s="181">
        <f t="shared" si="188"/>
        <v>0</v>
      </c>
      <c r="M172" s="181">
        <f t="shared" si="189"/>
        <v>0</v>
      </c>
      <c r="N172" s="181"/>
      <c r="O172" s="181"/>
      <c r="P172" s="181">
        <f t="shared" si="180"/>
        <v>0</v>
      </c>
      <c r="Q172" s="181" t="str">
        <f t="shared" si="190"/>
        <v/>
      </c>
      <c r="R172" s="181">
        <f t="shared" si="191"/>
        <v>0</v>
      </c>
      <c r="S172" s="181">
        <f t="shared" si="192"/>
        <v>0</v>
      </c>
      <c r="T172" s="139"/>
      <c r="U172" s="139"/>
      <c r="V172" s="181">
        <f t="shared" si="181"/>
        <v>0</v>
      </c>
      <c r="W172" s="181" t="str">
        <f t="shared" si="193"/>
        <v/>
      </c>
      <c r="X172" s="181">
        <f t="shared" si="194"/>
        <v>0</v>
      </c>
      <c r="Y172" s="181">
        <f t="shared" si="195"/>
        <v>0</v>
      </c>
      <c r="Z172" s="139"/>
      <c r="AA172" s="139"/>
      <c r="AB172" s="181">
        <f t="shared" si="182"/>
        <v>0</v>
      </c>
      <c r="AC172" s="181"/>
      <c r="AD172" s="181" t="str">
        <f t="shared" si="196"/>
        <v/>
      </c>
      <c r="AE172" s="181">
        <f t="shared" si="197"/>
        <v>0</v>
      </c>
      <c r="AF172" s="181">
        <f t="shared" si="198"/>
        <v>0</v>
      </c>
      <c r="AG172" s="140"/>
      <c r="AH172" s="140"/>
      <c r="AI172" s="185">
        <f t="shared" si="183"/>
        <v>0</v>
      </c>
      <c r="AJ172" s="140"/>
      <c r="AK172" s="140">
        <v>126.0</v>
      </c>
      <c r="AL172" s="216" t="str">
        <f t="shared" si="199"/>
        <v/>
      </c>
      <c r="AM172" s="185">
        <f t="shared" si="200"/>
        <v>0</v>
      </c>
      <c r="AN172" s="185">
        <f t="shared" si="201"/>
        <v>0</v>
      </c>
      <c r="AO172" s="185"/>
      <c r="AP172" s="185"/>
      <c r="AQ172" s="185" t="str">
        <f t="shared" si="202"/>
        <v/>
      </c>
      <c r="AR172" s="185">
        <f t="shared" si="203"/>
        <v>0</v>
      </c>
      <c r="AS172" s="185">
        <f t="shared" si="204"/>
        <v>0</v>
      </c>
      <c r="AT172" s="185"/>
      <c r="AU172" s="185"/>
      <c r="AV172" s="185" t="str">
        <f t="shared" si="205"/>
        <v/>
      </c>
      <c r="AW172" s="185">
        <f t="shared" si="206"/>
        <v>0</v>
      </c>
      <c r="AX172" s="185">
        <f t="shared" si="207"/>
        <v>0</v>
      </c>
      <c r="AY172" s="140"/>
      <c r="AZ172" s="140"/>
      <c r="BA172" s="140"/>
      <c r="BB172" s="140">
        <v>126.0</v>
      </c>
      <c r="BC172" s="216" t="str">
        <f t="shared" si="208"/>
        <v/>
      </c>
      <c r="BD172" s="185">
        <f t="shared" si="209"/>
        <v>0</v>
      </c>
      <c r="BE172" s="185">
        <f t="shared" si="210"/>
        <v>0</v>
      </c>
      <c r="BF172" s="185"/>
      <c r="BG172" s="185"/>
      <c r="BH172" s="185" t="str">
        <f t="shared" si="211"/>
        <v/>
      </c>
      <c r="BI172" s="185">
        <f t="shared" si="212"/>
        <v>0</v>
      </c>
      <c r="BJ172" s="185">
        <f t="shared" si="213"/>
        <v>0</v>
      </c>
      <c r="BK172" s="185"/>
      <c r="BL172" s="185"/>
      <c r="BM172" s="185" t="str">
        <f t="shared" si="214"/>
        <v/>
      </c>
      <c r="BN172" s="185">
        <f t="shared" si="215"/>
        <v>0</v>
      </c>
      <c r="BO172" s="185">
        <f t="shared" si="216"/>
        <v>0</v>
      </c>
      <c r="BP172" s="140"/>
      <c r="BQ172" s="140"/>
    </row>
    <row r="173" ht="12.75" customHeight="1">
      <c r="A173" s="139"/>
      <c r="B173" s="139"/>
      <c r="C173" s="139">
        <v>127.0</v>
      </c>
      <c r="D173" s="215" t="str">
        <f t="shared" si="184"/>
        <v/>
      </c>
      <c r="E173" s="181">
        <f t="shared" si="185"/>
        <v>0</v>
      </c>
      <c r="F173" s="181">
        <f t="shared" si="186"/>
        <v>0</v>
      </c>
      <c r="G173" s="181"/>
      <c r="H173" s="181"/>
      <c r="I173" s="181">
        <f t="shared" si="179"/>
        <v>0</v>
      </c>
      <c r="J173" s="181"/>
      <c r="K173" s="181" t="str">
        <f t="shared" si="187"/>
        <v/>
      </c>
      <c r="L173" s="181">
        <f t="shared" si="188"/>
        <v>0</v>
      </c>
      <c r="M173" s="181">
        <f t="shared" si="189"/>
        <v>0</v>
      </c>
      <c r="N173" s="181"/>
      <c r="O173" s="181"/>
      <c r="P173" s="181">
        <f t="shared" si="180"/>
        <v>0</v>
      </c>
      <c r="Q173" s="181" t="str">
        <f t="shared" si="190"/>
        <v/>
      </c>
      <c r="R173" s="181">
        <f t="shared" si="191"/>
        <v>0</v>
      </c>
      <c r="S173" s="181">
        <f t="shared" si="192"/>
        <v>0</v>
      </c>
      <c r="T173" s="139"/>
      <c r="U173" s="139"/>
      <c r="V173" s="181">
        <f t="shared" si="181"/>
        <v>0</v>
      </c>
      <c r="W173" s="181" t="str">
        <f t="shared" si="193"/>
        <v/>
      </c>
      <c r="X173" s="181">
        <f t="shared" si="194"/>
        <v>0</v>
      </c>
      <c r="Y173" s="181">
        <f t="shared" si="195"/>
        <v>0</v>
      </c>
      <c r="Z173" s="139"/>
      <c r="AA173" s="139"/>
      <c r="AB173" s="181">
        <f t="shared" si="182"/>
        <v>0</v>
      </c>
      <c r="AC173" s="181"/>
      <c r="AD173" s="181" t="str">
        <f t="shared" si="196"/>
        <v/>
      </c>
      <c r="AE173" s="181">
        <f t="shared" si="197"/>
        <v>0</v>
      </c>
      <c r="AF173" s="181">
        <f t="shared" si="198"/>
        <v>0</v>
      </c>
      <c r="AG173" s="140"/>
      <c r="AH173" s="140"/>
      <c r="AI173" s="185">
        <f t="shared" si="183"/>
        <v>0</v>
      </c>
      <c r="AJ173" s="140"/>
      <c r="AK173" s="140">
        <v>127.0</v>
      </c>
      <c r="AL173" s="216" t="str">
        <f t="shared" si="199"/>
        <v/>
      </c>
      <c r="AM173" s="185">
        <f t="shared" si="200"/>
        <v>0</v>
      </c>
      <c r="AN173" s="185">
        <f t="shared" si="201"/>
        <v>0</v>
      </c>
      <c r="AO173" s="185"/>
      <c r="AP173" s="185"/>
      <c r="AQ173" s="185" t="str">
        <f t="shared" si="202"/>
        <v/>
      </c>
      <c r="AR173" s="185">
        <f t="shared" si="203"/>
        <v>0</v>
      </c>
      <c r="AS173" s="185">
        <f t="shared" si="204"/>
        <v>0</v>
      </c>
      <c r="AT173" s="185"/>
      <c r="AU173" s="185"/>
      <c r="AV173" s="185" t="str">
        <f t="shared" si="205"/>
        <v/>
      </c>
      <c r="AW173" s="185">
        <f t="shared" si="206"/>
        <v>0</v>
      </c>
      <c r="AX173" s="185">
        <f t="shared" si="207"/>
        <v>0</v>
      </c>
      <c r="AY173" s="140"/>
      <c r="AZ173" s="140"/>
      <c r="BA173" s="140"/>
      <c r="BB173" s="140">
        <v>127.0</v>
      </c>
      <c r="BC173" s="216" t="str">
        <f t="shared" si="208"/>
        <v/>
      </c>
      <c r="BD173" s="185">
        <f t="shared" si="209"/>
        <v>0</v>
      </c>
      <c r="BE173" s="185">
        <f t="shared" si="210"/>
        <v>0</v>
      </c>
      <c r="BF173" s="185"/>
      <c r="BG173" s="185"/>
      <c r="BH173" s="185" t="str">
        <f t="shared" si="211"/>
        <v/>
      </c>
      <c r="BI173" s="185">
        <f t="shared" si="212"/>
        <v>0</v>
      </c>
      <c r="BJ173" s="185">
        <f t="shared" si="213"/>
        <v>0</v>
      </c>
      <c r="BK173" s="185"/>
      <c r="BL173" s="185"/>
      <c r="BM173" s="185" t="str">
        <f t="shared" si="214"/>
        <v/>
      </c>
      <c r="BN173" s="185">
        <f t="shared" si="215"/>
        <v>0</v>
      </c>
      <c r="BO173" s="185">
        <f t="shared" si="216"/>
        <v>0</v>
      </c>
      <c r="BP173" s="140"/>
      <c r="BQ173" s="140"/>
    </row>
    <row r="174" ht="12.75" customHeight="1">
      <c r="A174" s="139"/>
      <c r="B174" s="139"/>
      <c r="C174" s="139">
        <v>128.0</v>
      </c>
      <c r="D174" s="215" t="str">
        <f t="shared" si="184"/>
        <v/>
      </c>
      <c r="E174" s="181">
        <f t="shared" si="185"/>
        <v>0</v>
      </c>
      <c r="F174" s="181">
        <f t="shared" si="186"/>
        <v>0</v>
      </c>
      <c r="G174" s="181"/>
      <c r="H174" s="181"/>
      <c r="I174" s="181">
        <f t="shared" si="179"/>
        <v>0</v>
      </c>
      <c r="J174" s="181"/>
      <c r="K174" s="181" t="str">
        <f t="shared" si="187"/>
        <v/>
      </c>
      <c r="L174" s="181">
        <f t="shared" si="188"/>
        <v>0</v>
      </c>
      <c r="M174" s="181">
        <f t="shared" si="189"/>
        <v>0</v>
      </c>
      <c r="N174" s="181"/>
      <c r="O174" s="181"/>
      <c r="P174" s="181">
        <f t="shared" si="180"/>
        <v>0</v>
      </c>
      <c r="Q174" s="181" t="str">
        <f t="shared" si="190"/>
        <v/>
      </c>
      <c r="R174" s="181">
        <f t="shared" si="191"/>
        <v>0</v>
      </c>
      <c r="S174" s="181">
        <f t="shared" si="192"/>
        <v>0</v>
      </c>
      <c r="T174" s="139"/>
      <c r="U174" s="139"/>
      <c r="V174" s="181">
        <f t="shared" si="181"/>
        <v>0</v>
      </c>
      <c r="W174" s="181" t="str">
        <f t="shared" si="193"/>
        <v/>
      </c>
      <c r="X174" s="181">
        <f t="shared" si="194"/>
        <v>0</v>
      </c>
      <c r="Y174" s="181">
        <f t="shared" si="195"/>
        <v>0</v>
      </c>
      <c r="Z174" s="139"/>
      <c r="AA174" s="139"/>
      <c r="AB174" s="181">
        <f t="shared" si="182"/>
        <v>0</v>
      </c>
      <c r="AC174" s="181"/>
      <c r="AD174" s="181" t="str">
        <f t="shared" si="196"/>
        <v/>
      </c>
      <c r="AE174" s="181">
        <f t="shared" si="197"/>
        <v>0</v>
      </c>
      <c r="AF174" s="181">
        <f t="shared" si="198"/>
        <v>0</v>
      </c>
      <c r="AG174" s="140"/>
      <c r="AH174" s="140"/>
      <c r="AI174" s="185">
        <f t="shared" si="183"/>
        <v>0</v>
      </c>
      <c r="AJ174" s="140"/>
      <c r="AK174" s="140">
        <v>128.0</v>
      </c>
      <c r="AL174" s="216" t="str">
        <f t="shared" si="199"/>
        <v/>
      </c>
      <c r="AM174" s="185">
        <f t="shared" si="200"/>
        <v>0</v>
      </c>
      <c r="AN174" s="185">
        <f t="shared" si="201"/>
        <v>0</v>
      </c>
      <c r="AO174" s="185"/>
      <c r="AP174" s="185"/>
      <c r="AQ174" s="185" t="str">
        <f t="shared" si="202"/>
        <v/>
      </c>
      <c r="AR174" s="185">
        <f t="shared" si="203"/>
        <v>0</v>
      </c>
      <c r="AS174" s="185">
        <f t="shared" si="204"/>
        <v>0</v>
      </c>
      <c r="AT174" s="185"/>
      <c r="AU174" s="185"/>
      <c r="AV174" s="185" t="str">
        <f t="shared" si="205"/>
        <v/>
      </c>
      <c r="AW174" s="185">
        <f t="shared" si="206"/>
        <v>0</v>
      </c>
      <c r="AX174" s="185">
        <f t="shared" si="207"/>
        <v>0</v>
      </c>
      <c r="AY174" s="140"/>
      <c r="AZ174" s="140"/>
      <c r="BA174" s="140"/>
      <c r="BB174" s="140">
        <v>128.0</v>
      </c>
      <c r="BC174" s="216" t="str">
        <f t="shared" si="208"/>
        <v/>
      </c>
      <c r="BD174" s="185">
        <f t="shared" si="209"/>
        <v>0</v>
      </c>
      <c r="BE174" s="185">
        <f t="shared" si="210"/>
        <v>0</v>
      </c>
      <c r="BF174" s="185"/>
      <c r="BG174" s="185"/>
      <c r="BH174" s="185" t="str">
        <f t="shared" si="211"/>
        <v/>
      </c>
      <c r="BI174" s="185">
        <f t="shared" si="212"/>
        <v>0</v>
      </c>
      <c r="BJ174" s="185">
        <f t="shared" si="213"/>
        <v>0</v>
      </c>
      <c r="BK174" s="185"/>
      <c r="BL174" s="185"/>
      <c r="BM174" s="185" t="str">
        <f t="shared" si="214"/>
        <v/>
      </c>
      <c r="BN174" s="185">
        <f t="shared" si="215"/>
        <v>0</v>
      </c>
      <c r="BO174" s="185">
        <f t="shared" si="216"/>
        <v>0</v>
      </c>
      <c r="BP174" s="140"/>
      <c r="BQ174" s="140"/>
    </row>
    <row r="175" ht="12.75" customHeight="1">
      <c r="A175" s="139"/>
      <c r="B175" s="139"/>
      <c r="C175" s="139">
        <v>129.0</v>
      </c>
      <c r="D175" s="215" t="str">
        <f t="shared" si="184"/>
        <v/>
      </c>
      <c r="E175" s="181">
        <f t="shared" si="185"/>
        <v>0</v>
      </c>
      <c r="F175" s="181">
        <f t="shared" si="186"/>
        <v>0</v>
      </c>
      <c r="G175" s="181"/>
      <c r="H175" s="181"/>
      <c r="I175" s="181">
        <f t="shared" si="179"/>
        <v>0</v>
      </c>
      <c r="J175" s="181"/>
      <c r="K175" s="181" t="str">
        <f t="shared" si="187"/>
        <v/>
      </c>
      <c r="L175" s="181">
        <f t="shared" si="188"/>
        <v>0</v>
      </c>
      <c r="M175" s="181">
        <f t="shared" si="189"/>
        <v>0</v>
      </c>
      <c r="N175" s="181"/>
      <c r="O175" s="181"/>
      <c r="P175" s="181">
        <f t="shared" si="180"/>
        <v>0</v>
      </c>
      <c r="Q175" s="181" t="str">
        <f t="shared" si="190"/>
        <v/>
      </c>
      <c r="R175" s="181">
        <f t="shared" si="191"/>
        <v>0</v>
      </c>
      <c r="S175" s="181">
        <f t="shared" si="192"/>
        <v>0</v>
      </c>
      <c r="T175" s="139"/>
      <c r="U175" s="139"/>
      <c r="V175" s="181">
        <f t="shared" si="181"/>
        <v>0</v>
      </c>
      <c r="W175" s="181" t="str">
        <f t="shared" si="193"/>
        <v/>
      </c>
      <c r="X175" s="181">
        <f t="shared" si="194"/>
        <v>0</v>
      </c>
      <c r="Y175" s="181">
        <f t="shared" si="195"/>
        <v>0</v>
      </c>
      <c r="Z175" s="139"/>
      <c r="AA175" s="139"/>
      <c r="AB175" s="181">
        <f t="shared" si="182"/>
        <v>0</v>
      </c>
      <c r="AC175" s="181"/>
      <c r="AD175" s="181" t="str">
        <f t="shared" si="196"/>
        <v/>
      </c>
      <c r="AE175" s="181">
        <f t="shared" si="197"/>
        <v>0</v>
      </c>
      <c r="AF175" s="181">
        <f t="shared" si="198"/>
        <v>0</v>
      </c>
      <c r="AG175" s="140"/>
      <c r="AH175" s="140"/>
      <c r="AI175" s="185">
        <f t="shared" si="183"/>
        <v>0</v>
      </c>
      <c r="AJ175" s="140"/>
      <c r="AK175" s="140">
        <v>129.0</v>
      </c>
      <c r="AL175" s="216" t="str">
        <f t="shared" si="199"/>
        <v/>
      </c>
      <c r="AM175" s="185">
        <f t="shared" si="200"/>
        <v>0</v>
      </c>
      <c r="AN175" s="185">
        <f t="shared" si="201"/>
        <v>0</v>
      </c>
      <c r="AO175" s="185"/>
      <c r="AP175" s="185"/>
      <c r="AQ175" s="185" t="str">
        <f t="shared" si="202"/>
        <v/>
      </c>
      <c r="AR175" s="185">
        <f t="shared" si="203"/>
        <v>0</v>
      </c>
      <c r="AS175" s="185">
        <f t="shared" si="204"/>
        <v>0</v>
      </c>
      <c r="AT175" s="185"/>
      <c r="AU175" s="185"/>
      <c r="AV175" s="185" t="str">
        <f t="shared" si="205"/>
        <v/>
      </c>
      <c r="AW175" s="185">
        <f t="shared" si="206"/>
        <v>0</v>
      </c>
      <c r="AX175" s="185">
        <f t="shared" si="207"/>
        <v>0</v>
      </c>
      <c r="AY175" s="140"/>
      <c r="AZ175" s="140"/>
      <c r="BA175" s="140"/>
      <c r="BB175" s="140">
        <v>129.0</v>
      </c>
      <c r="BC175" s="216" t="str">
        <f t="shared" si="208"/>
        <v/>
      </c>
      <c r="BD175" s="185">
        <f t="shared" si="209"/>
        <v>0</v>
      </c>
      <c r="BE175" s="185">
        <f t="shared" si="210"/>
        <v>0</v>
      </c>
      <c r="BF175" s="185"/>
      <c r="BG175" s="185"/>
      <c r="BH175" s="185" t="str">
        <f t="shared" si="211"/>
        <v/>
      </c>
      <c r="BI175" s="185">
        <f t="shared" si="212"/>
        <v>0</v>
      </c>
      <c r="BJ175" s="185">
        <f t="shared" si="213"/>
        <v>0</v>
      </c>
      <c r="BK175" s="185"/>
      <c r="BL175" s="185"/>
      <c r="BM175" s="185" t="str">
        <f t="shared" si="214"/>
        <v/>
      </c>
      <c r="BN175" s="185">
        <f t="shared" si="215"/>
        <v>0</v>
      </c>
      <c r="BO175" s="185">
        <f t="shared" si="216"/>
        <v>0</v>
      </c>
      <c r="BP175" s="140"/>
      <c r="BQ175" s="140"/>
    </row>
    <row r="176" ht="12.75" customHeight="1">
      <c r="A176" s="139"/>
      <c r="B176" s="139"/>
      <c r="C176" s="139">
        <v>130.0</v>
      </c>
      <c r="D176" s="215" t="str">
        <f t="shared" si="184"/>
        <v/>
      </c>
      <c r="E176" s="181">
        <f t="shared" si="185"/>
        <v>0</v>
      </c>
      <c r="F176" s="181">
        <f t="shared" si="186"/>
        <v>0</v>
      </c>
      <c r="G176" s="181"/>
      <c r="H176" s="181"/>
      <c r="I176" s="181">
        <f t="shared" si="179"/>
        <v>0</v>
      </c>
      <c r="J176" s="181"/>
      <c r="K176" s="181" t="str">
        <f t="shared" si="187"/>
        <v/>
      </c>
      <c r="L176" s="181">
        <f t="shared" si="188"/>
        <v>0</v>
      </c>
      <c r="M176" s="181">
        <f t="shared" si="189"/>
        <v>0</v>
      </c>
      <c r="N176" s="181"/>
      <c r="O176" s="181"/>
      <c r="P176" s="181">
        <f t="shared" si="180"/>
        <v>0</v>
      </c>
      <c r="Q176" s="181" t="str">
        <f t="shared" si="190"/>
        <v/>
      </c>
      <c r="R176" s="181">
        <f t="shared" si="191"/>
        <v>0</v>
      </c>
      <c r="S176" s="181">
        <f t="shared" si="192"/>
        <v>0</v>
      </c>
      <c r="T176" s="139"/>
      <c r="U176" s="139"/>
      <c r="V176" s="181">
        <f t="shared" si="181"/>
        <v>0</v>
      </c>
      <c r="W176" s="181" t="str">
        <f t="shared" si="193"/>
        <v/>
      </c>
      <c r="X176" s="181">
        <f t="shared" si="194"/>
        <v>0</v>
      </c>
      <c r="Y176" s="181">
        <f t="shared" si="195"/>
        <v>0</v>
      </c>
      <c r="Z176" s="139"/>
      <c r="AA176" s="139"/>
      <c r="AB176" s="181">
        <f t="shared" si="182"/>
        <v>0</v>
      </c>
      <c r="AC176" s="181"/>
      <c r="AD176" s="181" t="str">
        <f t="shared" si="196"/>
        <v/>
      </c>
      <c r="AE176" s="181">
        <f t="shared" si="197"/>
        <v>0</v>
      </c>
      <c r="AF176" s="181">
        <f t="shared" si="198"/>
        <v>0</v>
      </c>
      <c r="AG176" s="140"/>
      <c r="AH176" s="140"/>
      <c r="AI176" s="185">
        <f t="shared" si="183"/>
        <v>0</v>
      </c>
      <c r="AJ176" s="140"/>
      <c r="AK176" s="140">
        <v>130.0</v>
      </c>
      <c r="AL176" s="216" t="str">
        <f t="shared" si="199"/>
        <v/>
      </c>
      <c r="AM176" s="185">
        <f t="shared" si="200"/>
        <v>0</v>
      </c>
      <c r="AN176" s="185">
        <f t="shared" si="201"/>
        <v>0</v>
      </c>
      <c r="AO176" s="185"/>
      <c r="AP176" s="185"/>
      <c r="AQ176" s="185" t="str">
        <f t="shared" si="202"/>
        <v/>
      </c>
      <c r="AR176" s="185">
        <f t="shared" si="203"/>
        <v>0</v>
      </c>
      <c r="AS176" s="185">
        <f t="shared" si="204"/>
        <v>0</v>
      </c>
      <c r="AT176" s="185"/>
      <c r="AU176" s="185"/>
      <c r="AV176" s="185" t="str">
        <f t="shared" si="205"/>
        <v/>
      </c>
      <c r="AW176" s="185">
        <f t="shared" si="206"/>
        <v>0</v>
      </c>
      <c r="AX176" s="185">
        <f t="shared" si="207"/>
        <v>0</v>
      </c>
      <c r="AY176" s="140"/>
      <c r="AZ176" s="140"/>
      <c r="BA176" s="140"/>
      <c r="BB176" s="140">
        <v>130.0</v>
      </c>
      <c r="BC176" s="216" t="str">
        <f t="shared" si="208"/>
        <v/>
      </c>
      <c r="BD176" s="185">
        <f t="shared" si="209"/>
        <v>0</v>
      </c>
      <c r="BE176" s="185">
        <f t="shared" si="210"/>
        <v>0</v>
      </c>
      <c r="BF176" s="185"/>
      <c r="BG176" s="185"/>
      <c r="BH176" s="185" t="str">
        <f t="shared" si="211"/>
        <v/>
      </c>
      <c r="BI176" s="185">
        <f t="shared" si="212"/>
        <v>0</v>
      </c>
      <c r="BJ176" s="185">
        <f t="shared" si="213"/>
        <v>0</v>
      </c>
      <c r="BK176" s="185"/>
      <c r="BL176" s="185"/>
      <c r="BM176" s="185" t="str">
        <f t="shared" si="214"/>
        <v/>
      </c>
      <c r="BN176" s="185">
        <f t="shared" si="215"/>
        <v>0</v>
      </c>
      <c r="BO176" s="185">
        <f t="shared" si="216"/>
        <v>0</v>
      </c>
      <c r="BP176" s="140"/>
      <c r="BQ176" s="140"/>
    </row>
    <row r="177" ht="12.75" customHeight="1">
      <c r="A177" s="139"/>
      <c r="B177" s="139"/>
      <c r="C177" s="139">
        <v>131.0</v>
      </c>
      <c r="D177" s="215" t="str">
        <f t="shared" si="184"/>
        <v/>
      </c>
      <c r="E177" s="181">
        <f t="shared" si="185"/>
        <v>0</v>
      </c>
      <c r="F177" s="181">
        <f t="shared" si="186"/>
        <v>0</v>
      </c>
      <c r="G177" s="181"/>
      <c r="H177" s="181"/>
      <c r="I177" s="181">
        <f t="shared" si="179"/>
        <v>0</v>
      </c>
      <c r="J177" s="181"/>
      <c r="K177" s="181" t="str">
        <f t="shared" si="187"/>
        <v/>
      </c>
      <c r="L177" s="181">
        <f t="shared" si="188"/>
        <v>0</v>
      </c>
      <c r="M177" s="181">
        <f t="shared" si="189"/>
        <v>0</v>
      </c>
      <c r="N177" s="181"/>
      <c r="O177" s="181"/>
      <c r="P177" s="181">
        <f t="shared" si="180"/>
        <v>0</v>
      </c>
      <c r="Q177" s="181" t="str">
        <f t="shared" si="190"/>
        <v/>
      </c>
      <c r="R177" s="181">
        <f t="shared" si="191"/>
        <v>0</v>
      </c>
      <c r="S177" s="181">
        <f t="shared" si="192"/>
        <v>0</v>
      </c>
      <c r="T177" s="139"/>
      <c r="U177" s="139"/>
      <c r="V177" s="181">
        <f t="shared" si="181"/>
        <v>0</v>
      </c>
      <c r="W177" s="181" t="str">
        <f t="shared" si="193"/>
        <v/>
      </c>
      <c r="X177" s="181">
        <f t="shared" si="194"/>
        <v>0</v>
      </c>
      <c r="Y177" s="181">
        <f t="shared" si="195"/>
        <v>0</v>
      </c>
      <c r="Z177" s="139"/>
      <c r="AA177" s="139"/>
      <c r="AB177" s="181">
        <f t="shared" si="182"/>
        <v>0</v>
      </c>
      <c r="AC177" s="181"/>
      <c r="AD177" s="181" t="str">
        <f t="shared" si="196"/>
        <v/>
      </c>
      <c r="AE177" s="181">
        <f t="shared" si="197"/>
        <v>0</v>
      </c>
      <c r="AF177" s="181">
        <f t="shared" si="198"/>
        <v>0</v>
      </c>
      <c r="AG177" s="140"/>
      <c r="AH177" s="140"/>
      <c r="AI177" s="185">
        <f t="shared" si="183"/>
        <v>0</v>
      </c>
      <c r="AJ177" s="140"/>
      <c r="AK177" s="140">
        <v>131.0</v>
      </c>
      <c r="AL177" s="216" t="str">
        <f t="shared" si="199"/>
        <v/>
      </c>
      <c r="AM177" s="185">
        <f t="shared" si="200"/>
        <v>0</v>
      </c>
      <c r="AN177" s="185">
        <f t="shared" si="201"/>
        <v>0</v>
      </c>
      <c r="AO177" s="185"/>
      <c r="AP177" s="185"/>
      <c r="AQ177" s="185" t="str">
        <f t="shared" si="202"/>
        <v/>
      </c>
      <c r="AR177" s="185">
        <f t="shared" si="203"/>
        <v>0</v>
      </c>
      <c r="AS177" s="185">
        <f t="shared" si="204"/>
        <v>0</v>
      </c>
      <c r="AT177" s="185"/>
      <c r="AU177" s="185"/>
      <c r="AV177" s="185" t="str">
        <f t="shared" si="205"/>
        <v/>
      </c>
      <c r="AW177" s="185">
        <f t="shared" si="206"/>
        <v>0</v>
      </c>
      <c r="AX177" s="185">
        <f t="shared" si="207"/>
        <v>0</v>
      </c>
      <c r="AY177" s="140"/>
      <c r="AZ177" s="140"/>
      <c r="BA177" s="140"/>
      <c r="BB177" s="140">
        <v>131.0</v>
      </c>
      <c r="BC177" s="216" t="str">
        <f t="shared" si="208"/>
        <v/>
      </c>
      <c r="BD177" s="185">
        <f t="shared" si="209"/>
        <v>0</v>
      </c>
      <c r="BE177" s="185">
        <f t="shared" si="210"/>
        <v>0</v>
      </c>
      <c r="BF177" s="185"/>
      <c r="BG177" s="185"/>
      <c r="BH177" s="185" t="str">
        <f t="shared" si="211"/>
        <v/>
      </c>
      <c r="BI177" s="185">
        <f t="shared" si="212"/>
        <v>0</v>
      </c>
      <c r="BJ177" s="185">
        <f t="shared" si="213"/>
        <v>0</v>
      </c>
      <c r="BK177" s="185"/>
      <c r="BL177" s="185"/>
      <c r="BM177" s="185" t="str">
        <f t="shared" si="214"/>
        <v/>
      </c>
      <c r="BN177" s="185">
        <f t="shared" si="215"/>
        <v>0</v>
      </c>
      <c r="BO177" s="185">
        <f t="shared" si="216"/>
        <v>0</v>
      </c>
      <c r="BP177" s="140"/>
      <c r="BQ177" s="140"/>
    </row>
    <row r="178" ht="12.75" customHeight="1">
      <c r="A178" s="139"/>
      <c r="B178" s="139"/>
      <c r="C178" s="139">
        <v>132.0</v>
      </c>
      <c r="D178" s="215" t="str">
        <f t="shared" si="184"/>
        <v/>
      </c>
      <c r="E178" s="181">
        <f t="shared" si="185"/>
        <v>0</v>
      </c>
      <c r="F178" s="181">
        <f t="shared" si="186"/>
        <v>0</v>
      </c>
      <c r="G178" s="181">
        <f t="shared" ref="G178:H178" si="327">SUM(E167:E178)</f>
        <v>0</v>
      </c>
      <c r="H178" s="181">
        <f t="shared" si="327"/>
        <v>0</v>
      </c>
      <c r="I178" s="181">
        <f t="shared" si="179"/>
        <v>0</v>
      </c>
      <c r="J178" s="181"/>
      <c r="K178" s="181" t="str">
        <f t="shared" si="187"/>
        <v/>
      </c>
      <c r="L178" s="181">
        <f t="shared" si="188"/>
        <v>0</v>
      </c>
      <c r="M178" s="181">
        <f t="shared" si="189"/>
        <v>0</v>
      </c>
      <c r="N178" s="181">
        <f t="shared" ref="N178:O178" si="328">SUM(L167:L178)</f>
        <v>0</v>
      </c>
      <c r="O178" s="181">
        <f t="shared" si="328"/>
        <v>0</v>
      </c>
      <c r="P178" s="181">
        <f t="shared" si="180"/>
        <v>0</v>
      </c>
      <c r="Q178" s="181" t="str">
        <f t="shared" si="190"/>
        <v/>
      </c>
      <c r="R178" s="181">
        <f t="shared" si="191"/>
        <v>0</v>
      </c>
      <c r="S178" s="181">
        <f t="shared" si="192"/>
        <v>0</v>
      </c>
      <c r="T178" s="215">
        <f t="shared" ref="T178:U178" si="329">SUM(R167:R178)</f>
        <v>0</v>
      </c>
      <c r="U178" s="215">
        <f t="shared" si="329"/>
        <v>0</v>
      </c>
      <c r="V178" s="181">
        <f t="shared" si="181"/>
        <v>0</v>
      </c>
      <c r="W178" s="181" t="str">
        <f t="shared" si="193"/>
        <v/>
      </c>
      <c r="X178" s="181">
        <f t="shared" si="194"/>
        <v>0</v>
      </c>
      <c r="Y178" s="181">
        <f t="shared" si="195"/>
        <v>0</v>
      </c>
      <c r="Z178" s="215">
        <f t="shared" ref="Z178:AA178" si="330">SUM(X167:X178)</f>
        <v>0</v>
      </c>
      <c r="AA178" s="215">
        <f t="shared" si="330"/>
        <v>0</v>
      </c>
      <c r="AB178" s="181">
        <f t="shared" si="182"/>
        <v>0</v>
      </c>
      <c r="AC178" s="181"/>
      <c r="AD178" s="181" t="str">
        <f t="shared" si="196"/>
        <v/>
      </c>
      <c r="AE178" s="181">
        <f t="shared" si="197"/>
        <v>0</v>
      </c>
      <c r="AF178" s="181">
        <f t="shared" si="198"/>
        <v>0</v>
      </c>
      <c r="AG178" s="216">
        <f t="shared" ref="AG178:AH178" si="331">SUM(AE167:AE178)</f>
        <v>0</v>
      </c>
      <c r="AH178" s="216">
        <f t="shared" si="331"/>
        <v>0</v>
      </c>
      <c r="AI178" s="185">
        <f t="shared" si="183"/>
        <v>0</v>
      </c>
      <c r="AJ178" s="140"/>
      <c r="AK178" s="140">
        <v>132.0</v>
      </c>
      <c r="AL178" s="216" t="str">
        <f t="shared" si="199"/>
        <v/>
      </c>
      <c r="AM178" s="185">
        <f t="shared" si="200"/>
        <v>0</v>
      </c>
      <c r="AN178" s="185">
        <f t="shared" si="201"/>
        <v>0</v>
      </c>
      <c r="AO178" s="185">
        <f t="shared" ref="AO178:AP178" si="332">SUM(AM167:AM178)</f>
        <v>0</v>
      </c>
      <c r="AP178" s="185">
        <f t="shared" si="332"/>
        <v>0</v>
      </c>
      <c r="AQ178" s="185" t="str">
        <f t="shared" si="202"/>
        <v/>
      </c>
      <c r="AR178" s="185">
        <f t="shared" si="203"/>
        <v>0</v>
      </c>
      <c r="AS178" s="185">
        <f t="shared" si="204"/>
        <v>0</v>
      </c>
      <c r="AT178" s="185">
        <f t="shared" ref="AT178:AU178" si="333">SUM(AR167:AR178)</f>
        <v>0</v>
      </c>
      <c r="AU178" s="185">
        <f t="shared" si="333"/>
        <v>0</v>
      </c>
      <c r="AV178" s="185" t="str">
        <f t="shared" si="205"/>
        <v/>
      </c>
      <c r="AW178" s="185">
        <f t="shared" si="206"/>
        <v>0</v>
      </c>
      <c r="AX178" s="185">
        <f t="shared" si="207"/>
        <v>0</v>
      </c>
      <c r="AY178" s="216">
        <f t="shared" ref="AY178:AZ178" si="334">SUM(AW167:AW178)</f>
        <v>0</v>
      </c>
      <c r="AZ178" s="216">
        <f t="shared" si="334"/>
        <v>0</v>
      </c>
      <c r="BA178" s="140"/>
      <c r="BB178" s="140">
        <v>132.0</v>
      </c>
      <c r="BC178" s="216" t="str">
        <f t="shared" si="208"/>
        <v/>
      </c>
      <c r="BD178" s="185">
        <f t="shared" si="209"/>
        <v>0</v>
      </c>
      <c r="BE178" s="185">
        <f t="shared" si="210"/>
        <v>0</v>
      </c>
      <c r="BF178" s="185">
        <f t="shared" ref="BF178:BG178" si="335">SUM(BD167:BD178)</f>
        <v>0</v>
      </c>
      <c r="BG178" s="185">
        <f t="shared" si="335"/>
        <v>0</v>
      </c>
      <c r="BH178" s="185" t="str">
        <f t="shared" si="211"/>
        <v/>
      </c>
      <c r="BI178" s="185">
        <f t="shared" si="212"/>
        <v>0</v>
      </c>
      <c r="BJ178" s="185">
        <f t="shared" si="213"/>
        <v>0</v>
      </c>
      <c r="BK178" s="185">
        <f t="shared" ref="BK178:BL178" si="336">SUM(BI167:BI178)</f>
        <v>0</v>
      </c>
      <c r="BL178" s="185">
        <f t="shared" si="336"/>
        <v>0</v>
      </c>
      <c r="BM178" s="185" t="str">
        <f t="shared" si="214"/>
        <v/>
      </c>
      <c r="BN178" s="185">
        <f t="shared" si="215"/>
        <v>0</v>
      </c>
      <c r="BO178" s="185">
        <f t="shared" si="216"/>
        <v>0</v>
      </c>
      <c r="BP178" s="216">
        <f t="shared" ref="BP178:BQ178" si="337">SUM(BN167:BN178)</f>
        <v>0</v>
      </c>
      <c r="BQ178" s="216">
        <f t="shared" si="337"/>
        <v>0</v>
      </c>
    </row>
    <row r="179" ht="12.75" customHeight="1">
      <c r="A179" s="139"/>
      <c r="B179" s="139"/>
      <c r="C179" s="139">
        <v>133.0</v>
      </c>
      <c r="D179" s="215" t="str">
        <f t="shared" si="184"/>
        <v/>
      </c>
      <c r="E179" s="181">
        <f t="shared" si="185"/>
        <v>0</v>
      </c>
      <c r="F179" s="181">
        <f t="shared" si="186"/>
        <v>0</v>
      </c>
      <c r="G179" s="181"/>
      <c r="H179" s="181"/>
      <c r="I179" s="181">
        <f t="shared" si="179"/>
        <v>0</v>
      </c>
      <c r="J179" s="181"/>
      <c r="K179" s="181" t="str">
        <f t="shared" si="187"/>
        <v/>
      </c>
      <c r="L179" s="181">
        <f t="shared" si="188"/>
        <v>0</v>
      </c>
      <c r="M179" s="181">
        <f t="shared" si="189"/>
        <v>0</v>
      </c>
      <c r="N179" s="181"/>
      <c r="O179" s="181"/>
      <c r="P179" s="181">
        <f t="shared" si="180"/>
        <v>0</v>
      </c>
      <c r="Q179" s="181" t="str">
        <f t="shared" si="190"/>
        <v/>
      </c>
      <c r="R179" s="181">
        <f t="shared" si="191"/>
        <v>0</v>
      </c>
      <c r="S179" s="181">
        <f t="shared" si="192"/>
        <v>0</v>
      </c>
      <c r="T179" s="139"/>
      <c r="U179" s="139"/>
      <c r="V179" s="181">
        <f t="shared" si="181"/>
        <v>0</v>
      </c>
      <c r="W179" s="181" t="str">
        <f t="shared" si="193"/>
        <v/>
      </c>
      <c r="X179" s="181">
        <f t="shared" si="194"/>
        <v>0</v>
      </c>
      <c r="Y179" s="181">
        <f t="shared" si="195"/>
        <v>0</v>
      </c>
      <c r="Z179" s="139"/>
      <c r="AA179" s="139"/>
      <c r="AB179" s="181">
        <f t="shared" si="182"/>
        <v>0</v>
      </c>
      <c r="AC179" s="181"/>
      <c r="AD179" s="181" t="str">
        <f t="shared" si="196"/>
        <v/>
      </c>
      <c r="AE179" s="181">
        <f t="shared" si="197"/>
        <v>0</v>
      </c>
      <c r="AF179" s="181">
        <f t="shared" si="198"/>
        <v>0</v>
      </c>
      <c r="AG179" s="140"/>
      <c r="AH179" s="140"/>
      <c r="AI179" s="185">
        <f t="shared" si="183"/>
        <v>0</v>
      </c>
      <c r="AJ179" s="140"/>
      <c r="AK179" s="140">
        <v>133.0</v>
      </c>
      <c r="AL179" s="216" t="str">
        <f t="shared" si="199"/>
        <v/>
      </c>
      <c r="AM179" s="185">
        <f t="shared" si="200"/>
        <v>0</v>
      </c>
      <c r="AN179" s="185">
        <f t="shared" si="201"/>
        <v>0</v>
      </c>
      <c r="AO179" s="185"/>
      <c r="AP179" s="185"/>
      <c r="AQ179" s="185" t="str">
        <f t="shared" si="202"/>
        <v/>
      </c>
      <c r="AR179" s="185">
        <f t="shared" si="203"/>
        <v>0</v>
      </c>
      <c r="AS179" s="185">
        <f t="shared" si="204"/>
        <v>0</v>
      </c>
      <c r="AT179" s="185"/>
      <c r="AU179" s="185"/>
      <c r="AV179" s="185" t="str">
        <f t="shared" si="205"/>
        <v/>
      </c>
      <c r="AW179" s="185">
        <f t="shared" si="206"/>
        <v>0</v>
      </c>
      <c r="AX179" s="185">
        <f t="shared" si="207"/>
        <v>0</v>
      </c>
      <c r="AY179" s="140"/>
      <c r="AZ179" s="140"/>
      <c r="BA179" s="140"/>
      <c r="BB179" s="140">
        <v>133.0</v>
      </c>
      <c r="BC179" s="216" t="str">
        <f t="shared" si="208"/>
        <v/>
      </c>
      <c r="BD179" s="185">
        <f t="shared" si="209"/>
        <v>0</v>
      </c>
      <c r="BE179" s="185">
        <f t="shared" si="210"/>
        <v>0</v>
      </c>
      <c r="BF179" s="185"/>
      <c r="BG179" s="185"/>
      <c r="BH179" s="185" t="str">
        <f t="shared" si="211"/>
        <v/>
      </c>
      <c r="BI179" s="185">
        <f t="shared" si="212"/>
        <v>0</v>
      </c>
      <c r="BJ179" s="185">
        <f t="shared" si="213"/>
        <v>0</v>
      </c>
      <c r="BK179" s="185"/>
      <c r="BL179" s="185"/>
      <c r="BM179" s="185" t="str">
        <f t="shared" si="214"/>
        <v/>
      </c>
      <c r="BN179" s="185">
        <f t="shared" si="215"/>
        <v>0</v>
      </c>
      <c r="BO179" s="185">
        <f t="shared" si="216"/>
        <v>0</v>
      </c>
      <c r="BP179" s="140"/>
      <c r="BQ179" s="140"/>
    </row>
    <row r="180" ht="12.75" customHeight="1">
      <c r="A180" s="139"/>
      <c r="B180" s="139"/>
      <c r="C180" s="139">
        <v>134.0</v>
      </c>
      <c r="D180" s="215" t="str">
        <f t="shared" si="184"/>
        <v/>
      </c>
      <c r="E180" s="181">
        <f t="shared" si="185"/>
        <v>0</v>
      </c>
      <c r="F180" s="181">
        <f t="shared" si="186"/>
        <v>0</v>
      </c>
      <c r="G180" s="181"/>
      <c r="H180" s="181"/>
      <c r="I180" s="181">
        <f t="shared" si="179"/>
        <v>0</v>
      </c>
      <c r="J180" s="181"/>
      <c r="K180" s="181" t="str">
        <f t="shared" si="187"/>
        <v/>
      </c>
      <c r="L180" s="181">
        <f t="shared" si="188"/>
        <v>0</v>
      </c>
      <c r="M180" s="181">
        <f t="shared" si="189"/>
        <v>0</v>
      </c>
      <c r="N180" s="181"/>
      <c r="O180" s="181"/>
      <c r="P180" s="181">
        <f t="shared" si="180"/>
        <v>0</v>
      </c>
      <c r="Q180" s="181" t="str">
        <f t="shared" si="190"/>
        <v/>
      </c>
      <c r="R180" s="181">
        <f t="shared" si="191"/>
        <v>0</v>
      </c>
      <c r="S180" s="181">
        <f t="shared" si="192"/>
        <v>0</v>
      </c>
      <c r="T180" s="139"/>
      <c r="U180" s="139"/>
      <c r="V180" s="181">
        <f t="shared" si="181"/>
        <v>0</v>
      </c>
      <c r="W180" s="181" t="str">
        <f t="shared" si="193"/>
        <v/>
      </c>
      <c r="X180" s="181">
        <f t="shared" si="194"/>
        <v>0</v>
      </c>
      <c r="Y180" s="181">
        <f t="shared" si="195"/>
        <v>0</v>
      </c>
      <c r="Z180" s="139"/>
      <c r="AA180" s="139"/>
      <c r="AB180" s="181">
        <f t="shared" si="182"/>
        <v>0</v>
      </c>
      <c r="AC180" s="181"/>
      <c r="AD180" s="181" t="str">
        <f t="shared" si="196"/>
        <v/>
      </c>
      <c r="AE180" s="181">
        <f t="shared" si="197"/>
        <v>0</v>
      </c>
      <c r="AF180" s="181">
        <f t="shared" si="198"/>
        <v>0</v>
      </c>
      <c r="AG180" s="140"/>
      <c r="AH180" s="140"/>
      <c r="AI180" s="185">
        <f t="shared" si="183"/>
        <v>0</v>
      </c>
      <c r="AJ180" s="140"/>
      <c r="AK180" s="140">
        <v>134.0</v>
      </c>
      <c r="AL180" s="216" t="str">
        <f t="shared" si="199"/>
        <v/>
      </c>
      <c r="AM180" s="185">
        <f t="shared" si="200"/>
        <v>0</v>
      </c>
      <c r="AN180" s="185">
        <f t="shared" si="201"/>
        <v>0</v>
      </c>
      <c r="AO180" s="185"/>
      <c r="AP180" s="185"/>
      <c r="AQ180" s="185" t="str">
        <f t="shared" si="202"/>
        <v/>
      </c>
      <c r="AR180" s="185">
        <f t="shared" si="203"/>
        <v>0</v>
      </c>
      <c r="AS180" s="185">
        <f t="shared" si="204"/>
        <v>0</v>
      </c>
      <c r="AT180" s="185"/>
      <c r="AU180" s="185"/>
      <c r="AV180" s="185" t="str">
        <f t="shared" si="205"/>
        <v/>
      </c>
      <c r="AW180" s="185">
        <f t="shared" si="206"/>
        <v>0</v>
      </c>
      <c r="AX180" s="185">
        <f t="shared" si="207"/>
        <v>0</v>
      </c>
      <c r="AY180" s="140"/>
      <c r="AZ180" s="140"/>
      <c r="BA180" s="140"/>
      <c r="BB180" s="140">
        <v>134.0</v>
      </c>
      <c r="BC180" s="216" t="str">
        <f t="shared" si="208"/>
        <v/>
      </c>
      <c r="BD180" s="185">
        <f t="shared" si="209"/>
        <v>0</v>
      </c>
      <c r="BE180" s="185">
        <f t="shared" si="210"/>
        <v>0</v>
      </c>
      <c r="BF180" s="185"/>
      <c r="BG180" s="185"/>
      <c r="BH180" s="185" t="str">
        <f t="shared" si="211"/>
        <v/>
      </c>
      <c r="BI180" s="185">
        <f t="shared" si="212"/>
        <v>0</v>
      </c>
      <c r="BJ180" s="185">
        <f t="shared" si="213"/>
        <v>0</v>
      </c>
      <c r="BK180" s="185"/>
      <c r="BL180" s="185"/>
      <c r="BM180" s="185" t="str">
        <f t="shared" si="214"/>
        <v/>
      </c>
      <c r="BN180" s="185">
        <f t="shared" si="215"/>
        <v>0</v>
      </c>
      <c r="BO180" s="185">
        <f t="shared" si="216"/>
        <v>0</v>
      </c>
      <c r="BP180" s="140"/>
      <c r="BQ180" s="140"/>
    </row>
    <row r="181" ht="12.75" customHeight="1">
      <c r="A181" s="139"/>
      <c r="B181" s="139"/>
      <c r="C181" s="139">
        <v>135.0</v>
      </c>
      <c r="D181" s="215" t="str">
        <f t="shared" si="184"/>
        <v/>
      </c>
      <c r="E181" s="181">
        <f t="shared" si="185"/>
        <v>0</v>
      </c>
      <c r="F181" s="181">
        <f t="shared" si="186"/>
        <v>0</v>
      </c>
      <c r="G181" s="181"/>
      <c r="H181" s="181"/>
      <c r="I181" s="181">
        <f t="shared" si="179"/>
        <v>0</v>
      </c>
      <c r="J181" s="181"/>
      <c r="K181" s="181" t="str">
        <f t="shared" si="187"/>
        <v/>
      </c>
      <c r="L181" s="181">
        <f t="shared" si="188"/>
        <v>0</v>
      </c>
      <c r="M181" s="181">
        <f t="shared" si="189"/>
        <v>0</v>
      </c>
      <c r="N181" s="181"/>
      <c r="O181" s="181"/>
      <c r="P181" s="181">
        <f t="shared" si="180"/>
        <v>0</v>
      </c>
      <c r="Q181" s="181" t="str">
        <f t="shared" si="190"/>
        <v/>
      </c>
      <c r="R181" s="181">
        <f t="shared" si="191"/>
        <v>0</v>
      </c>
      <c r="S181" s="181">
        <f t="shared" si="192"/>
        <v>0</v>
      </c>
      <c r="T181" s="139"/>
      <c r="U181" s="139"/>
      <c r="V181" s="181">
        <f t="shared" si="181"/>
        <v>0</v>
      </c>
      <c r="W181" s="181" t="str">
        <f t="shared" si="193"/>
        <v/>
      </c>
      <c r="X181" s="181">
        <f t="shared" si="194"/>
        <v>0</v>
      </c>
      <c r="Y181" s="181">
        <f t="shared" si="195"/>
        <v>0</v>
      </c>
      <c r="Z181" s="139"/>
      <c r="AA181" s="139"/>
      <c r="AB181" s="181">
        <f t="shared" si="182"/>
        <v>0</v>
      </c>
      <c r="AC181" s="181"/>
      <c r="AD181" s="181" t="str">
        <f t="shared" si="196"/>
        <v/>
      </c>
      <c r="AE181" s="181">
        <f t="shared" si="197"/>
        <v>0</v>
      </c>
      <c r="AF181" s="181">
        <f t="shared" si="198"/>
        <v>0</v>
      </c>
      <c r="AG181" s="140"/>
      <c r="AH181" s="140"/>
      <c r="AI181" s="185">
        <f t="shared" si="183"/>
        <v>0</v>
      </c>
      <c r="AJ181" s="140"/>
      <c r="AK181" s="140">
        <v>135.0</v>
      </c>
      <c r="AL181" s="216" t="str">
        <f t="shared" si="199"/>
        <v/>
      </c>
      <c r="AM181" s="185">
        <f t="shared" si="200"/>
        <v>0</v>
      </c>
      <c r="AN181" s="185">
        <f t="shared" si="201"/>
        <v>0</v>
      </c>
      <c r="AO181" s="185"/>
      <c r="AP181" s="185"/>
      <c r="AQ181" s="185" t="str">
        <f t="shared" si="202"/>
        <v/>
      </c>
      <c r="AR181" s="185">
        <f t="shared" si="203"/>
        <v>0</v>
      </c>
      <c r="AS181" s="185">
        <f t="shared" si="204"/>
        <v>0</v>
      </c>
      <c r="AT181" s="185"/>
      <c r="AU181" s="185"/>
      <c r="AV181" s="185" t="str">
        <f t="shared" si="205"/>
        <v/>
      </c>
      <c r="AW181" s="185">
        <f t="shared" si="206"/>
        <v>0</v>
      </c>
      <c r="AX181" s="185">
        <f t="shared" si="207"/>
        <v>0</v>
      </c>
      <c r="AY181" s="140"/>
      <c r="AZ181" s="140"/>
      <c r="BA181" s="140"/>
      <c r="BB181" s="140">
        <v>135.0</v>
      </c>
      <c r="BC181" s="216" t="str">
        <f t="shared" si="208"/>
        <v/>
      </c>
      <c r="BD181" s="185">
        <f t="shared" si="209"/>
        <v>0</v>
      </c>
      <c r="BE181" s="185">
        <f t="shared" si="210"/>
        <v>0</v>
      </c>
      <c r="BF181" s="185"/>
      <c r="BG181" s="185"/>
      <c r="BH181" s="185" t="str">
        <f t="shared" si="211"/>
        <v/>
      </c>
      <c r="BI181" s="185">
        <f t="shared" si="212"/>
        <v>0</v>
      </c>
      <c r="BJ181" s="185">
        <f t="shared" si="213"/>
        <v>0</v>
      </c>
      <c r="BK181" s="185"/>
      <c r="BL181" s="185"/>
      <c r="BM181" s="185" t="str">
        <f t="shared" si="214"/>
        <v/>
      </c>
      <c r="BN181" s="185">
        <f t="shared" si="215"/>
        <v>0</v>
      </c>
      <c r="BO181" s="185">
        <f t="shared" si="216"/>
        <v>0</v>
      </c>
      <c r="BP181" s="140"/>
      <c r="BQ181" s="140"/>
    </row>
    <row r="182" ht="12.75" customHeight="1">
      <c r="A182" s="139"/>
      <c r="B182" s="139"/>
      <c r="C182" s="139">
        <v>136.0</v>
      </c>
      <c r="D182" s="215" t="str">
        <f t="shared" si="184"/>
        <v/>
      </c>
      <c r="E182" s="181">
        <f t="shared" si="185"/>
        <v>0</v>
      </c>
      <c r="F182" s="181">
        <f t="shared" si="186"/>
        <v>0</v>
      </c>
      <c r="G182" s="181"/>
      <c r="H182" s="181"/>
      <c r="I182" s="181">
        <f t="shared" si="179"/>
        <v>0</v>
      </c>
      <c r="J182" s="181"/>
      <c r="K182" s="181" t="str">
        <f t="shared" si="187"/>
        <v/>
      </c>
      <c r="L182" s="181">
        <f t="shared" si="188"/>
        <v>0</v>
      </c>
      <c r="M182" s="181">
        <f t="shared" si="189"/>
        <v>0</v>
      </c>
      <c r="N182" s="181"/>
      <c r="O182" s="181"/>
      <c r="P182" s="181">
        <f t="shared" si="180"/>
        <v>0</v>
      </c>
      <c r="Q182" s="181" t="str">
        <f t="shared" si="190"/>
        <v/>
      </c>
      <c r="R182" s="181">
        <f t="shared" si="191"/>
        <v>0</v>
      </c>
      <c r="S182" s="181">
        <f t="shared" si="192"/>
        <v>0</v>
      </c>
      <c r="T182" s="139"/>
      <c r="U182" s="139"/>
      <c r="V182" s="181">
        <f t="shared" si="181"/>
        <v>0</v>
      </c>
      <c r="W182" s="181" t="str">
        <f t="shared" si="193"/>
        <v/>
      </c>
      <c r="X182" s="181">
        <f t="shared" si="194"/>
        <v>0</v>
      </c>
      <c r="Y182" s="181">
        <f t="shared" si="195"/>
        <v>0</v>
      </c>
      <c r="Z182" s="139"/>
      <c r="AA182" s="139"/>
      <c r="AB182" s="181">
        <f t="shared" si="182"/>
        <v>0</v>
      </c>
      <c r="AC182" s="181"/>
      <c r="AD182" s="181" t="str">
        <f t="shared" si="196"/>
        <v/>
      </c>
      <c r="AE182" s="181">
        <f t="shared" si="197"/>
        <v>0</v>
      </c>
      <c r="AF182" s="181">
        <f t="shared" si="198"/>
        <v>0</v>
      </c>
      <c r="AG182" s="140"/>
      <c r="AH182" s="140"/>
      <c r="AI182" s="185">
        <f t="shared" si="183"/>
        <v>0</v>
      </c>
      <c r="AJ182" s="140"/>
      <c r="AK182" s="140">
        <v>136.0</v>
      </c>
      <c r="AL182" s="216" t="str">
        <f t="shared" si="199"/>
        <v/>
      </c>
      <c r="AM182" s="185">
        <f t="shared" si="200"/>
        <v>0</v>
      </c>
      <c r="AN182" s="185">
        <f t="shared" si="201"/>
        <v>0</v>
      </c>
      <c r="AO182" s="185"/>
      <c r="AP182" s="185"/>
      <c r="AQ182" s="185" t="str">
        <f t="shared" si="202"/>
        <v/>
      </c>
      <c r="AR182" s="185">
        <f t="shared" si="203"/>
        <v>0</v>
      </c>
      <c r="AS182" s="185">
        <f t="shared" si="204"/>
        <v>0</v>
      </c>
      <c r="AT182" s="185"/>
      <c r="AU182" s="185"/>
      <c r="AV182" s="185" t="str">
        <f t="shared" si="205"/>
        <v/>
      </c>
      <c r="AW182" s="185">
        <f t="shared" si="206"/>
        <v>0</v>
      </c>
      <c r="AX182" s="185">
        <f t="shared" si="207"/>
        <v>0</v>
      </c>
      <c r="AY182" s="140"/>
      <c r="AZ182" s="140"/>
      <c r="BA182" s="140"/>
      <c r="BB182" s="140">
        <v>136.0</v>
      </c>
      <c r="BC182" s="216" t="str">
        <f t="shared" si="208"/>
        <v/>
      </c>
      <c r="BD182" s="185">
        <f t="shared" si="209"/>
        <v>0</v>
      </c>
      <c r="BE182" s="185">
        <f t="shared" si="210"/>
        <v>0</v>
      </c>
      <c r="BF182" s="185"/>
      <c r="BG182" s="185"/>
      <c r="BH182" s="185" t="str">
        <f t="shared" si="211"/>
        <v/>
      </c>
      <c r="BI182" s="185">
        <f t="shared" si="212"/>
        <v>0</v>
      </c>
      <c r="BJ182" s="185">
        <f t="shared" si="213"/>
        <v>0</v>
      </c>
      <c r="BK182" s="185"/>
      <c r="BL182" s="185"/>
      <c r="BM182" s="185" t="str">
        <f t="shared" si="214"/>
        <v/>
      </c>
      <c r="BN182" s="185">
        <f t="shared" si="215"/>
        <v>0</v>
      </c>
      <c r="BO182" s="185">
        <f t="shared" si="216"/>
        <v>0</v>
      </c>
      <c r="BP182" s="140"/>
      <c r="BQ182" s="140"/>
    </row>
    <row r="183" ht="12.75" customHeight="1">
      <c r="A183" s="139"/>
      <c r="B183" s="139"/>
      <c r="C183" s="139">
        <v>137.0</v>
      </c>
      <c r="D183" s="215" t="str">
        <f t="shared" si="184"/>
        <v/>
      </c>
      <c r="E183" s="181">
        <f t="shared" si="185"/>
        <v>0</v>
      </c>
      <c r="F183" s="181">
        <f t="shared" si="186"/>
        <v>0</v>
      </c>
      <c r="G183" s="181"/>
      <c r="H183" s="181"/>
      <c r="I183" s="181">
        <f t="shared" si="179"/>
        <v>0</v>
      </c>
      <c r="J183" s="181"/>
      <c r="K183" s="181" t="str">
        <f t="shared" si="187"/>
        <v/>
      </c>
      <c r="L183" s="181">
        <f t="shared" si="188"/>
        <v>0</v>
      </c>
      <c r="M183" s="181">
        <f t="shared" si="189"/>
        <v>0</v>
      </c>
      <c r="N183" s="181"/>
      <c r="O183" s="181"/>
      <c r="P183" s="181">
        <f t="shared" si="180"/>
        <v>0</v>
      </c>
      <c r="Q183" s="181" t="str">
        <f t="shared" si="190"/>
        <v/>
      </c>
      <c r="R183" s="181">
        <f t="shared" si="191"/>
        <v>0</v>
      </c>
      <c r="S183" s="181">
        <f t="shared" si="192"/>
        <v>0</v>
      </c>
      <c r="T183" s="139"/>
      <c r="U183" s="139"/>
      <c r="V183" s="181">
        <f t="shared" si="181"/>
        <v>0</v>
      </c>
      <c r="W183" s="181" t="str">
        <f t="shared" si="193"/>
        <v/>
      </c>
      <c r="X183" s="181">
        <f t="shared" si="194"/>
        <v>0</v>
      </c>
      <c r="Y183" s="181">
        <f t="shared" si="195"/>
        <v>0</v>
      </c>
      <c r="Z183" s="139"/>
      <c r="AA183" s="139"/>
      <c r="AB183" s="181">
        <f t="shared" si="182"/>
        <v>0</v>
      </c>
      <c r="AC183" s="181"/>
      <c r="AD183" s="181" t="str">
        <f t="shared" si="196"/>
        <v/>
      </c>
      <c r="AE183" s="181">
        <f t="shared" si="197"/>
        <v>0</v>
      </c>
      <c r="AF183" s="181">
        <f t="shared" si="198"/>
        <v>0</v>
      </c>
      <c r="AG183" s="140"/>
      <c r="AH183" s="140"/>
      <c r="AI183" s="185">
        <f t="shared" si="183"/>
        <v>0</v>
      </c>
      <c r="AJ183" s="140"/>
      <c r="AK183" s="140">
        <v>137.0</v>
      </c>
      <c r="AL183" s="216" t="str">
        <f t="shared" si="199"/>
        <v/>
      </c>
      <c r="AM183" s="185">
        <f t="shared" si="200"/>
        <v>0</v>
      </c>
      <c r="AN183" s="185">
        <f t="shared" si="201"/>
        <v>0</v>
      </c>
      <c r="AO183" s="185"/>
      <c r="AP183" s="185"/>
      <c r="AQ183" s="185" t="str">
        <f t="shared" si="202"/>
        <v/>
      </c>
      <c r="AR183" s="185">
        <f t="shared" si="203"/>
        <v>0</v>
      </c>
      <c r="AS183" s="185">
        <f t="shared" si="204"/>
        <v>0</v>
      </c>
      <c r="AT183" s="185"/>
      <c r="AU183" s="185"/>
      <c r="AV183" s="185" t="str">
        <f t="shared" si="205"/>
        <v/>
      </c>
      <c r="AW183" s="185">
        <f t="shared" si="206"/>
        <v>0</v>
      </c>
      <c r="AX183" s="185">
        <f t="shared" si="207"/>
        <v>0</v>
      </c>
      <c r="AY183" s="140"/>
      <c r="AZ183" s="140"/>
      <c r="BA183" s="140"/>
      <c r="BB183" s="140">
        <v>137.0</v>
      </c>
      <c r="BC183" s="216" t="str">
        <f t="shared" si="208"/>
        <v/>
      </c>
      <c r="BD183" s="185">
        <f t="shared" si="209"/>
        <v>0</v>
      </c>
      <c r="BE183" s="185">
        <f t="shared" si="210"/>
        <v>0</v>
      </c>
      <c r="BF183" s="185"/>
      <c r="BG183" s="185"/>
      <c r="BH183" s="185" t="str">
        <f t="shared" si="211"/>
        <v/>
      </c>
      <c r="BI183" s="185">
        <f t="shared" si="212"/>
        <v>0</v>
      </c>
      <c r="BJ183" s="185">
        <f t="shared" si="213"/>
        <v>0</v>
      </c>
      <c r="BK183" s="185"/>
      <c r="BL183" s="185"/>
      <c r="BM183" s="185" t="str">
        <f t="shared" si="214"/>
        <v/>
      </c>
      <c r="BN183" s="185">
        <f t="shared" si="215"/>
        <v>0</v>
      </c>
      <c r="BO183" s="185">
        <f t="shared" si="216"/>
        <v>0</v>
      </c>
      <c r="BP183" s="140"/>
      <c r="BQ183" s="140"/>
    </row>
    <row r="184" ht="12.75" customHeight="1">
      <c r="A184" s="139"/>
      <c r="B184" s="139"/>
      <c r="C184" s="139">
        <v>138.0</v>
      </c>
      <c r="D184" s="215" t="str">
        <f t="shared" si="184"/>
        <v/>
      </c>
      <c r="E184" s="181">
        <f t="shared" si="185"/>
        <v>0</v>
      </c>
      <c r="F184" s="181">
        <f t="shared" si="186"/>
        <v>0</v>
      </c>
      <c r="G184" s="181"/>
      <c r="H184" s="181"/>
      <c r="I184" s="181">
        <f t="shared" si="179"/>
        <v>0</v>
      </c>
      <c r="J184" s="181"/>
      <c r="K184" s="181" t="str">
        <f t="shared" si="187"/>
        <v/>
      </c>
      <c r="L184" s="181">
        <f t="shared" si="188"/>
        <v>0</v>
      </c>
      <c r="M184" s="181">
        <f t="shared" si="189"/>
        <v>0</v>
      </c>
      <c r="N184" s="181"/>
      <c r="O184" s="181"/>
      <c r="P184" s="181">
        <f t="shared" si="180"/>
        <v>0</v>
      </c>
      <c r="Q184" s="181" t="str">
        <f t="shared" si="190"/>
        <v/>
      </c>
      <c r="R184" s="181">
        <f t="shared" si="191"/>
        <v>0</v>
      </c>
      <c r="S184" s="181">
        <f t="shared" si="192"/>
        <v>0</v>
      </c>
      <c r="T184" s="139"/>
      <c r="U184" s="139"/>
      <c r="V184" s="181">
        <f t="shared" si="181"/>
        <v>0</v>
      </c>
      <c r="W184" s="181" t="str">
        <f t="shared" si="193"/>
        <v/>
      </c>
      <c r="X184" s="181">
        <f t="shared" si="194"/>
        <v>0</v>
      </c>
      <c r="Y184" s="181">
        <f t="shared" si="195"/>
        <v>0</v>
      </c>
      <c r="Z184" s="139"/>
      <c r="AA184" s="139"/>
      <c r="AB184" s="181">
        <f t="shared" si="182"/>
        <v>0</v>
      </c>
      <c r="AC184" s="181"/>
      <c r="AD184" s="181" t="str">
        <f t="shared" si="196"/>
        <v/>
      </c>
      <c r="AE184" s="181">
        <f t="shared" si="197"/>
        <v>0</v>
      </c>
      <c r="AF184" s="181">
        <f t="shared" si="198"/>
        <v>0</v>
      </c>
      <c r="AG184" s="140"/>
      <c r="AH184" s="140"/>
      <c r="AI184" s="185">
        <f t="shared" si="183"/>
        <v>0</v>
      </c>
      <c r="AJ184" s="140"/>
      <c r="AK184" s="140">
        <v>138.0</v>
      </c>
      <c r="AL184" s="216" t="str">
        <f t="shared" si="199"/>
        <v/>
      </c>
      <c r="AM184" s="185">
        <f t="shared" si="200"/>
        <v>0</v>
      </c>
      <c r="AN184" s="185">
        <f t="shared" si="201"/>
        <v>0</v>
      </c>
      <c r="AO184" s="185"/>
      <c r="AP184" s="185"/>
      <c r="AQ184" s="185" t="str">
        <f t="shared" si="202"/>
        <v/>
      </c>
      <c r="AR184" s="185">
        <f t="shared" si="203"/>
        <v>0</v>
      </c>
      <c r="AS184" s="185">
        <f t="shared" si="204"/>
        <v>0</v>
      </c>
      <c r="AT184" s="185"/>
      <c r="AU184" s="185"/>
      <c r="AV184" s="185" t="str">
        <f t="shared" si="205"/>
        <v/>
      </c>
      <c r="AW184" s="185">
        <f t="shared" si="206"/>
        <v>0</v>
      </c>
      <c r="AX184" s="185">
        <f t="shared" si="207"/>
        <v>0</v>
      </c>
      <c r="AY184" s="140"/>
      <c r="AZ184" s="140"/>
      <c r="BA184" s="140"/>
      <c r="BB184" s="140">
        <v>138.0</v>
      </c>
      <c r="BC184" s="216" t="str">
        <f t="shared" si="208"/>
        <v/>
      </c>
      <c r="BD184" s="185">
        <f t="shared" si="209"/>
        <v>0</v>
      </c>
      <c r="BE184" s="185">
        <f t="shared" si="210"/>
        <v>0</v>
      </c>
      <c r="BF184" s="185"/>
      <c r="BG184" s="185"/>
      <c r="BH184" s="185" t="str">
        <f t="shared" si="211"/>
        <v/>
      </c>
      <c r="BI184" s="185">
        <f t="shared" si="212"/>
        <v>0</v>
      </c>
      <c r="BJ184" s="185">
        <f t="shared" si="213"/>
        <v>0</v>
      </c>
      <c r="BK184" s="185"/>
      <c r="BL184" s="185"/>
      <c r="BM184" s="185" t="str">
        <f t="shared" si="214"/>
        <v/>
      </c>
      <c r="BN184" s="185">
        <f t="shared" si="215"/>
        <v>0</v>
      </c>
      <c r="BO184" s="185">
        <f t="shared" si="216"/>
        <v>0</v>
      </c>
      <c r="BP184" s="140"/>
      <c r="BQ184" s="140"/>
    </row>
    <row r="185" ht="12.75" customHeight="1">
      <c r="A185" s="139"/>
      <c r="B185" s="139"/>
      <c r="C185" s="139">
        <v>139.0</v>
      </c>
      <c r="D185" s="215" t="str">
        <f t="shared" si="184"/>
        <v/>
      </c>
      <c r="E185" s="181">
        <f t="shared" si="185"/>
        <v>0</v>
      </c>
      <c r="F185" s="181">
        <f t="shared" si="186"/>
        <v>0</v>
      </c>
      <c r="G185" s="181"/>
      <c r="H185" s="181"/>
      <c r="I185" s="181">
        <f t="shared" si="179"/>
        <v>0</v>
      </c>
      <c r="J185" s="181"/>
      <c r="K185" s="181" t="str">
        <f t="shared" si="187"/>
        <v/>
      </c>
      <c r="L185" s="181">
        <f t="shared" si="188"/>
        <v>0</v>
      </c>
      <c r="M185" s="181">
        <f t="shared" si="189"/>
        <v>0</v>
      </c>
      <c r="N185" s="181"/>
      <c r="O185" s="181"/>
      <c r="P185" s="181">
        <f t="shared" si="180"/>
        <v>0</v>
      </c>
      <c r="Q185" s="181" t="str">
        <f t="shared" si="190"/>
        <v/>
      </c>
      <c r="R185" s="181">
        <f t="shared" si="191"/>
        <v>0</v>
      </c>
      <c r="S185" s="181">
        <f t="shared" si="192"/>
        <v>0</v>
      </c>
      <c r="T185" s="139"/>
      <c r="U185" s="139"/>
      <c r="V185" s="181">
        <f t="shared" si="181"/>
        <v>0</v>
      </c>
      <c r="W185" s="181" t="str">
        <f t="shared" si="193"/>
        <v/>
      </c>
      <c r="X185" s="181">
        <f t="shared" si="194"/>
        <v>0</v>
      </c>
      <c r="Y185" s="181">
        <f t="shared" si="195"/>
        <v>0</v>
      </c>
      <c r="Z185" s="139"/>
      <c r="AA185" s="139"/>
      <c r="AB185" s="181">
        <f t="shared" si="182"/>
        <v>0</v>
      </c>
      <c r="AC185" s="181"/>
      <c r="AD185" s="181" t="str">
        <f t="shared" si="196"/>
        <v/>
      </c>
      <c r="AE185" s="181">
        <f t="shared" si="197"/>
        <v>0</v>
      </c>
      <c r="AF185" s="181">
        <f t="shared" si="198"/>
        <v>0</v>
      </c>
      <c r="AG185" s="140"/>
      <c r="AH185" s="140"/>
      <c r="AI185" s="185">
        <f t="shared" si="183"/>
        <v>0</v>
      </c>
      <c r="AJ185" s="140"/>
      <c r="AK185" s="140">
        <v>139.0</v>
      </c>
      <c r="AL185" s="216" t="str">
        <f t="shared" si="199"/>
        <v/>
      </c>
      <c r="AM185" s="185">
        <f t="shared" si="200"/>
        <v>0</v>
      </c>
      <c r="AN185" s="185">
        <f t="shared" si="201"/>
        <v>0</v>
      </c>
      <c r="AO185" s="185"/>
      <c r="AP185" s="185"/>
      <c r="AQ185" s="185" t="str">
        <f t="shared" si="202"/>
        <v/>
      </c>
      <c r="AR185" s="185">
        <f t="shared" si="203"/>
        <v>0</v>
      </c>
      <c r="AS185" s="185">
        <f t="shared" si="204"/>
        <v>0</v>
      </c>
      <c r="AT185" s="185"/>
      <c r="AU185" s="185"/>
      <c r="AV185" s="185" t="str">
        <f t="shared" si="205"/>
        <v/>
      </c>
      <c r="AW185" s="185">
        <f t="shared" si="206"/>
        <v>0</v>
      </c>
      <c r="AX185" s="185">
        <f t="shared" si="207"/>
        <v>0</v>
      </c>
      <c r="AY185" s="140"/>
      <c r="AZ185" s="140"/>
      <c r="BA185" s="140"/>
      <c r="BB185" s="140">
        <v>139.0</v>
      </c>
      <c r="BC185" s="216" t="str">
        <f t="shared" si="208"/>
        <v/>
      </c>
      <c r="BD185" s="185">
        <f t="shared" si="209"/>
        <v>0</v>
      </c>
      <c r="BE185" s="185">
        <f t="shared" si="210"/>
        <v>0</v>
      </c>
      <c r="BF185" s="185"/>
      <c r="BG185" s="185"/>
      <c r="BH185" s="185" t="str">
        <f t="shared" si="211"/>
        <v/>
      </c>
      <c r="BI185" s="185">
        <f t="shared" si="212"/>
        <v>0</v>
      </c>
      <c r="BJ185" s="185">
        <f t="shared" si="213"/>
        <v>0</v>
      </c>
      <c r="BK185" s="185"/>
      <c r="BL185" s="185"/>
      <c r="BM185" s="185" t="str">
        <f t="shared" si="214"/>
        <v/>
      </c>
      <c r="BN185" s="185">
        <f t="shared" si="215"/>
        <v>0</v>
      </c>
      <c r="BO185" s="185">
        <f t="shared" si="216"/>
        <v>0</v>
      </c>
      <c r="BP185" s="140"/>
      <c r="BQ185" s="140"/>
    </row>
    <row r="186" ht="12.75" customHeight="1">
      <c r="A186" s="139"/>
      <c r="B186" s="139"/>
      <c r="C186" s="139">
        <v>140.0</v>
      </c>
      <c r="D186" s="215" t="str">
        <f t="shared" si="184"/>
        <v/>
      </c>
      <c r="E186" s="181">
        <f t="shared" si="185"/>
        <v>0</v>
      </c>
      <c r="F186" s="181">
        <f t="shared" si="186"/>
        <v>0</v>
      </c>
      <c r="G186" s="181"/>
      <c r="H186" s="181"/>
      <c r="I186" s="181">
        <f t="shared" si="179"/>
        <v>0</v>
      </c>
      <c r="J186" s="181"/>
      <c r="K186" s="181" t="str">
        <f t="shared" si="187"/>
        <v/>
      </c>
      <c r="L186" s="181">
        <f t="shared" si="188"/>
        <v>0</v>
      </c>
      <c r="M186" s="181">
        <f t="shared" si="189"/>
        <v>0</v>
      </c>
      <c r="N186" s="181"/>
      <c r="O186" s="181"/>
      <c r="P186" s="181">
        <f t="shared" si="180"/>
        <v>0</v>
      </c>
      <c r="Q186" s="181" t="str">
        <f t="shared" si="190"/>
        <v/>
      </c>
      <c r="R186" s="181">
        <f t="shared" si="191"/>
        <v>0</v>
      </c>
      <c r="S186" s="181">
        <f t="shared" si="192"/>
        <v>0</v>
      </c>
      <c r="T186" s="139"/>
      <c r="U186" s="139"/>
      <c r="V186" s="181">
        <f t="shared" si="181"/>
        <v>0</v>
      </c>
      <c r="W186" s="181" t="str">
        <f t="shared" si="193"/>
        <v/>
      </c>
      <c r="X186" s="181">
        <f t="shared" si="194"/>
        <v>0</v>
      </c>
      <c r="Y186" s="181">
        <f t="shared" si="195"/>
        <v>0</v>
      </c>
      <c r="Z186" s="139"/>
      <c r="AA186" s="139"/>
      <c r="AB186" s="181">
        <f t="shared" si="182"/>
        <v>0</v>
      </c>
      <c r="AC186" s="181"/>
      <c r="AD186" s="181" t="str">
        <f t="shared" si="196"/>
        <v/>
      </c>
      <c r="AE186" s="181">
        <f t="shared" si="197"/>
        <v>0</v>
      </c>
      <c r="AF186" s="181">
        <f t="shared" si="198"/>
        <v>0</v>
      </c>
      <c r="AG186" s="140"/>
      <c r="AH186" s="140"/>
      <c r="AI186" s="185">
        <f t="shared" si="183"/>
        <v>0</v>
      </c>
      <c r="AJ186" s="140"/>
      <c r="AK186" s="140">
        <v>140.0</v>
      </c>
      <c r="AL186" s="216" t="str">
        <f t="shared" si="199"/>
        <v/>
      </c>
      <c r="AM186" s="185">
        <f t="shared" si="200"/>
        <v>0</v>
      </c>
      <c r="AN186" s="185">
        <f t="shared" si="201"/>
        <v>0</v>
      </c>
      <c r="AO186" s="185"/>
      <c r="AP186" s="185"/>
      <c r="AQ186" s="185" t="str">
        <f t="shared" si="202"/>
        <v/>
      </c>
      <c r="AR186" s="185">
        <f t="shared" si="203"/>
        <v>0</v>
      </c>
      <c r="AS186" s="185">
        <f t="shared" si="204"/>
        <v>0</v>
      </c>
      <c r="AT186" s="185"/>
      <c r="AU186" s="185"/>
      <c r="AV186" s="185" t="str">
        <f t="shared" si="205"/>
        <v/>
      </c>
      <c r="AW186" s="185">
        <f t="shared" si="206"/>
        <v>0</v>
      </c>
      <c r="AX186" s="185">
        <f t="shared" si="207"/>
        <v>0</v>
      </c>
      <c r="AY186" s="140"/>
      <c r="AZ186" s="140"/>
      <c r="BA186" s="140"/>
      <c r="BB186" s="140">
        <v>140.0</v>
      </c>
      <c r="BC186" s="216" t="str">
        <f t="shared" si="208"/>
        <v/>
      </c>
      <c r="BD186" s="185">
        <f t="shared" si="209"/>
        <v>0</v>
      </c>
      <c r="BE186" s="185">
        <f t="shared" si="210"/>
        <v>0</v>
      </c>
      <c r="BF186" s="185"/>
      <c r="BG186" s="185"/>
      <c r="BH186" s="185" t="str">
        <f t="shared" si="211"/>
        <v/>
      </c>
      <c r="BI186" s="185">
        <f t="shared" si="212"/>
        <v>0</v>
      </c>
      <c r="BJ186" s="185">
        <f t="shared" si="213"/>
        <v>0</v>
      </c>
      <c r="BK186" s="185"/>
      <c r="BL186" s="185"/>
      <c r="BM186" s="185" t="str">
        <f t="shared" si="214"/>
        <v/>
      </c>
      <c r="BN186" s="185">
        <f t="shared" si="215"/>
        <v>0</v>
      </c>
      <c r="BO186" s="185">
        <f t="shared" si="216"/>
        <v>0</v>
      </c>
      <c r="BP186" s="140"/>
      <c r="BQ186" s="140"/>
    </row>
    <row r="187" ht="12.75" customHeight="1">
      <c r="A187" s="139"/>
      <c r="B187" s="139"/>
      <c r="C187" s="139">
        <v>141.0</v>
      </c>
      <c r="D187" s="215" t="str">
        <f t="shared" si="184"/>
        <v/>
      </c>
      <c r="E187" s="181">
        <f t="shared" si="185"/>
        <v>0</v>
      </c>
      <c r="F187" s="181">
        <f t="shared" si="186"/>
        <v>0</v>
      </c>
      <c r="G187" s="181"/>
      <c r="H187" s="181"/>
      <c r="I187" s="181">
        <f t="shared" si="179"/>
        <v>0</v>
      </c>
      <c r="J187" s="181"/>
      <c r="K187" s="181" t="str">
        <f t="shared" si="187"/>
        <v/>
      </c>
      <c r="L187" s="181">
        <f t="shared" si="188"/>
        <v>0</v>
      </c>
      <c r="M187" s="181">
        <f t="shared" si="189"/>
        <v>0</v>
      </c>
      <c r="N187" s="181"/>
      <c r="O187" s="181"/>
      <c r="P187" s="181">
        <f t="shared" si="180"/>
        <v>0</v>
      </c>
      <c r="Q187" s="181" t="str">
        <f t="shared" si="190"/>
        <v/>
      </c>
      <c r="R187" s="181">
        <f t="shared" si="191"/>
        <v>0</v>
      </c>
      <c r="S187" s="181">
        <f t="shared" si="192"/>
        <v>0</v>
      </c>
      <c r="T187" s="139"/>
      <c r="U187" s="139"/>
      <c r="V187" s="181">
        <f t="shared" si="181"/>
        <v>0</v>
      </c>
      <c r="W187" s="181" t="str">
        <f t="shared" si="193"/>
        <v/>
      </c>
      <c r="X187" s="181">
        <f t="shared" si="194"/>
        <v>0</v>
      </c>
      <c r="Y187" s="181">
        <f t="shared" si="195"/>
        <v>0</v>
      </c>
      <c r="Z187" s="139"/>
      <c r="AA187" s="139"/>
      <c r="AB187" s="181">
        <f t="shared" si="182"/>
        <v>0</v>
      </c>
      <c r="AC187" s="181"/>
      <c r="AD187" s="181" t="str">
        <f t="shared" si="196"/>
        <v/>
      </c>
      <c r="AE187" s="181">
        <f t="shared" si="197"/>
        <v>0</v>
      </c>
      <c r="AF187" s="181">
        <f t="shared" si="198"/>
        <v>0</v>
      </c>
      <c r="AG187" s="140"/>
      <c r="AH187" s="140"/>
      <c r="AI187" s="185">
        <f t="shared" si="183"/>
        <v>0</v>
      </c>
      <c r="AJ187" s="140"/>
      <c r="AK187" s="140">
        <v>141.0</v>
      </c>
      <c r="AL187" s="216" t="str">
        <f t="shared" si="199"/>
        <v/>
      </c>
      <c r="AM187" s="185">
        <f t="shared" si="200"/>
        <v>0</v>
      </c>
      <c r="AN187" s="185">
        <f t="shared" si="201"/>
        <v>0</v>
      </c>
      <c r="AO187" s="185"/>
      <c r="AP187" s="185"/>
      <c r="AQ187" s="185" t="str">
        <f t="shared" si="202"/>
        <v/>
      </c>
      <c r="AR187" s="185">
        <f t="shared" si="203"/>
        <v>0</v>
      </c>
      <c r="AS187" s="185">
        <f t="shared" si="204"/>
        <v>0</v>
      </c>
      <c r="AT187" s="185"/>
      <c r="AU187" s="185"/>
      <c r="AV187" s="185" t="str">
        <f t="shared" si="205"/>
        <v/>
      </c>
      <c r="AW187" s="185">
        <f t="shared" si="206"/>
        <v>0</v>
      </c>
      <c r="AX187" s="185">
        <f t="shared" si="207"/>
        <v>0</v>
      </c>
      <c r="AY187" s="140"/>
      <c r="AZ187" s="140"/>
      <c r="BA187" s="140"/>
      <c r="BB187" s="140">
        <v>141.0</v>
      </c>
      <c r="BC187" s="216" t="str">
        <f t="shared" si="208"/>
        <v/>
      </c>
      <c r="BD187" s="185">
        <f t="shared" si="209"/>
        <v>0</v>
      </c>
      <c r="BE187" s="185">
        <f t="shared" si="210"/>
        <v>0</v>
      </c>
      <c r="BF187" s="185"/>
      <c r="BG187" s="185"/>
      <c r="BH187" s="185" t="str">
        <f t="shared" si="211"/>
        <v/>
      </c>
      <c r="BI187" s="185">
        <f t="shared" si="212"/>
        <v>0</v>
      </c>
      <c r="BJ187" s="185">
        <f t="shared" si="213"/>
        <v>0</v>
      </c>
      <c r="BK187" s="185"/>
      <c r="BL187" s="185"/>
      <c r="BM187" s="185" t="str">
        <f t="shared" si="214"/>
        <v/>
      </c>
      <c r="BN187" s="185">
        <f t="shared" si="215"/>
        <v>0</v>
      </c>
      <c r="BO187" s="185">
        <f t="shared" si="216"/>
        <v>0</v>
      </c>
      <c r="BP187" s="140"/>
      <c r="BQ187" s="140"/>
    </row>
    <row r="188" ht="12.75" customHeight="1">
      <c r="A188" s="139"/>
      <c r="B188" s="139"/>
      <c r="C188" s="139">
        <v>142.0</v>
      </c>
      <c r="D188" s="215" t="str">
        <f t="shared" si="184"/>
        <v/>
      </c>
      <c r="E188" s="181">
        <f t="shared" si="185"/>
        <v>0</v>
      </c>
      <c r="F188" s="181">
        <f t="shared" si="186"/>
        <v>0</v>
      </c>
      <c r="G188" s="181"/>
      <c r="H188" s="181"/>
      <c r="I188" s="181">
        <f t="shared" si="179"/>
        <v>0</v>
      </c>
      <c r="J188" s="181"/>
      <c r="K188" s="181" t="str">
        <f t="shared" si="187"/>
        <v/>
      </c>
      <c r="L188" s="181">
        <f t="shared" si="188"/>
        <v>0</v>
      </c>
      <c r="M188" s="181">
        <f t="shared" si="189"/>
        <v>0</v>
      </c>
      <c r="N188" s="181"/>
      <c r="O188" s="181"/>
      <c r="P188" s="181">
        <f t="shared" si="180"/>
        <v>0</v>
      </c>
      <c r="Q188" s="181" t="str">
        <f t="shared" si="190"/>
        <v/>
      </c>
      <c r="R188" s="181">
        <f t="shared" si="191"/>
        <v>0</v>
      </c>
      <c r="S188" s="181">
        <f t="shared" si="192"/>
        <v>0</v>
      </c>
      <c r="T188" s="139"/>
      <c r="U188" s="139"/>
      <c r="V188" s="181">
        <f t="shared" si="181"/>
        <v>0</v>
      </c>
      <c r="W188" s="181" t="str">
        <f t="shared" si="193"/>
        <v/>
      </c>
      <c r="X188" s="181">
        <f t="shared" si="194"/>
        <v>0</v>
      </c>
      <c r="Y188" s="181">
        <f t="shared" si="195"/>
        <v>0</v>
      </c>
      <c r="Z188" s="139"/>
      <c r="AA188" s="139"/>
      <c r="AB188" s="181">
        <f t="shared" si="182"/>
        <v>0</v>
      </c>
      <c r="AC188" s="181"/>
      <c r="AD188" s="181" t="str">
        <f t="shared" si="196"/>
        <v/>
      </c>
      <c r="AE188" s="181">
        <f t="shared" si="197"/>
        <v>0</v>
      </c>
      <c r="AF188" s="181">
        <f t="shared" si="198"/>
        <v>0</v>
      </c>
      <c r="AG188" s="140"/>
      <c r="AH188" s="140"/>
      <c r="AI188" s="185">
        <f t="shared" si="183"/>
        <v>0</v>
      </c>
      <c r="AJ188" s="140"/>
      <c r="AK188" s="140">
        <v>142.0</v>
      </c>
      <c r="AL188" s="216" t="str">
        <f t="shared" si="199"/>
        <v/>
      </c>
      <c r="AM188" s="185">
        <f t="shared" si="200"/>
        <v>0</v>
      </c>
      <c r="AN188" s="185">
        <f t="shared" si="201"/>
        <v>0</v>
      </c>
      <c r="AO188" s="185"/>
      <c r="AP188" s="185"/>
      <c r="AQ188" s="185" t="str">
        <f t="shared" si="202"/>
        <v/>
      </c>
      <c r="AR188" s="185">
        <f t="shared" si="203"/>
        <v>0</v>
      </c>
      <c r="AS188" s="185">
        <f t="shared" si="204"/>
        <v>0</v>
      </c>
      <c r="AT188" s="185"/>
      <c r="AU188" s="185"/>
      <c r="AV188" s="185" t="str">
        <f t="shared" si="205"/>
        <v/>
      </c>
      <c r="AW188" s="185">
        <f t="shared" si="206"/>
        <v>0</v>
      </c>
      <c r="AX188" s="185">
        <f t="shared" si="207"/>
        <v>0</v>
      </c>
      <c r="AY188" s="140"/>
      <c r="AZ188" s="140"/>
      <c r="BA188" s="140"/>
      <c r="BB188" s="140">
        <v>142.0</v>
      </c>
      <c r="BC188" s="216" t="str">
        <f t="shared" si="208"/>
        <v/>
      </c>
      <c r="BD188" s="185">
        <f t="shared" si="209"/>
        <v>0</v>
      </c>
      <c r="BE188" s="185">
        <f t="shared" si="210"/>
        <v>0</v>
      </c>
      <c r="BF188" s="185"/>
      <c r="BG188" s="185"/>
      <c r="BH188" s="185" t="str">
        <f t="shared" si="211"/>
        <v/>
      </c>
      <c r="BI188" s="185">
        <f t="shared" si="212"/>
        <v>0</v>
      </c>
      <c r="BJ188" s="185">
        <f t="shared" si="213"/>
        <v>0</v>
      </c>
      <c r="BK188" s="185"/>
      <c r="BL188" s="185"/>
      <c r="BM188" s="185" t="str">
        <f t="shared" si="214"/>
        <v/>
      </c>
      <c r="BN188" s="185">
        <f t="shared" si="215"/>
        <v>0</v>
      </c>
      <c r="BO188" s="185">
        <f t="shared" si="216"/>
        <v>0</v>
      </c>
      <c r="BP188" s="140"/>
      <c r="BQ188" s="140"/>
    </row>
    <row r="189" ht="12.75" customHeight="1">
      <c r="A189" s="139"/>
      <c r="B189" s="139"/>
      <c r="C189" s="139">
        <v>143.0</v>
      </c>
      <c r="D189" s="215" t="str">
        <f t="shared" si="184"/>
        <v/>
      </c>
      <c r="E189" s="181">
        <f t="shared" si="185"/>
        <v>0</v>
      </c>
      <c r="F189" s="181">
        <f t="shared" si="186"/>
        <v>0</v>
      </c>
      <c r="G189" s="181"/>
      <c r="H189" s="181"/>
      <c r="I189" s="181">
        <f t="shared" si="179"/>
        <v>0</v>
      </c>
      <c r="J189" s="181"/>
      <c r="K189" s="181" t="str">
        <f t="shared" si="187"/>
        <v/>
      </c>
      <c r="L189" s="181">
        <f t="shared" si="188"/>
        <v>0</v>
      </c>
      <c r="M189" s="181">
        <f t="shared" si="189"/>
        <v>0</v>
      </c>
      <c r="N189" s="181"/>
      <c r="O189" s="181"/>
      <c r="P189" s="181">
        <f t="shared" si="180"/>
        <v>0</v>
      </c>
      <c r="Q189" s="181" t="str">
        <f t="shared" si="190"/>
        <v/>
      </c>
      <c r="R189" s="181">
        <f t="shared" si="191"/>
        <v>0</v>
      </c>
      <c r="S189" s="181">
        <f t="shared" si="192"/>
        <v>0</v>
      </c>
      <c r="T189" s="139"/>
      <c r="U189" s="139"/>
      <c r="V189" s="181">
        <f t="shared" si="181"/>
        <v>0</v>
      </c>
      <c r="W189" s="181" t="str">
        <f t="shared" si="193"/>
        <v/>
      </c>
      <c r="X189" s="181">
        <f t="shared" si="194"/>
        <v>0</v>
      </c>
      <c r="Y189" s="181">
        <f t="shared" si="195"/>
        <v>0</v>
      </c>
      <c r="Z189" s="139"/>
      <c r="AA189" s="139"/>
      <c r="AB189" s="181">
        <f t="shared" si="182"/>
        <v>0</v>
      </c>
      <c r="AC189" s="181"/>
      <c r="AD189" s="181" t="str">
        <f t="shared" si="196"/>
        <v/>
      </c>
      <c r="AE189" s="181">
        <f t="shared" si="197"/>
        <v>0</v>
      </c>
      <c r="AF189" s="181">
        <f t="shared" si="198"/>
        <v>0</v>
      </c>
      <c r="AG189" s="140"/>
      <c r="AH189" s="140"/>
      <c r="AI189" s="185">
        <f t="shared" si="183"/>
        <v>0</v>
      </c>
      <c r="AJ189" s="140"/>
      <c r="AK189" s="140">
        <v>143.0</v>
      </c>
      <c r="AL189" s="216" t="str">
        <f t="shared" si="199"/>
        <v/>
      </c>
      <c r="AM189" s="185">
        <f t="shared" si="200"/>
        <v>0</v>
      </c>
      <c r="AN189" s="185">
        <f t="shared" si="201"/>
        <v>0</v>
      </c>
      <c r="AO189" s="185"/>
      <c r="AP189" s="185"/>
      <c r="AQ189" s="185" t="str">
        <f t="shared" si="202"/>
        <v/>
      </c>
      <c r="AR189" s="185">
        <f t="shared" si="203"/>
        <v>0</v>
      </c>
      <c r="AS189" s="185">
        <f t="shared" si="204"/>
        <v>0</v>
      </c>
      <c r="AT189" s="185"/>
      <c r="AU189" s="185"/>
      <c r="AV189" s="185" t="str">
        <f t="shared" si="205"/>
        <v/>
      </c>
      <c r="AW189" s="185">
        <f t="shared" si="206"/>
        <v>0</v>
      </c>
      <c r="AX189" s="185">
        <f t="shared" si="207"/>
        <v>0</v>
      </c>
      <c r="AY189" s="140"/>
      <c r="AZ189" s="140"/>
      <c r="BA189" s="140"/>
      <c r="BB189" s="140">
        <v>143.0</v>
      </c>
      <c r="BC189" s="216" t="str">
        <f t="shared" si="208"/>
        <v/>
      </c>
      <c r="BD189" s="185">
        <f t="shared" si="209"/>
        <v>0</v>
      </c>
      <c r="BE189" s="185">
        <f t="shared" si="210"/>
        <v>0</v>
      </c>
      <c r="BF189" s="185"/>
      <c r="BG189" s="185"/>
      <c r="BH189" s="185" t="str">
        <f t="shared" si="211"/>
        <v/>
      </c>
      <c r="BI189" s="185">
        <f t="shared" si="212"/>
        <v>0</v>
      </c>
      <c r="BJ189" s="185">
        <f t="shared" si="213"/>
        <v>0</v>
      </c>
      <c r="BK189" s="185"/>
      <c r="BL189" s="185"/>
      <c r="BM189" s="185" t="str">
        <f t="shared" si="214"/>
        <v/>
      </c>
      <c r="BN189" s="185">
        <f t="shared" si="215"/>
        <v>0</v>
      </c>
      <c r="BO189" s="185">
        <f t="shared" si="216"/>
        <v>0</v>
      </c>
      <c r="BP189" s="140"/>
      <c r="BQ189" s="140"/>
    </row>
    <row r="190" ht="12.75" customHeight="1">
      <c r="A190" s="139"/>
      <c r="B190" s="139"/>
      <c r="C190" s="139">
        <v>144.0</v>
      </c>
      <c r="D190" s="215" t="str">
        <f t="shared" si="184"/>
        <v/>
      </c>
      <c r="E190" s="181">
        <f t="shared" si="185"/>
        <v>0</v>
      </c>
      <c r="F190" s="181">
        <f t="shared" si="186"/>
        <v>0</v>
      </c>
      <c r="G190" s="181">
        <f t="shared" ref="G190:H190" si="338">SUM(E179:E190)</f>
        <v>0</v>
      </c>
      <c r="H190" s="181">
        <f t="shared" si="338"/>
        <v>0</v>
      </c>
      <c r="I190" s="181">
        <f t="shared" si="179"/>
        <v>0</v>
      </c>
      <c r="J190" s="181"/>
      <c r="K190" s="181" t="str">
        <f t="shared" si="187"/>
        <v/>
      </c>
      <c r="L190" s="181">
        <f t="shared" si="188"/>
        <v>0</v>
      </c>
      <c r="M190" s="181">
        <f t="shared" si="189"/>
        <v>0</v>
      </c>
      <c r="N190" s="181">
        <f t="shared" ref="N190:O190" si="339">SUM(L179:L190)</f>
        <v>0</v>
      </c>
      <c r="O190" s="181">
        <f t="shared" si="339"/>
        <v>0</v>
      </c>
      <c r="P190" s="181">
        <f t="shared" si="180"/>
        <v>0</v>
      </c>
      <c r="Q190" s="181" t="str">
        <f t="shared" si="190"/>
        <v/>
      </c>
      <c r="R190" s="181">
        <f t="shared" si="191"/>
        <v>0</v>
      </c>
      <c r="S190" s="181">
        <f t="shared" si="192"/>
        <v>0</v>
      </c>
      <c r="T190" s="215">
        <f t="shared" ref="T190:U190" si="340">SUM(R179:R190)</f>
        <v>0</v>
      </c>
      <c r="U190" s="215">
        <f t="shared" si="340"/>
        <v>0</v>
      </c>
      <c r="V190" s="181">
        <f t="shared" si="181"/>
        <v>0</v>
      </c>
      <c r="W190" s="181" t="str">
        <f t="shared" si="193"/>
        <v/>
      </c>
      <c r="X190" s="181">
        <f t="shared" si="194"/>
        <v>0</v>
      </c>
      <c r="Y190" s="181">
        <f t="shared" si="195"/>
        <v>0</v>
      </c>
      <c r="Z190" s="215">
        <f t="shared" ref="Z190:AA190" si="341">SUM(X179:X190)</f>
        <v>0</v>
      </c>
      <c r="AA190" s="215">
        <f t="shared" si="341"/>
        <v>0</v>
      </c>
      <c r="AB190" s="181">
        <f t="shared" si="182"/>
        <v>0</v>
      </c>
      <c r="AC190" s="181"/>
      <c r="AD190" s="181" t="str">
        <f t="shared" si="196"/>
        <v/>
      </c>
      <c r="AE190" s="181">
        <f t="shared" si="197"/>
        <v>0</v>
      </c>
      <c r="AF190" s="181">
        <f t="shared" si="198"/>
        <v>0</v>
      </c>
      <c r="AG190" s="216">
        <f t="shared" ref="AG190:AH190" si="342">SUM(AE179:AE190)</f>
        <v>0</v>
      </c>
      <c r="AH190" s="216">
        <f t="shared" si="342"/>
        <v>0</v>
      </c>
      <c r="AI190" s="185">
        <f t="shared" si="183"/>
        <v>0</v>
      </c>
      <c r="AJ190" s="140"/>
      <c r="AK190" s="140">
        <v>144.0</v>
      </c>
      <c r="AL190" s="216" t="str">
        <f t="shared" si="199"/>
        <v/>
      </c>
      <c r="AM190" s="185">
        <f t="shared" si="200"/>
        <v>0</v>
      </c>
      <c r="AN190" s="185">
        <f t="shared" si="201"/>
        <v>0</v>
      </c>
      <c r="AO190" s="185">
        <f t="shared" ref="AO190:AP190" si="343">SUM(AM179:AM190)</f>
        <v>0</v>
      </c>
      <c r="AP190" s="185">
        <f t="shared" si="343"/>
        <v>0</v>
      </c>
      <c r="AQ190" s="185" t="str">
        <f t="shared" si="202"/>
        <v/>
      </c>
      <c r="AR190" s="185">
        <f t="shared" si="203"/>
        <v>0</v>
      </c>
      <c r="AS190" s="185">
        <f t="shared" si="204"/>
        <v>0</v>
      </c>
      <c r="AT190" s="185">
        <f t="shared" ref="AT190:AU190" si="344">SUM(AR179:AR190)</f>
        <v>0</v>
      </c>
      <c r="AU190" s="185">
        <f t="shared" si="344"/>
        <v>0</v>
      </c>
      <c r="AV190" s="185" t="str">
        <f t="shared" si="205"/>
        <v/>
      </c>
      <c r="AW190" s="185">
        <f t="shared" si="206"/>
        <v>0</v>
      </c>
      <c r="AX190" s="185">
        <f t="shared" si="207"/>
        <v>0</v>
      </c>
      <c r="AY190" s="216">
        <f t="shared" ref="AY190:AZ190" si="345">SUM(AW179:AW190)</f>
        <v>0</v>
      </c>
      <c r="AZ190" s="216">
        <f t="shared" si="345"/>
        <v>0</v>
      </c>
      <c r="BA190" s="140"/>
      <c r="BB190" s="140">
        <v>144.0</v>
      </c>
      <c r="BC190" s="216" t="str">
        <f t="shared" si="208"/>
        <v/>
      </c>
      <c r="BD190" s="185">
        <f t="shared" si="209"/>
        <v>0</v>
      </c>
      <c r="BE190" s="185">
        <f t="shared" si="210"/>
        <v>0</v>
      </c>
      <c r="BF190" s="185">
        <f t="shared" ref="BF190:BG190" si="346">SUM(BD179:BD190)</f>
        <v>0</v>
      </c>
      <c r="BG190" s="185">
        <f t="shared" si="346"/>
        <v>0</v>
      </c>
      <c r="BH190" s="185" t="str">
        <f t="shared" si="211"/>
        <v/>
      </c>
      <c r="BI190" s="185">
        <f t="shared" si="212"/>
        <v>0</v>
      </c>
      <c r="BJ190" s="185">
        <f t="shared" si="213"/>
        <v>0</v>
      </c>
      <c r="BK190" s="185">
        <f t="shared" ref="BK190:BL190" si="347">SUM(BI179:BI190)</f>
        <v>0</v>
      </c>
      <c r="BL190" s="185">
        <f t="shared" si="347"/>
        <v>0</v>
      </c>
      <c r="BM190" s="185" t="str">
        <f t="shared" si="214"/>
        <v/>
      </c>
      <c r="BN190" s="185">
        <f t="shared" si="215"/>
        <v>0</v>
      </c>
      <c r="BO190" s="185">
        <f t="shared" si="216"/>
        <v>0</v>
      </c>
      <c r="BP190" s="216">
        <f t="shared" ref="BP190:BQ190" si="348">SUM(BN179:BN190)</f>
        <v>0</v>
      </c>
      <c r="BQ190" s="216">
        <f t="shared" si="348"/>
        <v>0</v>
      </c>
    </row>
    <row r="191" ht="12.75" customHeight="1">
      <c r="A191" s="139"/>
      <c r="B191" s="139"/>
      <c r="C191" s="139">
        <v>145.0</v>
      </c>
      <c r="D191" s="215" t="str">
        <f t="shared" si="184"/>
        <v/>
      </c>
      <c r="E191" s="181">
        <f t="shared" si="185"/>
        <v>0</v>
      </c>
      <c r="F191" s="181">
        <f t="shared" si="186"/>
        <v>0</v>
      </c>
      <c r="G191" s="181"/>
      <c r="H191" s="181"/>
      <c r="I191" s="181">
        <f t="shared" si="179"/>
        <v>0</v>
      </c>
      <c r="J191" s="181"/>
      <c r="K191" s="181" t="str">
        <f t="shared" si="187"/>
        <v/>
      </c>
      <c r="L191" s="181">
        <f t="shared" si="188"/>
        <v>0</v>
      </c>
      <c r="M191" s="181">
        <f t="shared" si="189"/>
        <v>0</v>
      </c>
      <c r="N191" s="181"/>
      <c r="O191" s="181"/>
      <c r="P191" s="181">
        <f t="shared" si="180"/>
        <v>0</v>
      </c>
      <c r="Q191" s="181" t="str">
        <f t="shared" si="190"/>
        <v/>
      </c>
      <c r="R191" s="181">
        <f t="shared" si="191"/>
        <v>0</v>
      </c>
      <c r="S191" s="181">
        <f t="shared" si="192"/>
        <v>0</v>
      </c>
      <c r="T191" s="139"/>
      <c r="U191" s="139"/>
      <c r="V191" s="181">
        <f t="shared" si="181"/>
        <v>0</v>
      </c>
      <c r="W191" s="181" t="str">
        <f t="shared" si="193"/>
        <v/>
      </c>
      <c r="X191" s="181">
        <f t="shared" si="194"/>
        <v>0</v>
      </c>
      <c r="Y191" s="181">
        <f t="shared" si="195"/>
        <v>0</v>
      </c>
      <c r="Z191" s="139"/>
      <c r="AA191" s="139"/>
      <c r="AB191" s="181">
        <f t="shared" si="182"/>
        <v>0</v>
      </c>
      <c r="AC191" s="181"/>
      <c r="AD191" s="181" t="str">
        <f t="shared" si="196"/>
        <v/>
      </c>
      <c r="AE191" s="181">
        <f t="shared" si="197"/>
        <v>0</v>
      </c>
      <c r="AF191" s="181">
        <f t="shared" si="198"/>
        <v>0</v>
      </c>
      <c r="AG191" s="140"/>
      <c r="AH191" s="140"/>
      <c r="AI191" s="185">
        <f t="shared" si="183"/>
        <v>0</v>
      </c>
      <c r="AJ191" s="140"/>
      <c r="AK191" s="140">
        <v>145.0</v>
      </c>
      <c r="AL191" s="216" t="str">
        <f t="shared" si="199"/>
        <v/>
      </c>
      <c r="AM191" s="185">
        <f t="shared" si="200"/>
        <v>0</v>
      </c>
      <c r="AN191" s="185">
        <f t="shared" si="201"/>
        <v>0</v>
      </c>
      <c r="AO191" s="185"/>
      <c r="AP191" s="185"/>
      <c r="AQ191" s="185" t="str">
        <f t="shared" si="202"/>
        <v/>
      </c>
      <c r="AR191" s="185">
        <f t="shared" si="203"/>
        <v>0</v>
      </c>
      <c r="AS191" s="185">
        <f t="shared" si="204"/>
        <v>0</v>
      </c>
      <c r="AT191" s="185"/>
      <c r="AU191" s="185"/>
      <c r="AV191" s="185" t="str">
        <f t="shared" si="205"/>
        <v/>
      </c>
      <c r="AW191" s="185">
        <f t="shared" si="206"/>
        <v>0</v>
      </c>
      <c r="AX191" s="185">
        <f t="shared" si="207"/>
        <v>0</v>
      </c>
      <c r="AY191" s="140"/>
      <c r="AZ191" s="140"/>
      <c r="BA191" s="140"/>
      <c r="BB191" s="140">
        <v>145.0</v>
      </c>
      <c r="BC191" s="216" t="str">
        <f t="shared" si="208"/>
        <v/>
      </c>
      <c r="BD191" s="185">
        <f t="shared" si="209"/>
        <v>0</v>
      </c>
      <c r="BE191" s="185">
        <f t="shared" si="210"/>
        <v>0</v>
      </c>
      <c r="BF191" s="185"/>
      <c r="BG191" s="185"/>
      <c r="BH191" s="185" t="str">
        <f t="shared" si="211"/>
        <v/>
      </c>
      <c r="BI191" s="185">
        <f t="shared" si="212"/>
        <v>0</v>
      </c>
      <c r="BJ191" s="185">
        <f t="shared" si="213"/>
        <v>0</v>
      </c>
      <c r="BK191" s="185"/>
      <c r="BL191" s="185"/>
      <c r="BM191" s="185" t="str">
        <f t="shared" si="214"/>
        <v/>
      </c>
      <c r="BN191" s="185">
        <f t="shared" si="215"/>
        <v>0</v>
      </c>
      <c r="BO191" s="185">
        <f t="shared" si="216"/>
        <v>0</v>
      </c>
      <c r="BP191" s="140"/>
      <c r="BQ191" s="140"/>
    </row>
    <row r="192" ht="12.75" customHeight="1">
      <c r="A192" s="139"/>
      <c r="B192" s="139"/>
      <c r="C192" s="139">
        <v>146.0</v>
      </c>
      <c r="D192" s="215" t="str">
        <f t="shared" si="184"/>
        <v/>
      </c>
      <c r="E192" s="181">
        <f t="shared" si="185"/>
        <v>0</v>
      </c>
      <c r="F192" s="181">
        <f t="shared" si="186"/>
        <v>0</v>
      </c>
      <c r="G192" s="181"/>
      <c r="H192" s="181"/>
      <c r="I192" s="181">
        <f t="shared" si="179"/>
        <v>0</v>
      </c>
      <c r="J192" s="181"/>
      <c r="K192" s="181" t="str">
        <f t="shared" si="187"/>
        <v/>
      </c>
      <c r="L192" s="181">
        <f t="shared" si="188"/>
        <v>0</v>
      </c>
      <c r="M192" s="181">
        <f t="shared" si="189"/>
        <v>0</v>
      </c>
      <c r="N192" s="181"/>
      <c r="O192" s="181"/>
      <c r="P192" s="181">
        <f t="shared" si="180"/>
        <v>0</v>
      </c>
      <c r="Q192" s="181" t="str">
        <f t="shared" si="190"/>
        <v/>
      </c>
      <c r="R192" s="181">
        <f t="shared" si="191"/>
        <v>0</v>
      </c>
      <c r="S192" s="181">
        <f t="shared" si="192"/>
        <v>0</v>
      </c>
      <c r="T192" s="139"/>
      <c r="U192" s="139"/>
      <c r="V192" s="181">
        <f t="shared" si="181"/>
        <v>0</v>
      </c>
      <c r="W192" s="181" t="str">
        <f t="shared" si="193"/>
        <v/>
      </c>
      <c r="X192" s="181">
        <f t="shared" si="194"/>
        <v>0</v>
      </c>
      <c r="Y192" s="181">
        <f t="shared" si="195"/>
        <v>0</v>
      </c>
      <c r="Z192" s="139"/>
      <c r="AA192" s="139"/>
      <c r="AB192" s="181">
        <f t="shared" si="182"/>
        <v>0</v>
      </c>
      <c r="AC192" s="181"/>
      <c r="AD192" s="181" t="str">
        <f t="shared" si="196"/>
        <v/>
      </c>
      <c r="AE192" s="181">
        <f t="shared" si="197"/>
        <v>0</v>
      </c>
      <c r="AF192" s="181">
        <f t="shared" si="198"/>
        <v>0</v>
      </c>
      <c r="AG192" s="140"/>
      <c r="AH192" s="140"/>
      <c r="AI192" s="185">
        <f t="shared" si="183"/>
        <v>0</v>
      </c>
      <c r="AJ192" s="140"/>
      <c r="AK192" s="140">
        <v>146.0</v>
      </c>
      <c r="AL192" s="216" t="str">
        <f t="shared" si="199"/>
        <v/>
      </c>
      <c r="AM192" s="185">
        <f t="shared" si="200"/>
        <v>0</v>
      </c>
      <c r="AN192" s="185">
        <f t="shared" si="201"/>
        <v>0</v>
      </c>
      <c r="AO192" s="185"/>
      <c r="AP192" s="185"/>
      <c r="AQ192" s="185" t="str">
        <f t="shared" si="202"/>
        <v/>
      </c>
      <c r="AR192" s="185">
        <f t="shared" si="203"/>
        <v>0</v>
      </c>
      <c r="AS192" s="185">
        <f t="shared" si="204"/>
        <v>0</v>
      </c>
      <c r="AT192" s="185"/>
      <c r="AU192" s="185"/>
      <c r="AV192" s="185" t="str">
        <f t="shared" si="205"/>
        <v/>
      </c>
      <c r="AW192" s="185">
        <f t="shared" si="206"/>
        <v>0</v>
      </c>
      <c r="AX192" s="185">
        <f t="shared" si="207"/>
        <v>0</v>
      </c>
      <c r="AY192" s="140"/>
      <c r="AZ192" s="140"/>
      <c r="BA192" s="140"/>
      <c r="BB192" s="140">
        <v>146.0</v>
      </c>
      <c r="BC192" s="216" t="str">
        <f t="shared" si="208"/>
        <v/>
      </c>
      <c r="BD192" s="185">
        <f t="shared" si="209"/>
        <v>0</v>
      </c>
      <c r="BE192" s="185">
        <f t="shared" si="210"/>
        <v>0</v>
      </c>
      <c r="BF192" s="185"/>
      <c r="BG192" s="185"/>
      <c r="BH192" s="185" t="str">
        <f t="shared" si="211"/>
        <v/>
      </c>
      <c r="BI192" s="185">
        <f t="shared" si="212"/>
        <v>0</v>
      </c>
      <c r="BJ192" s="185">
        <f t="shared" si="213"/>
        <v>0</v>
      </c>
      <c r="BK192" s="185"/>
      <c r="BL192" s="185"/>
      <c r="BM192" s="185" t="str">
        <f t="shared" si="214"/>
        <v/>
      </c>
      <c r="BN192" s="185">
        <f t="shared" si="215"/>
        <v>0</v>
      </c>
      <c r="BO192" s="185">
        <f t="shared" si="216"/>
        <v>0</v>
      </c>
      <c r="BP192" s="140"/>
      <c r="BQ192" s="140"/>
    </row>
    <row r="193" ht="12.75" customHeight="1">
      <c r="A193" s="139"/>
      <c r="B193" s="139"/>
      <c r="C193" s="139">
        <v>147.0</v>
      </c>
      <c r="D193" s="215" t="str">
        <f t="shared" si="184"/>
        <v/>
      </c>
      <c r="E193" s="181">
        <f t="shared" si="185"/>
        <v>0</v>
      </c>
      <c r="F193" s="181">
        <f t="shared" si="186"/>
        <v>0</v>
      </c>
      <c r="G193" s="181"/>
      <c r="H193" s="181"/>
      <c r="I193" s="181">
        <f t="shared" si="179"/>
        <v>0</v>
      </c>
      <c r="J193" s="181"/>
      <c r="K193" s="181" t="str">
        <f t="shared" si="187"/>
        <v/>
      </c>
      <c r="L193" s="181">
        <f t="shared" si="188"/>
        <v>0</v>
      </c>
      <c r="M193" s="181">
        <f t="shared" si="189"/>
        <v>0</v>
      </c>
      <c r="N193" s="181"/>
      <c r="O193" s="181"/>
      <c r="P193" s="181">
        <f t="shared" si="180"/>
        <v>0</v>
      </c>
      <c r="Q193" s="181" t="str">
        <f t="shared" si="190"/>
        <v/>
      </c>
      <c r="R193" s="181">
        <f t="shared" si="191"/>
        <v>0</v>
      </c>
      <c r="S193" s="181">
        <f t="shared" si="192"/>
        <v>0</v>
      </c>
      <c r="T193" s="139"/>
      <c r="U193" s="139"/>
      <c r="V193" s="181">
        <f t="shared" si="181"/>
        <v>0</v>
      </c>
      <c r="W193" s="181" t="str">
        <f t="shared" si="193"/>
        <v/>
      </c>
      <c r="X193" s="181">
        <f t="shared" si="194"/>
        <v>0</v>
      </c>
      <c r="Y193" s="181">
        <f t="shared" si="195"/>
        <v>0</v>
      </c>
      <c r="Z193" s="139"/>
      <c r="AA193" s="139"/>
      <c r="AB193" s="181">
        <f t="shared" si="182"/>
        <v>0</v>
      </c>
      <c r="AC193" s="181"/>
      <c r="AD193" s="181" t="str">
        <f t="shared" si="196"/>
        <v/>
      </c>
      <c r="AE193" s="181">
        <f t="shared" si="197"/>
        <v>0</v>
      </c>
      <c r="AF193" s="181">
        <f t="shared" si="198"/>
        <v>0</v>
      </c>
      <c r="AG193" s="140"/>
      <c r="AH193" s="140"/>
      <c r="AI193" s="185">
        <f t="shared" si="183"/>
        <v>0</v>
      </c>
      <c r="AJ193" s="140"/>
      <c r="AK193" s="140">
        <v>147.0</v>
      </c>
      <c r="AL193" s="216" t="str">
        <f t="shared" si="199"/>
        <v/>
      </c>
      <c r="AM193" s="185">
        <f t="shared" si="200"/>
        <v>0</v>
      </c>
      <c r="AN193" s="185">
        <f t="shared" si="201"/>
        <v>0</v>
      </c>
      <c r="AO193" s="185"/>
      <c r="AP193" s="185"/>
      <c r="AQ193" s="185" t="str">
        <f t="shared" si="202"/>
        <v/>
      </c>
      <c r="AR193" s="185">
        <f t="shared" si="203"/>
        <v>0</v>
      </c>
      <c r="AS193" s="185">
        <f t="shared" si="204"/>
        <v>0</v>
      </c>
      <c r="AT193" s="185"/>
      <c r="AU193" s="185"/>
      <c r="AV193" s="185" t="str">
        <f t="shared" si="205"/>
        <v/>
      </c>
      <c r="AW193" s="185">
        <f t="shared" si="206"/>
        <v>0</v>
      </c>
      <c r="AX193" s="185">
        <f t="shared" si="207"/>
        <v>0</v>
      </c>
      <c r="AY193" s="140"/>
      <c r="AZ193" s="140"/>
      <c r="BA193" s="140"/>
      <c r="BB193" s="140">
        <v>147.0</v>
      </c>
      <c r="BC193" s="216" t="str">
        <f t="shared" si="208"/>
        <v/>
      </c>
      <c r="BD193" s="185">
        <f t="shared" si="209"/>
        <v>0</v>
      </c>
      <c r="BE193" s="185">
        <f t="shared" si="210"/>
        <v>0</v>
      </c>
      <c r="BF193" s="185"/>
      <c r="BG193" s="185"/>
      <c r="BH193" s="185" t="str">
        <f t="shared" si="211"/>
        <v/>
      </c>
      <c r="BI193" s="185">
        <f t="shared" si="212"/>
        <v>0</v>
      </c>
      <c r="BJ193" s="185">
        <f t="shared" si="213"/>
        <v>0</v>
      </c>
      <c r="BK193" s="185"/>
      <c r="BL193" s="185"/>
      <c r="BM193" s="185" t="str">
        <f t="shared" si="214"/>
        <v/>
      </c>
      <c r="BN193" s="185">
        <f t="shared" si="215"/>
        <v>0</v>
      </c>
      <c r="BO193" s="185">
        <f t="shared" si="216"/>
        <v>0</v>
      </c>
      <c r="BP193" s="140"/>
      <c r="BQ193" s="140"/>
    </row>
    <row r="194" ht="12.75" customHeight="1">
      <c r="A194" s="139"/>
      <c r="B194" s="139"/>
      <c r="C194" s="139">
        <v>148.0</v>
      </c>
      <c r="D194" s="215" t="str">
        <f t="shared" si="184"/>
        <v/>
      </c>
      <c r="E194" s="181">
        <f t="shared" si="185"/>
        <v>0</v>
      </c>
      <c r="F194" s="181">
        <f t="shared" si="186"/>
        <v>0</v>
      </c>
      <c r="G194" s="181"/>
      <c r="H194" s="181"/>
      <c r="I194" s="181">
        <f t="shared" si="179"/>
        <v>0</v>
      </c>
      <c r="J194" s="181"/>
      <c r="K194" s="181" t="str">
        <f t="shared" si="187"/>
        <v/>
      </c>
      <c r="L194" s="181">
        <f t="shared" si="188"/>
        <v>0</v>
      </c>
      <c r="M194" s="181">
        <f t="shared" si="189"/>
        <v>0</v>
      </c>
      <c r="N194" s="181"/>
      <c r="O194" s="181"/>
      <c r="P194" s="181">
        <f t="shared" si="180"/>
        <v>0</v>
      </c>
      <c r="Q194" s="181" t="str">
        <f t="shared" si="190"/>
        <v/>
      </c>
      <c r="R194" s="181">
        <f t="shared" si="191"/>
        <v>0</v>
      </c>
      <c r="S194" s="181">
        <f t="shared" si="192"/>
        <v>0</v>
      </c>
      <c r="T194" s="139"/>
      <c r="U194" s="139"/>
      <c r="V194" s="181">
        <f t="shared" si="181"/>
        <v>0</v>
      </c>
      <c r="W194" s="181" t="str">
        <f t="shared" si="193"/>
        <v/>
      </c>
      <c r="X194" s="181">
        <f t="shared" si="194"/>
        <v>0</v>
      </c>
      <c r="Y194" s="181">
        <f t="shared" si="195"/>
        <v>0</v>
      </c>
      <c r="Z194" s="139"/>
      <c r="AA194" s="139"/>
      <c r="AB194" s="181">
        <f t="shared" si="182"/>
        <v>0</v>
      </c>
      <c r="AC194" s="181"/>
      <c r="AD194" s="181" t="str">
        <f t="shared" si="196"/>
        <v/>
      </c>
      <c r="AE194" s="181">
        <f t="shared" si="197"/>
        <v>0</v>
      </c>
      <c r="AF194" s="181">
        <f t="shared" si="198"/>
        <v>0</v>
      </c>
      <c r="AG194" s="140"/>
      <c r="AH194" s="140"/>
      <c r="AI194" s="185">
        <f t="shared" si="183"/>
        <v>0</v>
      </c>
      <c r="AJ194" s="140"/>
      <c r="AK194" s="140">
        <v>148.0</v>
      </c>
      <c r="AL194" s="216" t="str">
        <f t="shared" si="199"/>
        <v/>
      </c>
      <c r="AM194" s="185">
        <f t="shared" si="200"/>
        <v>0</v>
      </c>
      <c r="AN194" s="185">
        <f t="shared" si="201"/>
        <v>0</v>
      </c>
      <c r="AO194" s="185"/>
      <c r="AP194" s="185"/>
      <c r="AQ194" s="185" t="str">
        <f t="shared" si="202"/>
        <v/>
      </c>
      <c r="AR194" s="185">
        <f t="shared" si="203"/>
        <v>0</v>
      </c>
      <c r="AS194" s="185">
        <f t="shared" si="204"/>
        <v>0</v>
      </c>
      <c r="AT194" s="185"/>
      <c r="AU194" s="185"/>
      <c r="AV194" s="185" t="str">
        <f t="shared" si="205"/>
        <v/>
      </c>
      <c r="AW194" s="185">
        <f t="shared" si="206"/>
        <v>0</v>
      </c>
      <c r="AX194" s="185">
        <f t="shared" si="207"/>
        <v>0</v>
      </c>
      <c r="AY194" s="140"/>
      <c r="AZ194" s="140"/>
      <c r="BA194" s="140"/>
      <c r="BB194" s="140">
        <v>148.0</v>
      </c>
      <c r="BC194" s="216" t="str">
        <f t="shared" si="208"/>
        <v/>
      </c>
      <c r="BD194" s="185">
        <f t="shared" si="209"/>
        <v>0</v>
      </c>
      <c r="BE194" s="185">
        <f t="shared" si="210"/>
        <v>0</v>
      </c>
      <c r="BF194" s="185"/>
      <c r="BG194" s="185"/>
      <c r="BH194" s="185" t="str">
        <f t="shared" si="211"/>
        <v/>
      </c>
      <c r="BI194" s="185">
        <f t="shared" si="212"/>
        <v>0</v>
      </c>
      <c r="BJ194" s="185">
        <f t="shared" si="213"/>
        <v>0</v>
      </c>
      <c r="BK194" s="185"/>
      <c r="BL194" s="185"/>
      <c r="BM194" s="185" t="str">
        <f t="shared" si="214"/>
        <v/>
      </c>
      <c r="BN194" s="185">
        <f t="shared" si="215"/>
        <v>0</v>
      </c>
      <c r="BO194" s="185">
        <f t="shared" si="216"/>
        <v>0</v>
      </c>
      <c r="BP194" s="140"/>
      <c r="BQ194" s="140"/>
    </row>
    <row r="195" ht="12.75" customHeight="1">
      <c r="A195" s="139"/>
      <c r="B195" s="139"/>
      <c r="C195" s="139">
        <v>149.0</v>
      </c>
      <c r="D195" s="215" t="str">
        <f t="shared" si="184"/>
        <v/>
      </c>
      <c r="E195" s="181">
        <f t="shared" si="185"/>
        <v>0</v>
      </c>
      <c r="F195" s="181">
        <f t="shared" si="186"/>
        <v>0</v>
      </c>
      <c r="G195" s="181"/>
      <c r="H195" s="181"/>
      <c r="I195" s="181">
        <f t="shared" si="179"/>
        <v>0</v>
      </c>
      <c r="J195" s="181"/>
      <c r="K195" s="181" t="str">
        <f t="shared" si="187"/>
        <v/>
      </c>
      <c r="L195" s="181">
        <f t="shared" si="188"/>
        <v>0</v>
      </c>
      <c r="M195" s="181">
        <f t="shared" si="189"/>
        <v>0</v>
      </c>
      <c r="N195" s="181"/>
      <c r="O195" s="181"/>
      <c r="P195" s="181">
        <f t="shared" si="180"/>
        <v>0</v>
      </c>
      <c r="Q195" s="181" t="str">
        <f t="shared" si="190"/>
        <v/>
      </c>
      <c r="R195" s="181">
        <f t="shared" si="191"/>
        <v>0</v>
      </c>
      <c r="S195" s="181">
        <f t="shared" si="192"/>
        <v>0</v>
      </c>
      <c r="T195" s="139"/>
      <c r="U195" s="139"/>
      <c r="V195" s="181">
        <f t="shared" si="181"/>
        <v>0</v>
      </c>
      <c r="W195" s="181" t="str">
        <f t="shared" si="193"/>
        <v/>
      </c>
      <c r="X195" s="181">
        <f t="shared" si="194"/>
        <v>0</v>
      </c>
      <c r="Y195" s="181">
        <f t="shared" si="195"/>
        <v>0</v>
      </c>
      <c r="Z195" s="139"/>
      <c r="AA195" s="139"/>
      <c r="AB195" s="181">
        <f t="shared" si="182"/>
        <v>0</v>
      </c>
      <c r="AC195" s="181"/>
      <c r="AD195" s="181" t="str">
        <f t="shared" si="196"/>
        <v/>
      </c>
      <c r="AE195" s="181">
        <f t="shared" si="197"/>
        <v>0</v>
      </c>
      <c r="AF195" s="181">
        <f t="shared" si="198"/>
        <v>0</v>
      </c>
      <c r="AG195" s="140"/>
      <c r="AH195" s="140"/>
      <c r="AI195" s="185">
        <f t="shared" si="183"/>
        <v>0</v>
      </c>
      <c r="AJ195" s="140"/>
      <c r="AK195" s="140">
        <v>149.0</v>
      </c>
      <c r="AL195" s="216" t="str">
        <f t="shared" si="199"/>
        <v/>
      </c>
      <c r="AM195" s="185">
        <f t="shared" si="200"/>
        <v>0</v>
      </c>
      <c r="AN195" s="185">
        <f t="shared" si="201"/>
        <v>0</v>
      </c>
      <c r="AO195" s="185"/>
      <c r="AP195" s="185"/>
      <c r="AQ195" s="185" t="str">
        <f t="shared" si="202"/>
        <v/>
      </c>
      <c r="AR195" s="185">
        <f t="shared" si="203"/>
        <v>0</v>
      </c>
      <c r="AS195" s="185">
        <f t="shared" si="204"/>
        <v>0</v>
      </c>
      <c r="AT195" s="185"/>
      <c r="AU195" s="185"/>
      <c r="AV195" s="185" t="str">
        <f t="shared" si="205"/>
        <v/>
      </c>
      <c r="AW195" s="185">
        <f t="shared" si="206"/>
        <v>0</v>
      </c>
      <c r="AX195" s="185">
        <f t="shared" si="207"/>
        <v>0</v>
      </c>
      <c r="AY195" s="140"/>
      <c r="AZ195" s="140"/>
      <c r="BA195" s="140"/>
      <c r="BB195" s="140">
        <v>149.0</v>
      </c>
      <c r="BC195" s="216" t="str">
        <f t="shared" si="208"/>
        <v/>
      </c>
      <c r="BD195" s="185">
        <f t="shared" si="209"/>
        <v>0</v>
      </c>
      <c r="BE195" s="185">
        <f t="shared" si="210"/>
        <v>0</v>
      </c>
      <c r="BF195" s="185"/>
      <c r="BG195" s="185"/>
      <c r="BH195" s="185" t="str">
        <f t="shared" si="211"/>
        <v/>
      </c>
      <c r="BI195" s="185">
        <f t="shared" si="212"/>
        <v>0</v>
      </c>
      <c r="BJ195" s="185">
        <f t="shared" si="213"/>
        <v>0</v>
      </c>
      <c r="BK195" s="185"/>
      <c r="BL195" s="185"/>
      <c r="BM195" s="185" t="str">
        <f t="shared" si="214"/>
        <v/>
      </c>
      <c r="BN195" s="185">
        <f t="shared" si="215"/>
        <v>0</v>
      </c>
      <c r="BO195" s="185">
        <f t="shared" si="216"/>
        <v>0</v>
      </c>
      <c r="BP195" s="140"/>
      <c r="BQ195" s="140"/>
    </row>
    <row r="196" ht="12.75" customHeight="1">
      <c r="A196" s="139"/>
      <c r="B196" s="139"/>
      <c r="C196" s="139">
        <v>150.0</v>
      </c>
      <c r="D196" s="215" t="str">
        <f t="shared" si="184"/>
        <v/>
      </c>
      <c r="E196" s="181">
        <f t="shared" si="185"/>
        <v>0</v>
      </c>
      <c r="F196" s="181">
        <f t="shared" si="186"/>
        <v>0</v>
      </c>
      <c r="G196" s="181"/>
      <c r="H196" s="181"/>
      <c r="I196" s="181">
        <f t="shared" si="179"/>
        <v>0</v>
      </c>
      <c r="J196" s="181"/>
      <c r="K196" s="181" t="str">
        <f t="shared" si="187"/>
        <v/>
      </c>
      <c r="L196" s="181">
        <f t="shared" si="188"/>
        <v>0</v>
      </c>
      <c r="M196" s="181">
        <f t="shared" si="189"/>
        <v>0</v>
      </c>
      <c r="N196" s="181"/>
      <c r="O196" s="181"/>
      <c r="P196" s="181">
        <f t="shared" si="180"/>
        <v>0</v>
      </c>
      <c r="Q196" s="181" t="str">
        <f t="shared" si="190"/>
        <v/>
      </c>
      <c r="R196" s="181">
        <f t="shared" si="191"/>
        <v>0</v>
      </c>
      <c r="S196" s="181">
        <f t="shared" si="192"/>
        <v>0</v>
      </c>
      <c r="T196" s="139"/>
      <c r="U196" s="139"/>
      <c r="V196" s="181">
        <f t="shared" si="181"/>
        <v>0</v>
      </c>
      <c r="W196" s="181" t="str">
        <f t="shared" si="193"/>
        <v/>
      </c>
      <c r="X196" s="181">
        <f t="shared" si="194"/>
        <v>0</v>
      </c>
      <c r="Y196" s="181">
        <f t="shared" si="195"/>
        <v>0</v>
      </c>
      <c r="Z196" s="139"/>
      <c r="AA196" s="139"/>
      <c r="AB196" s="181">
        <f t="shared" si="182"/>
        <v>0</v>
      </c>
      <c r="AC196" s="181"/>
      <c r="AD196" s="181" t="str">
        <f t="shared" si="196"/>
        <v/>
      </c>
      <c r="AE196" s="181">
        <f t="shared" si="197"/>
        <v>0</v>
      </c>
      <c r="AF196" s="181">
        <f t="shared" si="198"/>
        <v>0</v>
      </c>
      <c r="AG196" s="140"/>
      <c r="AH196" s="140"/>
      <c r="AI196" s="185">
        <f t="shared" si="183"/>
        <v>0</v>
      </c>
      <c r="AJ196" s="140"/>
      <c r="AK196" s="140">
        <v>150.0</v>
      </c>
      <c r="AL196" s="216" t="str">
        <f t="shared" si="199"/>
        <v/>
      </c>
      <c r="AM196" s="185">
        <f t="shared" si="200"/>
        <v>0</v>
      </c>
      <c r="AN196" s="185">
        <f t="shared" si="201"/>
        <v>0</v>
      </c>
      <c r="AO196" s="185"/>
      <c r="AP196" s="185"/>
      <c r="AQ196" s="185" t="str">
        <f t="shared" si="202"/>
        <v/>
      </c>
      <c r="AR196" s="185">
        <f t="shared" si="203"/>
        <v>0</v>
      </c>
      <c r="AS196" s="185">
        <f t="shared" si="204"/>
        <v>0</v>
      </c>
      <c r="AT196" s="185"/>
      <c r="AU196" s="185"/>
      <c r="AV196" s="185" t="str">
        <f t="shared" si="205"/>
        <v/>
      </c>
      <c r="AW196" s="185">
        <f t="shared" si="206"/>
        <v>0</v>
      </c>
      <c r="AX196" s="185">
        <f t="shared" si="207"/>
        <v>0</v>
      </c>
      <c r="AY196" s="140"/>
      <c r="AZ196" s="140"/>
      <c r="BA196" s="140"/>
      <c r="BB196" s="140">
        <v>150.0</v>
      </c>
      <c r="BC196" s="216" t="str">
        <f t="shared" si="208"/>
        <v/>
      </c>
      <c r="BD196" s="185">
        <f t="shared" si="209"/>
        <v>0</v>
      </c>
      <c r="BE196" s="185">
        <f t="shared" si="210"/>
        <v>0</v>
      </c>
      <c r="BF196" s="185"/>
      <c r="BG196" s="185"/>
      <c r="BH196" s="185" t="str">
        <f t="shared" si="211"/>
        <v/>
      </c>
      <c r="BI196" s="185">
        <f t="shared" si="212"/>
        <v>0</v>
      </c>
      <c r="BJ196" s="185">
        <f t="shared" si="213"/>
        <v>0</v>
      </c>
      <c r="BK196" s="185"/>
      <c r="BL196" s="185"/>
      <c r="BM196" s="185" t="str">
        <f t="shared" si="214"/>
        <v/>
      </c>
      <c r="BN196" s="185">
        <f t="shared" si="215"/>
        <v>0</v>
      </c>
      <c r="BO196" s="185">
        <f t="shared" si="216"/>
        <v>0</v>
      </c>
      <c r="BP196" s="140"/>
      <c r="BQ196" s="140"/>
    </row>
    <row r="197" ht="12.75" customHeight="1">
      <c r="A197" s="139"/>
      <c r="B197" s="139"/>
      <c r="C197" s="139">
        <v>151.0</v>
      </c>
      <c r="D197" s="215" t="str">
        <f t="shared" si="184"/>
        <v/>
      </c>
      <c r="E197" s="181">
        <f t="shared" si="185"/>
        <v>0</v>
      </c>
      <c r="F197" s="181">
        <f t="shared" si="186"/>
        <v>0</v>
      </c>
      <c r="G197" s="181"/>
      <c r="H197" s="181"/>
      <c r="I197" s="181">
        <f t="shared" si="179"/>
        <v>0</v>
      </c>
      <c r="J197" s="181"/>
      <c r="K197" s="181" t="str">
        <f t="shared" si="187"/>
        <v/>
      </c>
      <c r="L197" s="181">
        <f t="shared" si="188"/>
        <v>0</v>
      </c>
      <c r="M197" s="181">
        <f t="shared" si="189"/>
        <v>0</v>
      </c>
      <c r="N197" s="181"/>
      <c r="O197" s="181"/>
      <c r="P197" s="181">
        <f t="shared" si="180"/>
        <v>0</v>
      </c>
      <c r="Q197" s="181" t="str">
        <f t="shared" si="190"/>
        <v/>
      </c>
      <c r="R197" s="181">
        <f t="shared" si="191"/>
        <v>0</v>
      </c>
      <c r="S197" s="181">
        <f t="shared" si="192"/>
        <v>0</v>
      </c>
      <c r="T197" s="139"/>
      <c r="U197" s="139"/>
      <c r="V197" s="181">
        <f t="shared" si="181"/>
        <v>0</v>
      </c>
      <c r="W197" s="181" t="str">
        <f t="shared" si="193"/>
        <v/>
      </c>
      <c r="X197" s="181">
        <f t="shared" si="194"/>
        <v>0</v>
      </c>
      <c r="Y197" s="181">
        <f t="shared" si="195"/>
        <v>0</v>
      </c>
      <c r="Z197" s="139"/>
      <c r="AA197" s="139"/>
      <c r="AB197" s="181">
        <f t="shared" si="182"/>
        <v>0</v>
      </c>
      <c r="AC197" s="181"/>
      <c r="AD197" s="181" t="str">
        <f t="shared" si="196"/>
        <v/>
      </c>
      <c r="AE197" s="181">
        <f t="shared" si="197"/>
        <v>0</v>
      </c>
      <c r="AF197" s="181">
        <f t="shared" si="198"/>
        <v>0</v>
      </c>
      <c r="AG197" s="140"/>
      <c r="AH197" s="140"/>
      <c r="AI197" s="185">
        <f t="shared" si="183"/>
        <v>0</v>
      </c>
      <c r="AJ197" s="140"/>
      <c r="AK197" s="140">
        <v>151.0</v>
      </c>
      <c r="AL197" s="216" t="str">
        <f t="shared" si="199"/>
        <v/>
      </c>
      <c r="AM197" s="185">
        <f t="shared" si="200"/>
        <v>0</v>
      </c>
      <c r="AN197" s="185">
        <f t="shared" si="201"/>
        <v>0</v>
      </c>
      <c r="AO197" s="185"/>
      <c r="AP197" s="185"/>
      <c r="AQ197" s="185" t="str">
        <f t="shared" si="202"/>
        <v/>
      </c>
      <c r="AR197" s="185">
        <f t="shared" si="203"/>
        <v>0</v>
      </c>
      <c r="AS197" s="185">
        <f t="shared" si="204"/>
        <v>0</v>
      </c>
      <c r="AT197" s="185"/>
      <c r="AU197" s="185"/>
      <c r="AV197" s="185" t="str">
        <f t="shared" si="205"/>
        <v/>
      </c>
      <c r="AW197" s="185">
        <f t="shared" si="206"/>
        <v>0</v>
      </c>
      <c r="AX197" s="185">
        <f t="shared" si="207"/>
        <v>0</v>
      </c>
      <c r="AY197" s="140"/>
      <c r="AZ197" s="140"/>
      <c r="BA197" s="140"/>
      <c r="BB197" s="140">
        <v>151.0</v>
      </c>
      <c r="BC197" s="216" t="str">
        <f t="shared" si="208"/>
        <v/>
      </c>
      <c r="BD197" s="185">
        <f t="shared" si="209"/>
        <v>0</v>
      </c>
      <c r="BE197" s="185">
        <f t="shared" si="210"/>
        <v>0</v>
      </c>
      <c r="BF197" s="185"/>
      <c r="BG197" s="185"/>
      <c r="BH197" s="185" t="str">
        <f t="shared" si="211"/>
        <v/>
      </c>
      <c r="BI197" s="185">
        <f t="shared" si="212"/>
        <v>0</v>
      </c>
      <c r="BJ197" s="185">
        <f t="shared" si="213"/>
        <v>0</v>
      </c>
      <c r="BK197" s="185"/>
      <c r="BL197" s="185"/>
      <c r="BM197" s="185" t="str">
        <f t="shared" si="214"/>
        <v/>
      </c>
      <c r="BN197" s="185">
        <f t="shared" si="215"/>
        <v>0</v>
      </c>
      <c r="BO197" s="185">
        <f t="shared" si="216"/>
        <v>0</v>
      </c>
      <c r="BP197" s="140"/>
      <c r="BQ197" s="140"/>
    </row>
    <row r="198" ht="12.75" customHeight="1">
      <c r="A198" s="139"/>
      <c r="B198" s="139"/>
      <c r="C198" s="139">
        <v>152.0</v>
      </c>
      <c r="D198" s="215" t="str">
        <f t="shared" si="184"/>
        <v/>
      </c>
      <c r="E198" s="181">
        <f t="shared" si="185"/>
        <v>0</v>
      </c>
      <c r="F198" s="181">
        <f t="shared" si="186"/>
        <v>0</v>
      </c>
      <c r="G198" s="181"/>
      <c r="H198" s="181"/>
      <c r="I198" s="181">
        <f t="shared" si="179"/>
        <v>0</v>
      </c>
      <c r="J198" s="181"/>
      <c r="K198" s="181" t="str">
        <f t="shared" si="187"/>
        <v/>
      </c>
      <c r="L198" s="181">
        <f t="shared" si="188"/>
        <v>0</v>
      </c>
      <c r="M198" s="181">
        <f t="shared" si="189"/>
        <v>0</v>
      </c>
      <c r="N198" s="181"/>
      <c r="O198" s="181"/>
      <c r="P198" s="181">
        <f t="shared" si="180"/>
        <v>0</v>
      </c>
      <c r="Q198" s="181" t="str">
        <f t="shared" si="190"/>
        <v/>
      </c>
      <c r="R198" s="181">
        <f t="shared" si="191"/>
        <v>0</v>
      </c>
      <c r="S198" s="181">
        <f t="shared" si="192"/>
        <v>0</v>
      </c>
      <c r="T198" s="139"/>
      <c r="U198" s="139"/>
      <c r="V198" s="181">
        <f t="shared" si="181"/>
        <v>0</v>
      </c>
      <c r="W198" s="181" t="str">
        <f t="shared" si="193"/>
        <v/>
      </c>
      <c r="X198" s="181">
        <f t="shared" si="194"/>
        <v>0</v>
      </c>
      <c r="Y198" s="181">
        <f t="shared" si="195"/>
        <v>0</v>
      </c>
      <c r="Z198" s="139"/>
      <c r="AA198" s="139"/>
      <c r="AB198" s="181">
        <f t="shared" si="182"/>
        <v>0</v>
      </c>
      <c r="AC198" s="181"/>
      <c r="AD198" s="181" t="str">
        <f t="shared" si="196"/>
        <v/>
      </c>
      <c r="AE198" s="181">
        <f t="shared" si="197"/>
        <v>0</v>
      </c>
      <c r="AF198" s="181">
        <f t="shared" si="198"/>
        <v>0</v>
      </c>
      <c r="AG198" s="140"/>
      <c r="AH198" s="140"/>
      <c r="AI198" s="185">
        <f t="shared" si="183"/>
        <v>0</v>
      </c>
      <c r="AJ198" s="140"/>
      <c r="AK198" s="140">
        <v>152.0</v>
      </c>
      <c r="AL198" s="216" t="str">
        <f t="shared" si="199"/>
        <v/>
      </c>
      <c r="AM198" s="185">
        <f t="shared" si="200"/>
        <v>0</v>
      </c>
      <c r="AN198" s="185">
        <f t="shared" si="201"/>
        <v>0</v>
      </c>
      <c r="AO198" s="185"/>
      <c r="AP198" s="185"/>
      <c r="AQ198" s="185" t="str">
        <f t="shared" si="202"/>
        <v/>
      </c>
      <c r="AR198" s="185">
        <f t="shared" si="203"/>
        <v>0</v>
      </c>
      <c r="AS198" s="185">
        <f t="shared" si="204"/>
        <v>0</v>
      </c>
      <c r="AT198" s="185"/>
      <c r="AU198" s="185"/>
      <c r="AV198" s="185" t="str">
        <f t="shared" si="205"/>
        <v/>
      </c>
      <c r="AW198" s="185">
        <f t="shared" si="206"/>
        <v>0</v>
      </c>
      <c r="AX198" s="185">
        <f t="shared" si="207"/>
        <v>0</v>
      </c>
      <c r="AY198" s="140"/>
      <c r="AZ198" s="140"/>
      <c r="BA198" s="140"/>
      <c r="BB198" s="140">
        <v>152.0</v>
      </c>
      <c r="BC198" s="216" t="str">
        <f t="shared" si="208"/>
        <v/>
      </c>
      <c r="BD198" s="185">
        <f t="shared" si="209"/>
        <v>0</v>
      </c>
      <c r="BE198" s="185">
        <f t="shared" si="210"/>
        <v>0</v>
      </c>
      <c r="BF198" s="185"/>
      <c r="BG198" s="185"/>
      <c r="BH198" s="185" t="str">
        <f t="shared" si="211"/>
        <v/>
      </c>
      <c r="BI198" s="185">
        <f t="shared" si="212"/>
        <v>0</v>
      </c>
      <c r="BJ198" s="185">
        <f t="shared" si="213"/>
        <v>0</v>
      </c>
      <c r="BK198" s="185"/>
      <c r="BL198" s="185"/>
      <c r="BM198" s="185" t="str">
        <f t="shared" si="214"/>
        <v/>
      </c>
      <c r="BN198" s="185">
        <f t="shared" si="215"/>
        <v>0</v>
      </c>
      <c r="BO198" s="185">
        <f t="shared" si="216"/>
        <v>0</v>
      </c>
      <c r="BP198" s="140"/>
      <c r="BQ198" s="140"/>
    </row>
    <row r="199" ht="12.75" customHeight="1">
      <c r="A199" s="139"/>
      <c r="B199" s="139"/>
      <c r="C199" s="139">
        <v>153.0</v>
      </c>
      <c r="D199" s="215" t="str">
        <f t="shared" si="184"/>
        <v/>
      </c>
      <c r="E199" s="181">
        <f t="shared" si="185"/>
        <v>0</v>
      </c>
      <c r="F199" s="181">
        <f t="shared" si="186"/>
        <v>0</v>
      </c>
      <c r="G199" s="181"/>
      <c r="H199" s="181"/>
      <c r="I199" s="181">
        <f t="shared" si="179"/>
        <v>0</v>
      </c>
      <c r="J199" s="181"/>
      <c r="K199" s="181" t="str">
        <f t="shared" si="187"/>
        <v/>
      </c>
      <c r="L199" s="181">
        <f t="shared" si="188"/>
        <v>0</v>
      </c>
      <c r="M199" s="181">
        <f t="shared" si="189"/>
        <v>0</v>
      </c>
      <c r="N199" s="181"/>
      <c r="O199" s="181"/>
      <c r="P199" s="181">
        <f t="shared" si="180"/>
        <v>0</v>
      </c>
      <c r="Q199" s="181" t="str">
        <f t="shared" si="190"/>
        <v/>
      </c>
      <c r="R199" s="181">
        <f t="shared" si="191"/>
        <v>0</v>
      </c>
      <c r="S199" s="181">
        <f t="shared" si="192"/>
        <v>0</v>
      </c>
      <c r="T199" s="139"/>
      <c r="U199" s="139"/>
      <c r="V199" s="181">
        <f t="shared" si="181"/>
        <v>0</v>
      </c>
      <c r="W199" s="181" t="str">
        <f t="shared" si="193"/>
        <v/>
      </c>
      <c r="X199" s="181">
        <f t="shared" si="194"/>
        <v>0</v>
      </c>
      <c r="Y199" s="181">
        <f t="shared" si="195"/>
        <v>0</v>
      </c>
      <c r="Z199" s="139"/>
      <c r="AA199" s="139"/>
      <c r="AB199" s="181">
        <f t="shared" si="182"/>
        <v>0</v>
      </c>
      <c r="AC199" s="181"/>
      <c r="AD199" s="181" t="str">
        <f t="shared" si="196"/>
        <v/>
      </c>
      <c r="AE199" s="181">
        <f t="shared" si="197"/>
        <v>0</v>
      </c>
      <c r="AF199" s="181">
        <f t="shared" si="198"/>
        <v>0</v>
      </c>
      <c r="AG199" s="140"/>
      <c r="AH199" s="140"/>
      <c r="AI199" s="185">
        <f t="shared" si="183"/>
        <v>0</v>
      </c>
      <c r="AJ199" s="140"/>
      <c r="AK199" s="140">
        <v>153.0</v>
      </c>
      <c r="AL199" s="216" t="str">
        <f t="shared" si="199"/>
        <v/>
      </c>
      <c r="AM199" s="185">
        <f t="shared" si="200"/>
        <v>0</v>
      </c>
      <c r="AN199" s="185">
        <f t="shared" si="201"/>
        <v>0</v>
      </c>
      <c r="AO199" s="185"/>
      <c r="AP199" s="185"/>
      <c r="AQ199" s="185" t="str">
        <f t="shared" si="202"/>
        <v/>
      </c>
      <c r="AR199" s="185">
        <f t="shared" si="203"/>
        <v>0</v>
      </c>
      <c r="AS199" s="185">
        <f t="shared" si="204"/>
        <v>0</v>
      </c>
      <c r="AT199" s="185"/>
      <c r="AU199" s="185"/>
      <c r="AV199" s="185" t="str">
        <f t="shared" si="205"/>
        <v/>
      </c>
      <c r="AW199" s="185">
        <f t="shared" si="206"/>
        <v>0</v>
      </c>
      <c r="AX199" s="185">
        <f t="shared" si="207"/>
        <v>0</v>
      </c>
      <c r="AY199" s="140"/>
      <c r="AZ199" s="140"/>
      <c r="BA199" s="140"/>
      <c r="BB199" s="140">
        <v>153.0</v>
      </c>
      <c r="BC199" s="216" t="str">
        <f t="shared" si="208"/>
        <v/>
      </c>
      <c r="BD199" s="185">
        <f t="shared" si="209"/>
        <v>0</v>
      </c>
      <c r="BE199" s="185">
        <f t="shared" si="210"/>
        <v>0</v>
      </c>
      <c r="BF199" s="185"/>
      <c r="BG199" s="185"/>
      <c r="BH199" s="185" t="str">
        <f t="shared" si="211"/>
        <v/>
      </c>
      <c r="BI199" s="185">
        <f t="shared" si="212"/>
        <v>0</v>
      </c>
      <c r="BJ199" s="185">
        <f t="shared" si="213"/>
        <v>0</v>
      </c>
      <c r="BK199" s="185"/>
      <c r="BL199" s="185"/>
      <c r="BM199" s="185" t="str">
        <f t="shared" si="214"/>
        <v/>
      </c>
      <c r="BN199" s="185">
        <f t="shared" si="215"/>
        <v>0</v>
      </c>
      <c r="BO199" s="185">
        <f t="shared" si="216"/>
        <v>0</v>
      </c>
      <c r="BP199" s="140"/>
      <c r="BQ199" s="140"/>
    </row>
    <row r="200" ht="12.75" customHeight="1">
      <c r="A200" s="139"/>
      <c r="B200" s="139"/>
      <c r="C200" s="139">
        <v>154.0</v>
      </c>
      <c r="D200" s="215" t="str">
        <f t="shared" si="184"/>
        <v/>
      </c>
      <c r="E200" s="181">
        <f t="shared" si="185"/>
        <v>0</v>
      </c>
      <c r="F200" s="181">
        <f t="shared" si="186"/>
        <v>0</v>
      </c>
      <c r="G200" s="181"/>
      <c r="H200" s="181"/>
      <c r="I200" s="181">
        <f t="shared" si="179"/>
        <v>0</v>
      </c>
      <c r="J200" s="181"/>
      <c r="K200" s="181" t="str">
        <f t="shared" si="187"/>
        <v/>
      </c>
      <c r="L200" s="181">
        <f t="shared" si="188"/>
        <v>0</v>
      </c>
      <c r="M200" s="181">
        <f t="shared" si="189"/>
        <v>0</v>
      </c>
      <c r="N200" s="181"/>
      <c r="O200" s="181"/>
      <c r="P200" s="181">
        <f t="shared" si="180"/>
        <v>0</v>
      </c>
      <c r="Q200" s="181" t="str">
        <f t="shared" si="190"/>
        <v/>
      </c>
      <c r="R200" s="181">
        <f t="shared" si="191"/>
        <v>0</v>
      </c>
      <c r="S200" s="181">
        <f t="shared" si="192"/>
        <v>0</v>
      </c>
      <c r="T200" s="139"/>
      <c r="U200" s="139"/>
      <c r="V200" s="181">
        <f t="shared" si="181"/>
        <v>0</v>
      </c>
      <c r="W200" s="181" t="str">
        <f t="shared" si="193"/>
        <v/>
      </c>
      <c r="X200" s="181">
        <f t="shared" si="194"/>
        <v>0</v>
      </c>
      <c r="Y200" s="181">
        <f t="shared" si="195"/>
        <v>0</v>
      </c>
      <c r="Z200" s="139"/>
      <c r="AA200" s="139"/>
      <c r="AB200" s="181">
        <f t="shared" si="182"/>
        <v>0</v>
      </c>
      <c r="AC200" s="181"/>
      <c r="AD200" s="181" t="str">
        <f t="shared" si="196"/>
        <v/>
      </c>
      <c r="AE200" s="181">
        <f t="shared" si="197"/>
        <v>0</v>
      </c>
      <c r="AF200" s="181">
        <f t="shared" si="198"/>
        <v>0</v>
      </c>
      <c r="AG200" s="140"/>
      <c r="AH200" s="140"/>
      <c r="AI200" s="185">
        <f t="shared" si="183"/>
        <v>0</v>
      </c>
      <c r="AJ200" s="140"/>
      <c r="AK200" s="140">
        <v>154.0</v>
      </c>
      <c r="AL200" s="216" t="str">
        <f t="shared" si="199"/>
        <v/>
      </c>
      <c r="AM200" s="185">
        <f t="shared" si="200"/>
        <v>0</v>
      </c>
      <c r="AN200" s="185">
        <f t="shared" si="201"/>
        <v>0</v>
      </c>
      <c r="AO200" s="185"/>
      <c r="AP200" s="185"/>
      <c r="AQ200" s="185" t="str">
        <f t="shared" si="202"/>
        <v/>
      </c>
      <c r="AR200" s="185">
        <f t="shared" si="203"/>
        <v>0</v>
      </c>
      <c r="AS200" s="185">
        <f t="shared" si="204"/>
        <v>0</v>
      </c>
      <c r="AT200" s="185"/>
      <c r="AU200" s="185"/>
      <c r="AV200" s="185" t="str">
        <f t="shared" si="205"/>
        <v/>
      </c>
      <c r="AW200" s="185">
        <f t="shared" si="206"/>
        <v>0</v>
      </c>
      <c r="AX200" s="185">
        <f t="shared" si="207"/>
        <v>0</v>
      </c>
      <c r="AY200" s="140"/>
      <c r="AZ200" s="140"/>
      <c r="BA200" s="140"/>
      <c r="BB200" s="140">
        <v>154.0</v>
      </c>
      <c r="BC200" s="216" t="str">
        <f t="shared" si="208"/>
        <v/>
      </c>
      <c r="BD200" s="185">
        <f t="shared" si="209"/>
        <v>0</v>
      </c>
      <c r="BE200" s="185">
        <f t="shared" si="210"/>
        <v>0</v>
      </c>
      <c r="BF200" s="185"/>
      <c r="BG200" s="185"/>
      <c r="BH200" s="185" t="str">
        <f t="shared" si="211"/>
        <v/>
      </c>
      <c r="BI200" s="185">
        <f t="shared" si="212"/>
        <v>0</v>
      </c>
      <c r="BJ200" s="185">
        <f t="shared" si="213"/>
        <v>0</v>
      </c>
      <c r="BK200" s="185"/>
      <c r="BL200" s="185"/>
      <c r="BM200" s="185" t="str">
        <f t="shared" si="214"/>
        <v/>
      </c>
      <c r="BN200" s="185">
        <f t="shared" si="215"/>
        <v>0</v>
      </c>
      <c r="BO200" s="185">
        <f t="shared" si="216"/>
        <v>0</v>
      </c>
      <c r="BP200" s="140"/>
      <c r="BQ200" s="140"/>
    </row>
    <row r="201" ht="12.75" customHeight="1">
      <c r="A201" s="139"/>
      <c r="B201" s="139"/>
      <c r="C201" s="139">
        <v>155.0</v>
      </c>
      <c r="D201" s="215" t="str">
        <f t="shared" si="184"/>
        <v/>
      </c>
      <c r="E201" s="181">
        <f t="shared" si="185"/>
        <v>0</v>
      </c>
      <c r="F201" s="181">
        <f t="shared" si="186"/>
        <v>0</v>
      </c>
      <c r="G201" s="181"/>
      <c r="H201" s="181"/>
      <c r="I201" s="181">
        <f t="shared" si="179"/>
        <v>0</v>
      </c>
      <c r="J201" s="181"/>
      <c r="K201" s="181" t="str">
        <f t="shared" si="187"/>
        <v/>
      </c>
      <c r="L201" s="181">
        <f t="shared" si="188"/>
        <v>0</v>
      </c>
      <c r="M201" s="181">
        <f t="shared" si="189"/>
        <v>0</v>
      </c>
      <c r="N201" s="181"/>
      <c r="O201" s="181"/>
      <c r="P201" s="181">
        <f t="shared" si="180"/>
        <v>0</v>
      </c>
      <c r="Q201" s="181" t="str">
        <f t="shared" si="190"/>
        <v/>
      </c>
      <c r="R201" s="181">
        <f t="shared" si="191"/>
        <v>0</v>
      </c>
      <c r="S201" s="181">
        <f t="shared" si="192"/>
        <v>0</v>
      </c>
      <c r="T201" s="139"/>
      <c r="U201" s="139"/>
      <c r="V201" s="181">
        <f t="shared" si="181"/>
        <v>0</v>
      </c>
      <c r="W201" s="181" t="str">
        <f t="shared" si="193"/>
        <v/>
      </c>
      <c r="X201" s="181">
        <f t="shared" si="194"/>
        <v>0</v>
      </c>
      <c r="Y201" s="181">
        <f t="shared" si="195"/>
        <v>0</v>
      </c>
      <c r="Z201" s="139"/>
      <c r="AA201" s="139"/>
      <c r="AB201" s="181">
        <f t="shared" si="182"/>
        <v>0</v>
      </c>
      <c r="AC201" s="181"/>
      <c r="AD201" s="181" t="str">
        <f t="shared" si="196"/>
        <v/>
      </c>
      <c r="AE201" s="181">
        <f t="shared" si="197"/>
        <v>0</v>
      </c>
      <c r="AF201" s="181">
        <f t="shared" si="198"/>
        <v>0</v>
      </c>
      <c r="AG201" s="140"/>
      <c r="AH201" s="140"/>
      <c r="AI201" s="185">
        <f t="shared" si="183"/>
        <v>0</v>
      </c>
      <c r="AJ201" s="140"/>
      <c r="AK201" s="140">
        <v>155.0</v>
      </c>
      <c r="AL201" s="216" t="str">
        <f t="shared" si="199"/>
        <v/>
      </c>
      <c r="AM201" s="185">
        <f t="shared" si="200"/>
        <v>0</v>
      </c>
      <c r="AN201" s="185">
        <f t="shared" si="201"/>
        <v>0</v>
      </c>
      <c r="AO201" s="185"/>
      <c r="AP201" s="185"/>
      <c r="AQ201" s="185" t="str">
        <f t="shared" si="202"/>
        <v/>
      </c>
      <c r="AR201" s="185">
        <f t="shared" si="203"/>
        <v>0</v>
      </c>
      <c r="AS201" s="185">
        <f t="shared" si="204"/>
        <v>0</v>
      </c>
      <c r="AT201" s="185"/>
      <c r="AU201" s="185"/>
      <c r="AV201" s="185" t="str">
        <f t="shared" si="205"/>
        <v/>
      </c>
      <c r="AW201" s="185">
        <f t="shared" si="206"/>
        <v>0</v>
      </c>
      <c r="AX201" s="185">
        <f t="shared" si="207"/>
        <v>0</v>
      </c>
      <c r="AY201" s="140"/>
      <c r="AZ201" s="140"/>
      <c r="BA201" s="140"/>
      <c r="BB201" s="140">
        <v>155.0</v>
      </c>
      <c r="BC201" s="216" t="str">
        <f t="shared" si="208"/>
        <v/>
      </c>
      <c r="BD201" s="185">
        <f t="shared" si="209"/>
        <v>0</v>
      </c>
      <c r="BE201" s="185">
        <f t="shared" si="210"/>
        <v>0</v>
      </c>
      <c r="BF201" s="185"/>
      <c r="BG201" s="185"/>
      <c r="BH201" s="185" t="str">
        <f t="shared" si="211"/>
        <v/>
      </c>
      <c r="BI201" s="185">
        <f t="shared" si="212"/>
        <v>0</v>
      </c>
      <c r="BJ201" s="185">
        <f t="shared" si="213"/>
        <v>0</v>
      </c>
      <c r="BK201" s="185"/>
      <c r="BL201" s="185"/>
      <c r="BM201" s="185" t="str">
        <f t="shared" si="214"/>
        <v/>
      </c>
      <c r="BN201" s="185">
        <f t="shared" si="215"/>
        <v>0</v>
      </c>
      <c r="BO201" s="185">
        <f t="shared" si="216"/>
        <v>0</v>
      </c>
      <c r="BP201" s="140"/>
      <c r="BQ201" s="140"/>
    </row>
    <row r="202" ht="12.75" customHeight="1">
      <c r="A202" s="139"/>
      <c r="B202" s="139"/>
      <c r="C202" s="139">
        <v>156.0</v>
      </c>
      <c r="D202" s="215" t="str">
        <f t="shared" si="184"/>
        <v/>
      </c>
      <c r="E202" s="181">
        <f t="shared" si="185"/>
        <v>0</v>
      </c>
      <c r="F202" s="181">
        <f t="shared" si="186"/>
        <v>0</v>
      </c>
      <c r="G202" s="181">
        <f t="shared" ref="G202:H202" si="349">SUM(E191:E202)</f>
        <v>0</v>
      </c>
      <c r="H202" s="181">
        <f t="shared" si="349"/>
        <v>0</v>
      </c>
      <c r="I202" s="181">
        <f t="shared" si="179"/>
        <v>0</v>
      </c>
      <c r="J202" s="181"/>
      <c r="K202" s="181" t="str">
        <f t="shared" si="187"/>
        <v/>
      </c>
      <c r="L202" s="181">
        <f t="shared" si="188"/>
        <v>0</v>
      </c>
      <c r="M202" s="181">
        <f t="shared" si="189"/>
        <v>0</v>
      </c>
      <c r="N202" s="181">
        <f t="shared" ref="N202:O202" si="350">SUM(L191:L202)</f>
        <v>0</v>
      </c>
      <c r="O202" s="181">
        <f t="shared" si="350"/>
        <v>0</v>
      </c>
      <c r="P202" s="181">
        <f t="shared" si="180"/>
        <v>0</v>
      </c>
      <c r="Q202" s="181" t="str">
        <f t="shared" si="190"/>
        <v/>
      </c>
      <c r="R202" s="181">
        <f t="shared" si="191"/>
        <v>0</v>
      </c>
      <c r="S202" s="181">
        <f t="shared" si="192"/>
        <v>0</v>
      </c>
      <c r="T202" s="215">
        <f t="shared" ref="T202:U202" si="351">SUM(R191:R202)</f>
        <v>0</v>
      </c>
      <c r="U202" s="215">
        <f t="shared" si="351"/>
        <v>0</v>
      </c>
      <c r="V202" s="181">
        <f t="shared" si="181"/>
        <v>0</v>
      </c>
      <c r="W202" s="181" t="str">
        <f t="shared" si="193"/>
        <v/>
      </c>
      <c r="X202" s="181">
        <f t="shared" si="194"/>
        <v>0</v>
      </c>
      <c r="Y202" s="181">
        <f t="shared" si="195"/>
        <v>0</v>
      </c>
      <c r="Z202" s="215">
        <f t="shared" ref="Z202:AA202" si="352">SUM(X191:X202)</f>
        <v>0</v>
      </c>
      <c r="AA202" s="215">
        <f t="shared" si="352"/>
        <v>0</v>
      </c>
      <c r="AB202" s="181">
        <f t="shared" si="182"/>
        <v>0</v>
      </c>
      <c r="AC202" s="181"/>
      <c r="AD202" s="181" t="str">
        <f t="shared" si="196"/>
        <v/>
      </c>
      <c r="AE202" s="181">
        <f t="shared" si="197"/>
        <v>0</v>
      </c>
      <c r="AF202" s="181">
        <f t="shared" si="198"/>
        <v>0</v>
      </c>
      <c r="AG202" s="216">
        <f t="shared" ref="AG202:AH202" si="353">SUM(AE191:AE202)</f>
        <v>0</v>
      </c>
      <c r="AH202" s="216">
        <f t="shared" si="353"/>
        <v>0</v>
      </c>
      <c r="AI202" s="185">
        <f t="shared" si="183"/>
        <v>0</v>
      </c>
      <c r="AJ202" s="140"/>
      <c r="AK202" s="140">
        <v>156.0</v>
      </c>
      <c r="AL202" s="216" t="str">
        <f t="shared" si="199"/>
        <v/>
      </c>
      <c r="AM202" s="185">
        <f t="shared" si="200"/>
        <v>0</v>
      </c>
      <c r="AN202" s="185">
        <f t="shared" si="201"/>
        <v>0</v>
      </c>
      <c r="AO202" s="185">
        <f t="shared" ref="AO202:AP202" si="354">SUM(AM191:AM202)</f>
        <v>0</v>
      </c>
      <c r="AP202" s="185">
        <f t="shared" si="354"/>
        <v>0</v>
      </c>
      <c r="AQ202" s="185" t="str">
        <f t="shared" si="202"/>
        <v/>
      </c>
      <c r="AR202" s="185">
        <f t="shared" si="203"/>
        <v>0</v>
      </c>
      <c r="AS202" s="185">
        <f t="shared" si="204"/>
        <v>0</v>
      </c>
      <c r="AT202" s="185">
        <f t="shared" ref="AT202:AU202" si="355">SUM(AR191:AR202)</f>
        <v>0</v>
      </c>
      <c r="AU202" s="185">
        <f t="shared" si="355"/>
        <v>0</v>
      </c>
      <c r="AV202" s="185" t="str">
        <f t="shared" si="205"/>
        <v/>
      </c>
      <c r="AW202" s="185">
        <f t="shared" si="206"/>
        <v>0</v>
      </c>
      <c r="AX202" s="185">
        <f t="shared" si="207"/>
        <v>0</v>
      </c>
      <c r="AY202" s="216">
        <f t="shared" ref="AY202:AZ202" si="356">SUM(AW191:AW202)</f>
        <v>0</v>
      </c>
      <c r="AZ202" s="216">
        <f t="shared" si="356"/>
        <v>0</v>
      </c>
      <c r="BA202" s="140"/>
      <c r="BB202" s="140">
        <v>156.0</v>
      </c>
      <c r="BC202" s="216" t="str">
        <f t="shared" si="208"/>
        <v/>
      </c>
      <c r="BD202" s="185">
        <f t="shared" si="209"/>
        <v>0</v>
      </c>
      <c r="BE202" s="185">
        <f t="shared" si="210"/>
        <v>0</v>
      </c>
      <c r="BF202" s="185">
        <f t="shared" ref="BF202:BG202" si="357">SUM(BD191:BD202)</f>
        <v>0</v>
      </c>
      <c r="BG202" s="185">
        <f t="shared" si="357"/>
        <v>0</v>
      </c>
      <c r="BH202" s="185" t="str">
        <f t="shared" si="211"/>
        <v/>
      </c>
      <c r="BI202" s="185">
        <f t="shared" si="212"/>
        <v>0</v>
      </c>
      <c r="BJ202" s="185">
        <f t="shared" si="213"/>
        <v>0</v>
      </c>
      <c r="BK202" s="185">
        <f t="shared" ref="BK202:BL202" si="358">SUM(BI191:BI202)</f>
        <v>0</v>
      </c>
      <c r="BL202" s="185">
        <f t="shared" si="358"/>
        <v>0</v>
      </c>
      <c r="BM202" s="185" t="str">
        <f t="shared" si="214"/>
        <v/>
      </c>
      <c r="BN202" s="185">
        <f t="shared" si="215"/>
        <v>0</v>
      </c>
      <c r="BO202" s="185">
        <f t="shared" si="216"/>
        <v>0</v>
      </c>
      <c r="BP202" s="216">
        <f t="shared" ref="BP202:BQ202" si="359">SUM(BN191:BN202)</f>
        <v>0</v>
      </c>
      <c r="BQ202" s="216">
        <f t="shared" si="359"/>
        <v>0</v>
      </c>
    </row>
    <row r="203" ht="12.75" customHeight="1">
      <c r="A203" s="139"/>
      <c r="B203" s="139"/>
      <c r="C203" s="139">
        <v>157.0</v>
      </c>
      <c r="D203" s="215" t="str">
        <f t="shared" si="184"/>
        <v/>
      </c>
      <c r="E203" s="181">
        <f t="shared" si="185"/>
        <v>0</v>
      </c>
      <c r="F203" s="181">
        <f t="shared" si="186"/>
        <v>0</v>
      </c>
      <c r="G203" s="181"/>
      <c r="H203" s="181"/>
      <c r="I203" s="181">
        <f t="shared" si="179"/>
        <v>0</v>
      </c>
      <c r="J203" s="181"/>
      <c r="K203" s="181" t="str">
        <f t="shared" si="187"/>
        <v/>
      </c>
      <c r="L203" s="181">
        <f t="shared" si="188"/>
        <v>0</v>
      </c>
      <c r="M203" s="181">
        <f t="shared" si="189"/>
        <v>0</v>
      </c>
      <c r="N203" s="181"/>
      <c r="O203" s="181"/>
      <c r="P203" s="181">
        <f t="shared" si="180"/>
        <v>0</v>
      </c>
      <c r="Q203" s="181" t="str">
        <f t="shared" si="190"/>
        <v/>
      </c>
      <c r="R203" s="181">
        <f t="shared" si="191"/>
        <v>0</v>
      </c>
      <c r="S203" s="181">
        <f t="shared" si="192"/>
        <v>0</v>
      </c>
      <c r="T203" s="139"/>
      <c r="U203" s="139"/>
      <c r="V203" s="181">
        <f t="shared" si="181"/>
        <v>0</v>
      </c>
      <c r="W203" s="181" t="str">
        <f t="shared" si="193"/>
        <v/>
      </c>
      <c r="X203" s="181">
        <f t="shared" si="194"/>
        <v>0</v>
      </c>
      <c r="Y203" s="181">
        <f t="shared" si="195"/>
        <v>0</v>
      </c>
      <c r="Z203" s="139"/>
      <c r="AA203" s="139"/>
      <c r="AB203" s="181">
        <f t="shared" si="182"/>
        <v>0</v>
      </c>
      <c r="AC203" s="181"/>
      <c r="AD203" s="181" t="str">
        <f t="shared" si="196"/>
        <v/>
      </c>
      <c r="AE203" s="181">
        <f t="shared" si="197"/>
        <v>0</v>
      </c>
      <c r="AF203" s="181">
        <f t="shared" si="198"/>
        <v>0</v>
      </c>
      <c r="AG203" s="140"/>
      <c r="AH203" s="140"/>
      <c r="AI203" s="185">
        <f t="shared" si="183"/>
        <v>0</v>
      </c>
      <c r="AJ203" s="140"/>
      <c r="AK203" s="140">
        <v>157.0</v>
      </c>
      <c r="AL203" s="216" t="str">
        <f t="shared" si="199"/>
        <v/>
      </c>
      <c r="AM203" s="185">
        <f t="shared" si="200"/>
        <v>0</v>
      </c>
      <c r="AN203" s="185">
        <f t="shared" si="201"/>
        <v>0</v>
      </c>
      <c r="AO203" s="185"/>
      <c r="AP203" s="185"/>
      <c r="AQ203" s="185" t="str">
        <f t="shared" si="202"/>
        <v/>
      </c>
      <c r="AR203" s="185">
        <f t="shared" si="203"/>
        <v>0</v>
      </c>
      <c r="AS203" s="185">
        <f t="shared" si="204"/>
        <v>0</v>
      </c>
      <c r="AT203" s="185"/>
      <c r="AU203" s="185"/>
      <c r="AV203" s="185" t="str">
        <f t="shared" si="205"/>
        <v/>
      </c>
      <c r="AW203" s="185">
        <f t="shared" si="206"/>
        <v>0</v>
      </c>
      <c r="AX203" s="185">
        <f t="shared" si="207"/>
        <v>0</v>
      </c>
      <c r="AY203" s="140"/>
      <c r="AZ203" s="140"/>
      <c r="BA203" s="140"/>
      <c r="BB203" s="140">
        <v>157.0</v>
      </c>
      <c r="BC203" s="216" t="str">
        <f t="shared" si="208"/>
        <v/>
      </c>
      <c r="BD203" s="185">
        <f t="shared" si="209"/>
        <v>0</v>
      </c>
      <c r="BE203" s="185">
        <f t="shared" si="210"/>
        <v>0</v>
      </c>
      <c r="BF203" s="185"/>
      <c r="BG203" s="185"/>
      <c r="BH203" s="185" t="str">
        <f t="shared" si="211"/>
        <v/>
      </c>
      <c r="BI203" s="185">
        <f t="shared" si="212"/>
        <v>0</v>
      </c>
      <c r="BJ203" s="185">
        <f t="shared" si="213"/>
        <v>0</v>
      </c>
      <c r="BK203" s="185"/>
      <c r="BL203" s="185"/>
      <c r="BM203" s="185" t="str">
        <f t="shared" si="214"/>
        <v/>
      </c>
      <c r="BN203" s="185">
        <f t="shared" si="215"/>
        <v>0</v>
      </c>
      <c r="BO203" s="185">
        <f t="shared" si="216"/>
        <v>0</v>
      </c>
      <c r="BP203" s="140"/>
      <c r="BQ203" s="140"/>
    </row>
    <row r="204" ht="12.75" customHeight="1">
      <c r="A204" s="139"/>
      <c r="B204" s="139"/>
      <c r="C204" s="139">
        <v>158.0</v>
      </c>
      <c r="D204" s="215" t="str">
        <f t="shared" si="184"/>
        <v/>
      </c>
      <c r="E204" s="181">
        <f t="shared" si="185"/>
        <v>0</v>
      </c>
      <c r="F204" s="181">
        <f t="shared" si="186"/>
        <v>0</v>
      </c>
      <c r="G204" s="181"/>
      <c r="H204" s="181"/>
      <c r="I204" s="181">
        <f t="shared" si="179"/>
        <v>0</v>
      </c>
      <c r="J204" s="181"/>
      <c r="K204" s="181" t="str">
        <f t="shared" si="187"/>
        <v/>
      </c>
      <c r="L204" s="181">
        <f t="shared" si="188"/>
        <v>0</v>
      </c>
      <c r="M204" s="181">
        <f t="shared" si="189"/>
        <v>0</v>
      </c>
      <c r="N204" s="181"/>
      <c r="O204" s="181"/>
      <c r="P204" s="181">
        <f t="shared" si="180"/>
        <v>0</v>
      </c>
      <c r="Q204" s="181" t="str">
        <f t="shared" si="190"/>
        <v/>
      </c>
      <c r="R204" s="181">
        <f t="shared" si="191"/>
        <v>0</v>
      </c>
      <c r="S204" s="181">
        <f t="shared" si="192"/>
        <v>0</v>
      </c>
      <c r="T204" s="139"/>
      <c r="U204" s="139"/>
      <c r="V204" s="181">
        <f t="shared" si="181"/>
        <v>0</v>
      </c>
      <c r="W204" s="181" t="str">
        <f t="shared" si="193"/>
        <v/>
      </c>
      <c r="X204" s="181">
        <f t="shared" si="194"/>
        <v>0</v>
      </c>
      <c r="Y204" s="181">
        <f t="shared" si="195"/>
        <v>0</v>
      </c>
      <c r="Z204" s="139"/>
      <c r="AA204" s="139"/>
      <c r="AB204" s="181">
        <f t="shared" si="182"/>
        <v>0</v>
      </c>
      <c r="AC204" s="181"/>
      <c r="AD204" s="181" t="str">
        <f t="shared" si="196"/>
        <v/>
      </c>
      <c r="AE204" s="181">
        <f t="shared" si="197"/>
        <v>0</v>
      </c>
      <c r="AF204" s="181">
        <f t="shared" si="198"/>
        <v>0</v>
      </c>
      <c r="AG204" s="140"/>
      <c r="AH204" s="140"/>
      <c r="AI204" s="185">
        <f t="shared" si="183"/>
        <v>0</v>
      </c>
      <c r="AJ204" s="140"/>
      <c r="AK204" s="140">
        <v>158.0</v>
      </c>
      <c r="AL204" s="216" t="str">
        <f t="shared" si="199"/>
        <v/>
      </c>
      <c r="AM204" s="185">
        <f t="shared" si="200"/>
        <v>0</v>
      </c>
      <c r="AN204" s="185">
        <f t="shared" si="201"/>
        <v>0</v>
      </c>
      <c r="AO204" s="185"/>
      <c r="AP204" s="185"/>
      <c r="AQ204" s="185" t="str">
        <f t="shared" si="202"/>
        <v/>
      </c>
      <c r="AR204" s="185">
        <f t="shared" si="203"/>
        <v>0</v>
      </c>
      <c r="AS204" s="185">
        <f t="shared" si="204"/>
        <v>0</v>
      </c>
      <c r="AT204" s="185"/>
      <c r="AU204" s="185"/>
      <c r="AV204" s="185" t="str">
        <f t="shared" si="205"/>
        <v/>
      </c>
      <c r="AW204" s="185">
        <f t="shared" si="206"/>
        <v>0</v>
      </c>
      <c r="AX204" s="185">
        <f t="shared" si="207"/>
        <v>0</v>
      </c>
      <c r="AY204" s="140"/>
      <c r="AZ204" s="140"/>
      <c r="BA204" s="140"/>
      <c r="BB204" s="140">
        <v>158.0</v>
      </c>
      <c r="BC204" s="216" t="str">
        <f t="shared" si="208"/>
        <v/>
      </c>
      <c r="BD204" s="185">
        <f t="shared" si="209"/>
        <v>0</v>
      </c>
      <c r="BE204" s="185">
        <f t="shared" si="210"/>
        <v>0</v>
      </c>
      <c r="BF204" s="185"/>
      <c r="BG204" s="185"/>
      <c r="BH204" s="185" t="str">
        <f t="shared" si="211"/>
        <v/>
      </c>
      <c r="BI204" s="185">
        <f t="shared" si="212"/>
        <v>0</v>
      </c>
      <c r="BJ204" s="185">
        <f t="shared" si="213"/>
        <v>0</v>
      </c>
      <c r="BK204" s="185"/>
      <c r="BL204" s="185"/>
      <c r="BM204" s="185" t="str">
        <f t="shared" si="214"/>
        <v/>
      </c>
      <c r="BN204" s="185">
        <f t="shared" si="215"/>
        <v>0</v>
      </c>
      <c r="BO204" s="185">
        <f t="shared" si="216"/>
        <v>0</v>
      </c>
      <c r="BP204" s="140"/>
      <c r="BQ204" s="140"/>
    </row>
    <row r="205" ht="12.75" customHeight="1">
      <c r="A205" s="139"/>
      <c r="B205" s="139"/>
      <c r="C205" s="139">
        <v>159.0</v>
      </c>
      <c r="D205" s="215" t="str">
        <f t="shared" si="184"/>
        <v/>
      </c>
      <c r="E205" s="181">
        <f t="shared" si="185"/>
        <v>0</v>
      </c>
      <c r="F205" s="181">
        <f t="shared" si="186"/>
        <v>0</v>
      </c>
      <c r="G205" s="181"/>
      <c r="H205" s="181"/>
      <c r="I205" s="181">
        <f t="shared" si="179"/>
        <v>0</v>
      </c>
      <c r="J205" s="181"/>
      <c r="K205" s="181" t="str">
        <f t="shared" si="187"/>
        <v/>
      </c>
      <c r="L205" s="181">
        <f t="shared" si="188"/>
        <v>0</v>
      </c>
      <c r="M205" s="181">
        <f t="shared" si="189"/>
        <v>0</v>
      </c>
      <c r="N205" s="181"/>
      <c r="O205" s="181"/>
      <c r="P205" s="181">
        <f t="shared" si="180"/>
        <v>0</v>
      </c>
      <c r="Q205" s="181" t="str">
        <f t="shared" si="190"/>
        <v/>
      </c>
      <c r="R205" s="181">
        <f t="shared" si="191"/>
        <v>0</v>
      </c>
      <c r="S205" s="181">
        <f t="shared" si="192"/>
        <v>0</v>
      </c>
      <c r="T205" s="139"/>
      <c r="U205" s="139"/>
      <c r="V205" s="181">
        <f t="shared" si="181"/>
        <v>0</v>
      </c>
      <c r="W205" s="181" t="str">
        <f t="shared" si="193"/>
        <v/>
      </c>
      <c r="X205" s="181">
        <f t="shared" si="194"/>
        <v>0</v>
      </c>
      <c r="Y205" s="181">
        <f t="shared" si="195"/>
        <v>0</v>
      </c>
      <c r="Z205" s="139"/>
      <c r="AA205" s="139"/>
      <c r="AB205" s="181">
        <f t="shared" si="182"/>
        <v>0</v>
      </c>
      <c r="AC205" s="181"/>
      <c r="AD205" s="181" t="str">
        <f t="shared" si="196"/>
        <v/>
      </c>
      <c r="AE205" s="181">
        <f t="shared" si="197"/>
        <v>0</v>
      </c>
      <c r="AF205" s="181">
        <f t="shared" si="198"/>
        <v>0</v>
      </c>
      <c r="AG205" s="140"/>
      <c r="AH205" s="140"/>
      <c r="AI205" s="185">
        <f t="shared" si="183"/>
        <v>0</v>
      </c>
      <c r="AJ205" s="140"/>
      <c r="AK205" s="140">
        <v>159.0</v>
      </c>
      <c r="AL205" s="216" t="str">
        <f t="shared" si="199"/>
        <v/>
      </c>
      <c r="AM205" s="185">
        <f t="shared" si="200"/>
        <v>0</v>
      </c>
      <c r="AN205" s="185">
        <f t="shared" si="201"/>
        <v>0</v>
      </c>
      <c r="AO205" s="185"/>
      <c r="AP205" s="185"/>
      <c r="AQ205" s="185" t="str">
        <f t="shared" si="202"/>
        <v/>
      </c>
      <c r="AR205" s="185">
        <f t="shared" si="203"/>
        <v>0</v>
      </c>
      <c r="AS205" s="185">
        <f t="shared" si="204"/>
        <v>0</v>
      </c>
      <c r="AT205" s="185"/>
      <c r="AU205" s="185"/>
      <c r="AV205" s="185" t="str">
        <f t="shared" si="205"/>
        <v/>
      </c>
      <c r="AW205" s="185">
        <f t="shared" si="206"/>
        <v>0</v>
      </c>
      <c r="AX205" s="185">
        <f t="shared" si="207"/>
        <v>0</v>
      </c>
      <c r="AY205" s="140"/>
      <c r="AZ205" s="140"/>
      <c r="BA205" s="140"/>
      <c r="BB205" s="140">
        <v>159.0</v>
      </c>
      <c r="BC205" s="216" t="str">
        <f t="shared" si="208"/>
        <v/>
      </c>
      <c r="BD205" s="185">
        <f t="shared" si="209"/>
        <v>0</v>
      </c>
      <c r="BE205" s="185">
        <f t="shared" si="210"/>
        <v>0</v>
      </c>
      <c r="BF205" s="185"/>
      <c r="BG205" s="185"/>
      <c r="BH205" s="185" t="str">
        <f t="shared" si="211"/>
        <v/>
      </c>
      <c r="BI205" s="185">
        <f t="shared" si="212"/>
        <v>0</v>
      </c>
      <c r="BJ205" s="185">
        <f t="shared" si="213"/>
        <v>0</v>
      </c>
      <c r="BK205" s="185"/>
      <c r="BL205" s="185"/>
      <c r="BM205" s="185" t="str">
        <f t="shared" si="214"/>
        <v/>
      </c>
      <c r="BN205" s="185">
        <f t="shared" si="215"/>
        <v>0</v>
      </c>
      <c r="BO205" s="185">
        <f t="shared" si="216"/>
        <v>0</v>
      </c>
      <c r="BP205" s="140"/>
      <c r="BQ205" s="140"/>
    </row>
    <row r="206" ht="12.75" customHeight="1">
      <c r="A206" s="139"/>
      <c r="B206" s="139"/>
      <c r="C206" s="139">
        <v>160.0</v>
      </c>
      <c r="D206" s="215" t="str">
        <f t="shared" si="184"/>
        <v/>
      </c>
      <c r="E206" s="181">
        <f t="shared" si="185"/>
        <v>0</v>
      </c>
      <c r="F206" s="181">
        <f t="shared" si="186"/>
        <v>0</v>
      </c>
      <c r="G206" s="181"/>
      <c r="H206" s="181"/>
      <c r="I206" s="181">
        <f t="shared" si="179"/>
        <v>0</v>
      </c>
      <c r="J206" s="181"/>
      <c r="K206" s="181" t="str">
        <f t="shared" si="187"/>
        <v/>
      </c>
      <c r="L206" s="181">
        <f t="shared" si="188"/>
        <v>0</v>
      </c>
      <c r="M206" s="181">
        <f t="shared" si="189"/>
        <v>0</v>
      </c>
      <c r="N206" s="181"/>
      <c r="O206" s="181"/>
      <c r="P206" s="181">
        <f t="shared" si="180"/>
        <v>0</v>
      </c>
      <c r="Q206" s="181" t="str">
        <f t="shared" si="190"/>
        <v/>
      </c>
      <c r="R206" s="181">
        <f t="shared" si="191"/>
        <v>0</v>
      </c>
      <c r="S206" s="181">
        <f t="shared" si="192"/>
        <v>0</v>
      </c>
      <c r="T206" s="139"/>
      <c r="U206" s="139"/>
      <c r="V206" s="181">
        <f t="shared" si="181"/>
        <v>0</v>
      </c>
      <c r="W206" s="181" t="str">
        <f t="shared" si="193"/>
        <v/>
      </c>
      <c r="X206" s="181">
        <f t="shared" si="194"/>
        <v>0</v>
      </c>
      <c r="Y206" s="181">
        <f t="shared" si="195"/>
        <v>0</v>
      </c>
      <c r="Z206" s="139"/>
      <c r="AA206" s="139"/>
      <c r="AB206" s="181">
        <f t="shared" si="182"/>
        <v>0</v>
      </c>
      <c r="AC206" s="181"/>
      <c r="AD206" s="181" t="str">
        <f t="shared" si="196"/>
        <v/>
      </c>
      <c r="AE206" s="181">
        <f t="shared" si="197"/>
        <v>0</v>
      </c>
      <c r="AF206" s="181">
        <f t="shared" si="198"/>
        <v>0</v>
      </c>
      <c r="AG206" s="140"/>
      <c r="AH206" s="140"/>
      <c r="AI206" s="185">
        <f t="shared" si="183"/>
        <v>0</v>
      </c>
      <c r="AJ206" s="140"/>
      <c r="AK206" s="140">
        <v>160.0</v>
      </c>
      <c r="AL206" s="216" t="str">
        <f t="shared" si="199"/>
        <v/>
      </c>
      <c r="AM206" s="185">
        <f t="shared" si="200"/>
        <v>0</v>
      </c>
      <c r="AN206" s="185">
        <f t="shared" si="201"/>
        <v>0</v>
      </c>
      <c r="AO206" s="185"/>
      <c r="AP206" s="185"/>
      <c r="AQ206" s="185" t="str">
        <f t="shared" si="202"/>
        <v/>
      </c>
      <c r="AR206" s="185">
        <f t="shared" si="203"/>
        <v>0</v>
      </c>
      <c r="AS206" s="185">
        <f t="shared" si="204"/>
        <v>0</v>
      </c>
      <c r="AT206" s="185"/>
      <c r="AU206" s="185"/>
      <c r="AV206" s="185" t="str">
        <f t="shared" si="205"/>
        <v/>
      </c>
      <c r="AW206" s="185">
        <f t="shared" si="206"/>
        <v>0</v>
      </c>
      <c r="AX206" s="185">
        <f t="shared" si="207"/>
        <v>0</v>
      </c>
      <c r="AY206" s="140"/>
      <c r="AZ206" s="140"/>
      <c r="BA206" s="140"/>
      <c r="BB206" s="140">
        <v>160.0</v>
      </c>
      <c r="BC206" s="216" t="str">
        <f t="shared" si="208"/>
        <v/>
      </c>
      <c r="BD206" s="185">
        <f t="shared" si="209"/>
        <v>0</v>
      </c>
      <c r="BE206" s="185">
        <f t="shared" si="210"/>
        <v>0</v>
      </c>
      <c r="BF206" s="185"/>
      <c r="BG206" s="185"/>
      <c r="BH206" s="185" t="str">
        <f t="shared" si="211"/>
        <v/>
      </c>
      <c r="BI206" s="185">
        <f t="shared" si="212"/>
        <v>0</v>
      </c>
      <c r="BJ206" s="185">
        <f t="shared" si="213"/>
        <v>0</v>
      </c>
      <c r="BK206" s="185"/>
      <c r="BL206" s="185"/>
      <c r="BM206" s="185" t="str">
        <f t="shared" si="214"/>
        <v/>
      </c>
      <c r="BN206" s="185">
        <f t="shared" si="215"/>
        <v>0</v>
      </c>
      <c r="BO206" s="185">
        <f t="shared" si="216"/>
        <v>0</v>
      </c>
      <c r="BP206" s="140"/>
      <c r="BQ206" s="140"/>
    </row>
    <row r="207" ht="12.75" customHeight="1">
      <c r="A207" s="139"/>
      <c r="B207" s="139"/>
      <c r="C207" s="139">
        <v>161.0</v>
      </c>
      <c r="D207" s="215" t="str">
        <f t="shared" si="184"/>
        <v/>
      </c>
      <c r="E207" s="181">
        <f t="shared" si="185"/>
        <v>0</v>
      </c>
      <c r="F207" s="181">
        <f t="shared" si="186"/>
        <v>0</v>
      </c>
      <c r="G207" s="181"/>
      <c r="H207" s="181"/>
      <c r="I207" s="181">
        <f t="shared" si="179"/>
        <v>0</v>
      </c>
      <c r="J207" s="181"/>
      <c r="K207" s="181" t="str">
        <f t="shared" si="187"/>
        <v/>
      </c>
      <c r="L207" s="181">
        <f t="shared" si="188"/>
        <v>0</v>
      </c>
      <c r="M207" s="181">
        <f t="shared" si="189"/>
        <v>0</v>
      </c>
      <c r="N207" s="181"/>
      <c r="O207" s="181"/>
      <c r="P207" s="181">
        <f t="shared" si="180"/>
        <v>0</v>
      </c>
      <c r="Q207" s="181" t="str">
        <f t="shared" si="190"/>
        <v/>
      </c>
      <c r="R207" s="181">
        <f t="shared" si="191"/>
        <v>0</v>
      </c>
      <c r="S207" s="181">
        <f t="shared" si="192"/>
        <v>0</v>
      </c>
      <c r="T207" s="139"/>
      <c r="U207" s="139"/>
      <c r="V207" s="181">
        <f t="shared" si="181"/>
        <v>0</v>
      </c>
      <c r="W207" s="181" t="str">
        <f t="shared" si="193"/>
        <v/>
      </c>
      <c r="X207" s="181">
        <f t="shared" si="194"/>
        <v>0</v>
      </c>
      <c r="Y207" s="181">
        <f t="shared" si="195"/>
        <v>0</v>
      </c>
      <c r="Z207" s="139"/>
      <c r="AA207" s="139"/>
      <c r="AB207" s="181">
        <f t="shared" si="182"/>
        <v>0</v>
      </c>
      <c r="AC207" s="181"/>
      <c r="AD207" s="181" t="str">
        <f t="shared" si="196"/>
        <v/>
      </c>
      <c r="AE207" s="181">
        <f t="shared" si="197"/>
        <v>0</v>
      </c>
      <c r="AF207" s="181">
        <f t="shared" si="198"/>
        <v>0</v>
      </c>
      <c r="AG207" s="140"/>
      <c r="AH207" s="140"/>
      <c r="AI207" s="185">
        <f t="shared" si="183"/>
        <v>0</v>
      </c>
      <c r="AJ207" s="140"/>
      <c r="AK207" s="140">
        <v>161.0</v>
      </c>
      <c r="AL207" s="216" t="str">
        <f t="shared" si="199"/>
        <v/>
      </c>
      <c r="AM207" s="185">
        <f t="shared" si="200"/>
        <v>0</v>
      </c>
      <c r="AN207" s="185">
        <f t="shared" si="201"/>
        <v>0</v>
      </c>
      <c r="AO207" s="185"/>
      <c r="AP207" s="185"/>
      <c r="AQ207" s="185" t="str">
        <f t="shared" si="202"/>
        <v/>
      </c>
      <c r="AR207" s="185">
        <f t="shared" si="203"/>
        <v>0</v>
      </c>
      <c r="AS207" s="185">
        <f t="shared" si="204"/>
        <v>0</v>
      </c>
      <c r="AT207" s="185"/>
      <c r="AU207" s="185"/>
      <c r="AV207" s="185" t="str">
        <f t="shared" si="205"/>
        <v/>
      </c>
      <c r="AW207" s="185">
        <f t="shared" si="206"/>
        <v>0</v>
      </c>
      <c r="AX207" s="185">
        <f t="shared" si="207"/>
        <v>0</v>
      </c>
      <c r="AY207" s="140"/>
      <c r="AZ207" s="140"/>
      <c r="BA207" s="140"/>
      <c r="BB207" s="140">
        <v>161.0</v>
      </c>
      <c r="BC207" s="216" t="str">
        <f t="shared" si="208"/>
        <v/>
      </c>
      <c r="BD207" s="185">
        <f t="shared" si="209"/>
        <v>0</v>
      </c>
      <c r="BE207" s="185">
        <f t="shared" si="210"/>
        <v>0</v>
      </c>
      <c r="BF207" s="185"/>
      <c r="BG207" s="185"/>
      <c r="BH207" s="185" t="str">
        <f t="shared" si="211"/>
        <v/>
      </c>
      <c r="BI207" s="185">
        <f t="shared" si="212"/>
        <v>0</v>
      </c>
      <c r="BJ207" s="185">
        <f t="shared" si="213"/>
        <v>0</v>
      </c>
      <c r="BK207" s="185"/>
      <c r="BL207" s="185"/>
      <c r="BM207" s="185" t="str">
        <f t="shared" si="214"/>
        <v/>
      </c>
      <c r="BN207" s="185">
        <f t="shared" si="215"/>
        <v>0</v>
      </c>
      <c r="BO207" s="185">
        <f t="shared" si="216"/>
        <v>0</v>
      </c>
      <c r="BP207" s="140"/>
      <c r="BQ207" s="140"/>
    </row>
    <row r="208" ht="12.75" customHeight="1">
      <c r="A208" s="139"/>
      <c r="B208" s="139"/>
      <c r="C208" s="139">
        <v>162.0</v>
      </c>
      <c r="D208" s="215" t="str">
        <f t="shared" si="184"/>
        <v/>
      </c>
      <c r="E208" s="181">
        <f t="shared" si="185"/>
        <v>0</v>
      </c>
      <c r="F208" s="181">
        <f t="shared" si="186"/>
        <v>0</v>
      </c>
      <c r="G208" s="181"/>
      <c r="H208" s="181"/>
      <c r="I208" s="181">
        <f t="shared" si="179"/>
        <v>0</v>
      </c>
      <c r="J208" s="181"/>
      <c r="K208" s="181" t="str">
        <f t="shared" si="187"/>
        <v/>
      </c>
      <c r="L208" s="181">
        <f t="shared" si="188"/>
        <v>0</v>
      </c>
      <c r="M208" s="181">
        <f t="shared" si="189"/>
        <v>0</v>
      </c>
      <c r="N208" s="181"/>
      <c r="O208" s="181"/>
      <c r="P208" s="181">
        <f t="shared" si="180"/>
        <v>0</v>
      </c>
      <c r="Q208" s="181" t="str">
        <f t="shared" si="190"/>
        <v/>
      </c>
      <c r="R208" s="181">
        <f t="shared" si="191"/>
        <v>0</v>
      </c>
      <c r="S208" s="181">
        <f t="shared" si="192"/>
        <v>0</v>
      </c>
      <c r="T208" s="139"/>
      <c r="U208" s="139"/>
      <c r="V208" s="181">
        <f t="shared" si="181"/>
        <v>0</v>
      </c>
      <c r="W208" s="181" t="str">
        <f t="shared" si="193"/>
        <v/>
      </c>
      <c r="X208" s="181">
        <f t="shared" si="194"/>
        <v>0</v>
      </c>
      <c r="Y208" s="181">
        <f t="shared" si="195"/>
        <v>0</v>
      </c>
      <c r="Z208" s="139"/>
      <c r="AA208" s="139"/>
      <c r="AB208" s="181">
        <f t="shared" si="182"/>
        <v>0</v>
      </c>
      <c r="AC208" s="181"/>
      <c r="AD208" s="181" t="str">
        <f t="shared" si="196"/>
        <v/>
      </c>
      <c r="AE208" s="181">
        <f t="shared" si="197"/>
        <v>0</v>
      </c>
      <c r="AF208" s="181">
        <f t="shared" si="198"/>
        <v>0</v>
      </c>
      <c r="AG208" s="140"/>
      <c r="AH208" s="140"/>
      <c r="AI208" s="185">
        <f t="shared" si="183"/>
        <v>0</v>
      </c>
      <c r="AJ208" s="140"/>
      <c r="AK208" s="140">
        <v>162.0</v>
      </c>
      <c r="AL208" s="216" t="str">
        <f t="shared" si="199"/>
        <v/>
      </c>
      <c r="AM208" s="185">
        <f t="shared" si="200"/>
        <v>0</v>
      </c>
      <c r="AN208" s="185">
        <f t="shared" si="201"/>
        <v>0</v>
      </c>
      <c r="AO208" s="185"/>
      <c r="AP208" s="185"/>
      <c r="AQ208" s="185" t="str">
        <f t="shared" si="202"/>
        <v/>
      </c>
      <c r="AR208" s="185">
        <f t="shared" si="203"/>
        <v>0</v>
      </c>
      <c r="AS208" s="185">
        <f t="shared" si="204"/>
        <v>0</v>
      </c>
      <c r="AT208" s="185"/>
      <c r="AU208" s="185"/>
      <c r="AV208" s="185" t="str">
        <f t="shared" si="205"/>
        <v/>
      </c>
      <c r="AW208" s="185">
        <f t="shared" si="206"/>
        <v>0</v>
      </c>
      <c r="AX208" s="185">
        <f t="shared" si="207"/>
        <v>0</v>
      </c>
      <c r="AY208" s="140"/>
      <c r="AZ208" s="140"/>
      <c r="BA208" s="140"/>
      <c r="BB208" s="140">
        <v>162.0</v>
      </c>
      <c r="BC208" s="216" t="str">
        <f t="shared" si="208"/>
        <v/>
      </c>
      <c r="BD208" s="185">
        <f t="shared" si="209"/>
        <v>0</v>
      </c>
      <c r="BE208" s="185">
        <f t="shared" si="210"/>
        <v>0</v>
      </c>
      <c r="BF208" s="185"/>
      <c r="BG208" s="185"/>
      <c r="BH208" s="185" t="str">
        <f t="shared" si="211"/>
        <v/>
      </c>
      <c r="BI208" s="185">
        <f t="shared" si="212"/>
        <v>0</v>
      </c>
      <c r="BJ208" s="185">
        <f t="shared" si="213"/>
        <v>0</v>
      </c>
      <c r="BK208" s="185"/>
      <c r="BL208" s="185"/>
      <c r="BM208" s="185" t="str">
        <f t="shared" si="214"/>
        <v/>
      </c>
      <c r="BN208" s="185">
        <f t="shared" si="215"/>
        <v>0</v>
      </c>
      <c r="BO208" s="185">
        <f t="shared" si="216"/>
        <v>0</v>
      </c>
      <c r="BP208" s="140"/>
      <c r="BQ208" s="140"/>
    </row>
    <row r="209" ht="12.75" customHeight="1">
      <c r="A209" s="139"/>
      <c r="B209" s="139"/>
      <c r="C209" s="139">
        <v>163.0</v>
      </c>
      <c r="D209" s="215" t="str">
        <f t="shared" si="184"/>
        <v/>
      </c>
      <c r="E209" s="181">
        <f t="shared" si="185"/>
        <v>0</v>
      </c>
      <c r="F209" s="181">
        <f t="shared" si="186"/>
        <v>0</v>
      </c>
      <c r="G209" s="181"/>
      <c r="H209" s="181"/>
      <c r="I209" s="181">
        <f t="shared" si="179"/>
        <v>0</v>
      </c>
      <c r="J209" s="181"/>
      <c r="K209" s="181" t="str">
        <f t="shared" si="187"/>
        <v/>
      </c>
      <c r="L209" s="181">
        <f t="shared" si="188"/>
        <v>0</v>
      </c>
      <c r="M209" s="181">
        <f t="shared" si="189"/>
        <v>0</v>
      </c>
      <c r="N209" s="181"/>
      <c r="O209" s="181"/>
      <c r="P209" s="181">
        <f t="shared" si="180"/>
        <v>0</v>
      </c>
      <c r="Q209" s="181" t="str">
        <f t="shared" si="190"/>
        <v/>
      </c>
      <c r="R209" s="181">
        <f t="shared" si="191"/>
        <v>0</v>
      </c>
      <c r="S209" s="181">
        <f t="shared" si="192"/>
        <v>0</v>
      </c>
      <c r="T209" s="139"/>
      <c r="U209" s="139"/>
      <c r="V209" s="181">
        <f t="shared" si="181"/>
        <v>0</v>
      </c>
      <c r="W209" s="181" t="str">
        <f t="shared" si="193"/>
        <v/>
      </c>
      <c r="X209" s="181">
        <f t="shared" si="194"/>
        <v>0</v>
      </c>
      <c r="Y209" s="181">
        <f t="shared" si="195"/>
        <v>0</v>
      </c>
      <c r="Z209" s="139"/>
      <c r="AA209" s="139"/>
      <c r="AB209" s="181">
        <f t="shared" si="182"/>
        <v>0</v>
      </c>
      <c r="AC209" s="181"/>
      <c r="AD209" s="181" t="str">
        <f t="shared" si="196"/>
        <v/>
      </c>
      <c r="AE209" s="181">
        <f t="shared" si="197"/>
        <v>0</v>
      </c>
      <c r="AF209" s="181">
        <f t="shared" si="198"/>
        <v>0</v>
      </c>
      <c r="AG209" s="140"/>
      <c r="AH209" s="140"/>
      <c r="AI209" s="185">
        <f t="shared" si="183"/>
        <v>0</v>
      </c>
      <c r="AJ209" s="140"/>
      <c r="AK209" s="140">
        <v>163.0</v>
      </c>
      <c r="AL209" s="216" t="str">
        <f t="shared" si="199"/>
        <v/>
      </c>
      <c r="AM209" s="185">
        <f t="shared" si="200"/>
        <v>0</v>
      </c>
      <c r="AN209" s="185">
        <f t="shared" si="201"/>
        <v>0</v>
      </c>
      <c r="AO209" s="185"/>
      <c r="AP209" s="185"/>
      <c r="AQ209" s="185" t="str">
        <f t="shared" si="202"/>
        <v/>
      </c>
      <c r="AR209" s="185">
        <f t="shared" si="203"/>
        <v>0</v>
      </c>
      <c r="AS209" s="185">
        <f t="shared" si="204"/>
        <v>0</v>
      </c>
      <c r="AT209" s="185"/>
      <c r="AU209" s="185"/>
      <c r="AV209" s="185" t="str">
        <f t="shared" si="205"/>
        <v/>
      </c>
      <c r="AW209" s="185">
        <f t="shared" si="206"/>
        <v>0</v>
      </c>
      <c r="AX209" s="185">
        <f t="shared" si="207"/>
        <v>0</v>
      </c>
      <c r="AY209" s="140"/>
      <c r="AZ209" s="140"/>
      <c r="BA209" s="140"/>
      <c r="BB209" s="140">
        <v>163.0</v>
      </c>
      <c r="BC209" s="216" t="str">
        <f t="shared" si="208"/>
        <v/>
      </c>
      <c r="BD209" s="185">
        <f t="shared" si="209"/>
        <v>0</v>
      </c>
      <c r="BE209" s="185">
        <f t="shared" si="210"/>
        <v>0</v>
      </c>
      <c r="BF209" s="185"/>
      <c r="BG209" s="185"/>
      <c r="BH209" s="185" t="str">
        <f t="shared" si="211"/>
        <v/>
      </c>
      <c r="BI209" s="185">
        <f t="shared" si="212"/>
        <v>0</v>
      </c>
      <c r="BJ209" s="185">
        <f t="shared" si="213"/>
        <v>0</v>
      </c>
      <c r="BK209" s="185"/>
      <c r="BL209" s="185"/>
      <c r="BM209" s="185" t="str">
        <f t="shared" si="214"/>
        <v/>
      </c>
      <c r="BN209" s="185">
        <f t="shared" si="215"/>
        <v>0</v>
      </c>
      <c r="BO209" s="185">
        <f t="shared" si="216"/>
        <v>0</v>
      </c>
      <c r="BP209" s="140"/>
      <c r="BQ209" s="140"/>
    </row>
    <row r="210" ht="12.75" customHeight="1">
      <c r="A210" s="139"/>
      <c r="B210" s="139"/>
      <c r="C210" s="139">
        <v>164.0</v>
      </c>
      <c r="D210" s="215" t="str">
        <f t="shared" si="184"/>
        <v/>
      </c>
      <c r="E210" s="181">
        <f t="shared" si="185"/>
        <v>0</v>
      </c>
      <c r="F210" s="181">
        <f t="shared" si="186"/>
        <v>0</v>
      </c>
      <c r="G210" s="181"/>
      <c r="H210" s="181"/>
      <c r="I210" s="181">
        <f t="shared" si="179"/>
        <v>0</v>
      </c>
      <c r="J210" s="181"/>
      <c r="K210" s="181" t="str">
        <f t="shared" si="187"/>
        <v/>
      </c>
      <c r="L210" s="181">
        <f t="shared" si="188"/>
        <v>0</v>
      </c>
      <c r="M210" s="181">
        <f t="shared" si="189"/>
        <v>0</v>
      </c>
      <c r="N210" s="181"/>
      <c r="O210" s="181"/>
      <c r="P210" s="181">
        <f t="shared" si="180"/>
        <v>0</v>
      </c>
      <c r="Q210" s="181" t="str">
        <f t="shared" si="190"/>
        <v/>
      </c>
      <c r="R210" s="181">
        <f t="shared" si="191"/>
        <v>0</v>
      </c>
      <c r="S210" s="181">
        <f t="shared" si="192"/>
        <v>0</v>
      </c>
      <c r="T210" s="139"/>
      <c r="U210" s="139"/>
      <c r="V210" s="181">
        <f t="shared" si="181"/>
        <v>0</v>
      </c>
      <c r="W210" s="181" t="str">
        <f t="shared" si="193"/>
        <v/>
      </c>
      <c r="X210" s="181">
        <f t="shared" si="194"/>
        <v>0</v>
      </c>
      <c r="Y210" s="181">
        <f t="shared" si="195"/>
        <v>0</v>
      </c>
      <c r="Z210" s="139"/>
      <c r="AA210" s="139"/>
      <c r="AB210" s="181">
        <f t="shared" si="182"/>
        <v>0</v>
      </c>
      <c r="AC210" s="181"/>
      <c r="AD210" s="181" t="str">
        <f t="shared" si="196"/>
        <v/>
      </c>
      <c r="AE210" s="181">
        <f t="shared" si="197"/>
        <v>0</v>
      </c>
      <c r="AF210" s="181">
        <f t="shared" si="198"/>
        <v>0</v>
      </c>
      <c r="AG210" s="140"/>
      <c r="AH210" s="140"/>
      <c r="AI210" s="185">
        <f t="shared" si="183"/>
        <v>0</v>
      </c>
      <c r="AJ210" s="140"/>
      <c r="AK210" s="140">
        <v>164.0</v>
      </c>
      <c r="AL210" s="216" t="str">
        <f t="shared" si="199"/>
        <v/>
      </c>
      <c r="AM210" s="185">
        <f t="shared" si="200"/>
        <v>0</v>
      </c>
      <c r="AN210" s="185">
        <f t="shared" si="201"/>
        <v>0</v>
      </c>
      <c r="AO210" s="185"/>
      <c r="AP210" s="185"/>
      <c r="AQ210" s="185" t="str">
        <f t="shared" si="202"/>
        <v/>
      </c>
      <c r="AR210" s="185">
        <f t="shared" si="203"/>
        <v>0</v>
      </c>
      <c r="AS210" s="185">
        <f t="shared" si="204"/>
        <v>0</v>
      </c>
      <c r="AT210" s="185"/>
      <c r="AU210" s="185"/>
      <c r="AV210" s="185" t="str">
        <f t="shared" si="205"/>
        <v/>
      </c>
      <c r="AW210" s="185">
        <f t="shared" si="206"/>
        <v>0</v>
      </c>
      <c r="AX210" s="185">
        <f t="shared" si="207"/>
        <v>0</v>
      </c>
      <c r="AY210" s="140"/>
      <c r="AZ210" s="140"/>
      <c r="BA210" s="140"/>
      <c r="BB210" s="140">
        <v>164.0</v>
      </c>
      <c r="BC210" s="216" t="str">
        <f t="shared" si="208"/>
        <v/>
      </c>
      <c r="BD210" s="185">
        <f t="shared" si="209"/>
        <v>0</v>
      </c>
      <c r="BE210" s="185">
        <f t="shared" si="210"/>
        <v>0</v>
      </c>
      <c r="BF210" s="185"/>
      <c r="BG210" s="185"/>
      <c r="BH210" s="185" t="str">
        <f t="shared" si="211"/>
        <v/>
      </c>
      <c r="BI210" s="185">
        <f t="shared" si="212"/>
        <v>0</v>
      </c>
      <c r="BJ210" s="185">
        <f t="shared" si="213"/>
        <v>0</v>
      </c>
      <c r="BK210" s="185"/>
      <c r="BL210" s="185"/>
      <c r="BM210" s="185" t="str">
        <f t="shared" si="214"/>
        <v/>
      </c>
      <c r="BN210" s="185">
        <f t="shared" si="215"/>
        <v>0</v>
      </c>
      <c r="BO210" s="185">
        <f t="shared" si="216"/>
        <v>0</v>
      </c>
      <c r="BP210" s="140"/>
      <c r="BQ210" s="140"/>
    </row>
    <row r="211" ht="12.75" customHeight="1">
      <c r="A211" s="139"/>
      <c r="B211" s="139"/>
      <c r="C211" s="139">
        <v>165.0</v>
      </c>
      <c r="D211" s="215" t="str">
        <f t="shared" si="184"/>
        <v/>
      </c>
      <c r="E211" s="181">
        <f t="shared" si="185"/>
        <v>0</v>
      </c>
      <c r="F211" s="181">
        <f t="shared" si="186"/>
        <v>0</v>
      </c>
      <c r="G211" s="181"/>
      <c r="H211" s="181"/>
      <c r="I211" s="181">
        <f t="shared" si="179"/>
        <v>0</v>
      </c>
      <c r="J211" s="181"/>
      <c r="K211" s="181" t="str">
        <f t="shared" si="187"/>
        <v/>
      </c>
      <c r="L211" s="181">
        <f t="shared" si="188"/>
        <v>0</v>
      </c>
      <c r="M211" s="181">
        <f t="shared" si="189"/>
        <v>0</v>
      </c>
      <c r="N211" s="181"/>
      <c r="O211" s="181"/>
      <c r="P211" s="181">
        <f t="shared" si="180"/>
        <v>0</v>
      </c>
      <c r="Q211" s="181" t="str">
        <f t="shared" si="190"/>
        <v/>
      </c>
      <c r="R211" s="181">
        <f t="shared" si="191"/>
        <v>0</v>
      </c>
      <c r="S211" s="181">
        <f t="shared" si="192"/>
        <v>0</v>
      </c>
      <c r="T211" s="139"/>
      <c r="U211" s="139"/>
      <c r="V211" s="181">
        <f t="shared" si="181"/>
        <v>0</v>
      </c>
      <c r="W211" s="181" t="str">
        <f t="shared" si="193"/>
        <v/>
      </c>
      <c r="X211" s="181">
        <f t="shared" si="194"/>
        <v>0</v>
      </c>
      <c r="Y211" s="181">
        <f t="shared" si="195"/>
        <v>0</v>
      </c>
      <c r="Z211" s="139"/>
      <c r="AA211" s="139"/>
      <c r="AB211" s="181">
        <f t="shared" si="182"/>
        <v>0</v>
      </c>
      <c r="AC211" s="181"/>
      <c r="AD211" s="181" t="str">
        <f t="shared" si="196"/>
        <v/>
      </c>
      <c r="AE211" s="181">
        <f t="shared" si="197"/>
        <v>0</v>
      </c>
      <c r="AF211" s="181">
        <f t="shared" si="198"/>
        <v>0</v>
      </c>
      <c r="AG211" s="140"/>
      <c r="AH211" s="140"/>
      <c r="AI211" s="185">
        <f t="shared" si="183"/>
        <v>0</v>
      </c>
      <c r="AJ211" s="140"/>
      <c r="AK211" s="140">
        <v>165.0</v>
      </c>
      <c r="AL211" s="216" t="str">
        <f t="shared" si="199"/>
        <v/>
      </c>
      <c r="AM211" s="185">
        <f t="shared" si="200"/>
        <v>0</v>
      </c>
      <c r="AN211" s="185">
        <f t="shared" si="201"/>
        <v>0</v>
      </c>
      <c r="AO211" s="185"/>
      <c r="AP211" s="185"/>
      <c r="AQ211" s="185" t="str">
        <f t="shared" si="202"/>
        <v/>
      </c>
      <c r="AR211" s="185">
        <f t="shared" si="203"/>
        <v>0</v>
      </c>
      <c r="AS211" s="185">
        <f t="shared" si="204"/>
        <v>0</v>
      </c>
      <c r="AT211" s="185"/>
      <c r="AU211" s="185"/>
      <c r="AV211" s="185" t="str">
        <f t="shared" si="205"/>
        <v/>
      </c>
      <c r="AW211" s="185">
        <f t="shared" si="206"/>
        <v>0</v>
      </c>
      <c r="AX211" s="185">
        <f t="shared" si="207"/>
        <v>0</v>
      </c>
      <c r="AY211" s="140"/>
      <c r="AZ211" s="140"/>
      <c r="BA211" s="140"/>
      <c r="BB211" s="140">
        <v>165.0</v>
      </c>
      <c r="BC211" s="216" t="str">
        <f t="shared" si="208"/>
        <v/>
      </c>
      <c r="BD211" s="185">
        <f t="shared" si="209"/>
        <v>0</v>
      </c>
      <c r="BE211" s="185">
        <f t="shared" si="210"/>
        <v>0</v>
      </c>
      <c r="BF211" s="185"/>
      <c r="BG211" s="185"/>
      <c r="BH211" s="185" t="str">
        <f t="shared" si="211"/>
        <v/>
      </c>
      <c r="BI211" s="185">
        <f t="shared" si="212"/>
        <v>0</v>
      </c>
      <c r="BJ211" s="185">
        <f t="shared" si="213"/>
        <v>0</v>
      </c>
      <c r="BK211" s="185"/>
      <c r="BL211" s="185"/>
      <c r="BM211" s="185" t="str">
        <f t="shared" si="214"/>
        <v/>
      </c>
      <c r="BN211" s="185">
        <f t="shared" si="215"/>
        <v>0</v>
      </c>
      <c r="BO211" s="185">
        <f t="shared" si="216"/>
        <v>0</v>
      </c>
      <c r="BP211" s="140"/>
      <c r="BQ211" s="140"/>
    </row>
    <row r="212" ht="12.75" customHeight="1">
      <c r="A212" s="139"/>
      <c r="B212" s="139"/>
      <c r="C212" s="139">
        <v>166.0</v>
      </c>
      <c r="D212" s="215" t="str">
        <f t="shared" si="184"/>
        <v/>
      </c>
      <c r="E212" s="181">
        <f t="shared" si="185"/>
        <v>0</v>
      </c>
      <c r="F212" s="181">
        <f t="shared" si="186"/>
        <v>0</v>
      </c>
      <c r="G212" s="181"/>
      <c r="H212" s="181"/>
      <c r="I212" s="181">
        <f t="shared" si="179"/>
        <v>0</v>
      </c>
      <c r="J212" s="181"/>
      <c r="K212" s="181" t="str">
        <f t="shared" si="187"/>
        <v/>
      </c>
      <c r="L212" s="181">
        <f t="shared" si="188"/>
        <v>0</v>
      </c>
      <c r="M212" s="181">
        <f t="shared" si="189"/>
        <v>0</v>
      </c>
      <c r="N212" s="181"/>
      <c r="O212" s="181"/>
      <c r="P212" s="181">
        <f t="shared" si="180"/>
        <v>0</v>
      </c>
      <c r="Q212" s="181" t="str">
        <f t="shared" si="190"/>
        <v/>
      </c>
      <c r="R212" s="181">
        <f t="shared" si="191"/>
        <v>0</v>
      </c>
      <c r="S212" s="181">
        <f t="shared" si="192"/>
        <v>0</v>
      </c>
      <c r="T212" s="139"/>
      <c r="U212" s="139"/>
      <c r="V212" s="181">
        <f t="shared" si="181"/>
        <v>0</v>
      </c>
      <c r="W212" s="181" t="str">
        <f t="shared" si="193"/>
        <v/>
      </c>
      <c r="X212" s="181">
        <f t="shared" si="194"/>
        <v>0</v>
      </c>
      <c r="Y212" s="181">
        <f t="shared" si="195"/>
        <v>0</v>
      </c>
      <c r="Z212" s="139"/>
      <c r="AA212" s="139"/>
      <c r="AB212" s="181">
        <f t="shared" si="182"/>
        <v>0</v>
      </c>
      <c r="AC212" s="181"/>
      <c r="AD212" s="181" t="str">
        <f t="shared" si="196"/>
        <v/>
      </c>
      <c r="AE212" s="181">
        <f t="shared" si="197"/>
        <v>0</v>
      </c>
      <c r="AF212" s="181">
        <f t="shared" si="198"/>
        <v>0</v>
      </c>
      <c r="AG212" s="140"/>
      <c r="AH212" s="140"/>
      <c r="AI212" s="185">
        <f t="shared" si="183"/>
        <v>0</v>
      </c>
      <c r="AJ212" s="140"/>
      <c r="AK212" s="140">
        <v>166.0</v>
      </c>
      <c r="AL212" s="216" t="str">
        <f t="shared" si="199"/>
        <v/>
      </c>
      <c r="AM212" s="185">
        <f t="shared" si="200"/>
        <v>0</v>
      </c>
      <c r="AN212" s="185">
        <f t="shared" si="201"/>
        <v>0</v>
      </c>
      <c r="AO212" s="185"/>
      <c r="AP212" s="185"/>
      <c r="AQ212" s="185" t="str">
        <f t="shared" si="202"/>
        <v/>
      </c>
      <c r="AR212" s="185">
        <f t="shared" si="203"/>
        <v>0</v>
      </c>
      <c r="AS212" s="185">
        <f t="shared" si="204"/>
        <v>0</v>
      </c>
      <c r="AT212" s="185"/>
      <c r="AU212" s="185"/>
      <c r="AV212" s="185" t="str">
        <f t="shared" si="205"/>
        <v/>
      </c>
      <c r="AW212" s="185">
        <f t="shared" si="206"/>
        <v>0</v>
      </c>
      <c r="AX212" s="185">
        <f t="shared" si="207"/>
        <v>0</v>
      </c>
      <c r="AY212" s="140"/>
      <c r="AZ212" s="140"/>
      <c r="BA212" s="140"/>
      <c r="BB212" s="140">
        <v>166.0</v>
      </c>
      <c r="BC212" s="216" t="str">
        <f t="shared" si="208"/>
        <v/>
      </c>
      <c r="BD212" s="185">
        <f t="shared" si="209"/>
        <v>0</v>
      </c>
      <c r="BE212" s="185">
        <f t="shared" si="210"/>
        <v>0</v>
      </c>
      <c r="BF212" s="185"/>
      <c r="BG212" s="185"/>
      <c r="BH212" s="185" t="str">
        <f t="shared" si="211"/>
        <v/>
      </c>
      <c r="BI212" s="185">
        <f t="shared" si="212"/>
        <v>0</v>
      </c>
      <c r="BJ212" s="185">
        <f t="shared" si="213"/>
        <v>0</v>
      </c>
      <c r="BK212" s="185"/>
      <c r="BL212" s="185"/>
      <c r="BM212" s="185" t="str">
        <f t="shared" si="214"/>
        <v/>
      </c>
      <c r="BN212" s="185">
        <f t="shared" si="215"/>
        <v>0</v>
      </c>
      <c r="BO212" s="185">
        <f t="shared" si="216"/>
        <v>0</v>
      </c>
      <c r="BP212" s="140"/>
      <c r="BQ212" s="140"/>
    </row>
    <row r="213" ht="12.75" customHeight="1">
      <c r="A213" s="139"/>
      <c r="B213" s="139"/>
      <c r="C213" s="139">
        <v>167.0</v>
      </c>
      <c r="D213" s="215" t="str">
        <f t="shared" si="184"/>
        <v/>
      </c>
      <c r="E213" s="181">
        <f t="shared" si="185"/>
        <v>0</v>
      </c>
      <c r="F213" s="181">
        <f t="shared" si="186"/>
        <v>0</v>
      </c>
      <c r="G213" s="181"/>
      <c r="H213" s="181"/>
      <c r="I213" s="181">
        <f t="shared" si="179"/>
        <v>0</v>
      </c>
      <c r="J213" s="181"/>
      <c r="K213" s="181" t="str">
        <f t="shared" si="187"/>
        <v/>
      </c>
      <c r="L213" s="181">
        <f t="shared" si="188"/>
        <v>0</v>
      </c>
      <c r="M213" s="181">
        <f t="shared" si="189"/>
        <v>0</v>
      </c>
      <c r="N213" s="181"/>
      <c r="O213" s="181"/>
      <c r="P213" s="181">
        <f t="shared" si="180"/>
        <v>0</v>
      </c>
      <c r="Q213" s="181" t="str">
        <f t="shared" si="190"/>
        <v/>
      </c>
      <c r="R213" s="181">
        <f t="shared" si="191"/>
        <v>0</v>
      </c>
      <c r="S213" s="181">
        <f t="shared" si="192"/>
        <v>0</v>
      </c>
      <c r="T213" s="139"/>
      <c r="U213" s="139"/>
      <c r="V213" s="181">
        <f t="shared" si="181"/>
        <v>0</v>
      </c>
      <c r="W213" s="181" t="str">
        <f t="shared" si="193"/>
        <v/>
      </c>
      <c r="X213" s="181">
        <f t="shared" si="194"/>
        <v>0</v>
      </c>
      <c r="Y213" s="181">
        <f t="shared" si="195"/>
        <v>0</v>
      </c>
      <c r="Z213" s="139"/>
      <c r="AA213" s="139"/>
      <c r="AB213" s="181">
        <f t="shared" si="182"/>
        <v>0</v>
      </c>
      <c r="AC213" s="181"/>
      <c r="AD213" s="181" t="str">
        <f t="shared" si="196"/>
        <v/>
      </c>
      <c r="AE213" s="181">
        <f t="shared" si="197"/>
        <v>0</v>
      </c>
      <c r="AF213" s="181">
        <f t="shared" si="198"/>
        <v>0</v>
      </c>
      <c r="AG213" s="140"/>
      <c r="AH213" s="140"/>
      <c r="AI213" s="185">
        <f t="shared" si="183"/>
        <v>0</v>
      </c>
      <c r="AJ213" s="140"/>
      <c r="AK213" s="140">
        <v>167.0</v>
      </c>
      <c r="AL213" s="216" t="str">
        <f t="shared" si="199"/>
        <v/>
      </c>
      <c r="AM213" s="185">
        <f t="shared" si="200"/>
        <v>0</v>
      </c>
      <c r="AN213" s="185">
        <f t="shared" si="201"/>
        <v>0</v>
      </c>
      <c r="AO213" s="185"/>
      <c r="AP213" s="185"/>
      <c r="AQ213" s="185" t="str">
        <f t="shared" si="202"/>
        <v/>
      </c>
      <c r="AR213" s="185">
        <f t="shared" si="203"/>
        <v>0</v>
      </c>
      <c r="AS213" s="185">
        <f t="shared" si="204"/>
        <v>0</v>
      </c>
      <c r="AT213" s="185"/>
      <c r="AU213" s="185"/>
      <c r="AV213" s="185" t="str">
        <f t="shared" si="205"/>
        <v/>
      </c>
      <c r="AW213" s="185">
        <f t="shared" si="206"/>
        <v>0</v>
      </c>
      <c r="AX213" s="185">
        <f t="shared" si="207"/>
        <v>0</v>
      </c>
      <c r="AY213" s="140"/>
      <c r="AZ213" s="140"/>
      <c r="BA213" s="140"/>
      <c r="BB213" s="140">
        <v>167.0</v>
      </c>
      <c r="BC213" s="216" t="str">
        <f t="shared" si="208"/>
        <v/>
      </c>
      <c r="BD213" s="185">
        <f t="shared" si="209"/>
        <v>0</v>
      </c>
      <c r="BE213" s="185">
        <f t="shared" si="210"/>
        <v>0</v>
      </c>
      <c r="BF213" s="185"/>
      <c r="BG213" s="185"/>
      <c r="BH213" s="185" t="str">
        <f t="shared" si="211"/>
        <v/>
      </c>
      <c r="BI213" s="185">
        <f t="shared" si="212"/>
        <v>0</v>
      </c>
      <c r="BJ213" s="185">
        <f t="shared" si="213"/>
        <v>0</v>
      </c>
      <c r="BK213" s="185"/>
      <c r="BL213" s="185"/>
      <c r="BM213" s="185" t="str">
        <f t="shared" si="214"/>
        <v/>
      </c>
      <c r="BN213" s="185">
        <f t="shared" si="215"/>
        <v>0</v>
      </c>
      <c r="BO213" s="185">
        <f t="shared" si="216"/>
        <v>0</v>
      </c>
      <c r="BP213" s="140"/>
      <c r="BQ213" s="140"/>
    </row>
    <row r="214" ht="12.75" customHeight="1">
      <c r="A214" s="139"/>
      <c r="B214" s="139"/>
      <c r="C214" s="139">
        <v>168.0</v>
      </c>
      <c r="D214" s="215" t="str">
        <f t="shared" si="184"/>
        <v/>
      </c>
      <c r="E214" s="181">
        <f t="shared" si="185"/>
        <v>0</v>
      </c>
      <c r="F214" s="181">
        <f t="shared" si="186"/>
        <v>0</v>
      </c>
      <c r="G214" s="181">
        <f t="shared" ref="G214:H214" si="360">SUM(E203:E214)</f>
        <v>0</v>
      </c>
      <c r="H214" s="181">
        <f t="shared" si="360"/>
        <v>0</v>
      </c>
      <c r="I214" s="181">
        <f t="shared" si="179"/>
        <v>0</v>
      </c>
      <c r="J214" s="181"/>
      <c r="K214" s="181" t="str">
        <f t="shared" si="187"/>
        <v/>
      </c>
      <c r="L214" s="181">
        <f t="shared" si="188"/>
        <v>0</v>
      </c>
      <c r="M214" s="181">
        <f t="shared" si="189"/>
        <v>0</v>
      </c>
      <c r="N214" s="181">
        <f t="shared" ref="N214:O214" si="361">SUM(L203:L214)</f>
        <v>0</v>
      </c>
      <c r="O214" s="181">
        <f t="shared" si="361"/>
        <v>0</v>
      </c>
      <c r="P214" s="181">
        <f t="shared" si="180"/>
        <v>0</v>
      </c>
      <c r="Q214" s="181" t="str">
        <f t="shared" si="190"/>
        <v/>
      </c>
      <c r="R214" s="181">
        <f t="shared" si="191"/>
        <v>0</v>
      </c>
      <c r="S214" s="181">
        <f t="shared" si="192"/>
        <v>0</v>
      </c>
      <c r="T214" s="215">
        <f t="shared" ref="T214:U214" si="362">SUM(R203:R214)</f>
        <v>0</v>
      </c>
      <c r="U214" s="215">
        <f t="shared" si="362"/>
        <v>0</v>
      </c>
      <c r="V214" s="181">
        <f t="shared" si="181"/>
        <v>0</v>
      </c>
      <c r="W214" s="181" t="str">
        <f t="shared" si="193"/>
        <v/>
      </c>
      <c r="X214" s="181">
        <f t="shared" si="194"/>
        <v>0</v>
      </c>
      <c r="Y214" s="181">
        <f t="shared" si="195"/>
        <v>0</v>
      </c>
      <c r="Z214" s="215">
        <f t="shared" ref="Z214:AA214" si="363">SUM(X203:X214)</f>
        <v>0</v>
      </c>
      <c r="AA214" s="215">
        <f t="shared" si="363"/>
        <v>0</v>
      </c>
      <c r="AB214" s="181">
        <f t="shared" si="182"/>
        <v>0</v>
      </c>
      <c r="AC214" s="181"/>
      <c r="AD214" s="181" t="str">
        <f t="shared" si="196"/>
        <v/>
      </c>
      <c r="AE214" s="181">
        <f t="shared" si="197"/>
        <v>0</v>
      </c>
      <c r="AF214" s="181">
        <f t="shared" si="198"/>
        <v>0</v>
      </c>
      <c r="AG214" s="216">
        <f t="shared" ref="AG214:AH214" si="364">SUM(AE203:AE214)</f>
        <v>0</v>
      </c>
      <c r="AH214" s="216">
        <f t="shared" si="364"/>
        <v>0</v>
      </c>
      <c r="AI214" s="185">
        <f t="shared" si="183"/>
        <v>0</v>
      </c>
      <c r="AJ214" s="140"/>
      <c r="AK214" s="140">
        <v>168.0</v>
      </c>
      <c r="AL214" s="216" t="str">
        <f t="shared" si="199"/>
        <v/>
      </c>
      <c r="AM214" s="185">
        <f t="shared" si="200"/>
        <v>0</v>
      </c>
      <c r="AN214" s="185">
        <f t="shared" si="201"/>
        <v>0</v>
      </c>
      <c r="AO214" s="185">
        <f t="shared" ref="AO214:AP214" si="365">SUM(AM203:AM214)</f>
        <v>0</v>
      </c>
      <c r="AP214" s="185">
        <f t="shared" si="365"/>
        <v>0</v>
      </c>
      <c r="AQ214" s="185" t="str">
        <f t="shared" si="202"/>
        <v/>
      </c>
      <c r="AR214" s="185">
        <f t="shared" si="203"/>
        <v>0</v>
      </c>
      <c r="AS214" s="185">
        <f t="shared" si="204"/>
        <v>0</v>
      </c>
      <c r="AT214" s="185">
        <f t="shared" ref="AT214:AU214" si="366">SUM(AR203:AR214)</f>
        <v>0</v>
      </c>
      <c r="AU214" s="185">
        <f t="shared" si="366"/>
        <v>0</v>
      </c>
      <c r="AV214" s="185" t="str">
        <f t="shared" si="205"/>
        <v/>
      </c>
      <c r="AW214" s="185">
        <f t="shared" si="206"/>
        <v>0</v>
      </c>
      <c r="AX214" s="185">
        <f t="shared" si="207"/>
        <v>0</v>
      </c>
      <c r="AY214" s="216">
        <f t="shared" ref="AY214:AZ214" si="367">SUM(AW203:AW214)</f>
        <v>0</v>
      </c>
      <c r="AZ214" s="216">
        <f t="shared" si="367"/>
        <v>0</v>
      </c>
      <c r="BA214" s="140"/>
      <c r="BB214" s="140">
        <v>168.0</v>
      </c>
      <c r="BC214" s="216" t="str">
        <f t="shared" si="208"/>
        <v/>
      </c>
      <c r="BD214" s="185">
        <f t="shared" si="209"/>
        <v>0</v>
      </c>
      <c r="BE214" s="185">
        <f t="shared" si="210"/>
        <v>0</v>
      </c>
      <c r="BF214" s="185">
        <f t="shared" ref="BF214:BG214" si="368">SUM(BD203:BD214)</f>
        <v>0</v>
      </c>
      <c r="BG214" s="185">
        <f t="shared" si="368"/>
        <v>0</v>
      </c>
      <c r="BH214" s="185" t="str">
        <f t="shared" si="211"/>
        <v/>
      </c>
      <c r="BI214" s="185">
        <f t="shared" si="212"/>
        <v>0</v>
      </c>
      <c r="BJ214" s="185">
        <f t="shared" si="213"/>
        <v>0</v>
      </c>
      <c r="BK214" s="185">
        <f t="shared" ref="BK214:BL214" si="369">SUM(BI203:BI214)</f>
        <v>0</v>
      </c>
      <c r="BL214" s="185">
        <f t="shared" si="369"/>
        <v>0</v>
      </c>
      <c r="BM214" s="185" t="str">
        <f t="shared" si="214"/>
        <v/>
      </c>
      <c r="BN214" s="185">
        <f t="shared" si="215"/>
        <v>0</v>
      </c>
      <c r="BO214" s="185">
        <f t="shared" si="216"/>
        <v>0</v>
      </c>
      <c r="BP214" s="216">
        <f t="shared" ref="BP214:BQ214" si="370">SUM(BN203:BN214)</f>
        <v>0</v>
      </c>
      <c r="BQ214" s="216">
        <f t="shared" si="370"/>
        <v>0</v>
      </c>
    </row>
    <row r="215" ht="12.75" customHeight="1">
      <c r="A215" s="139"/>
      <c r="B215" s="139"/>
      <c r="C215" s="139">
        <v>169.0</v>
      </c>
      <c r="D215" s="215" t="str">
        <f t="shared" si="184"/>
        <v/>
      </c>
      <c r="E215" s="181">
        <f t="shared" si="185"/>
        <v>0</v>
      </c>
      <c r="F215" s="181">
        <f t="shared" si="186"/>
        <v>0</v>
      </c>
      <c r="G215" s="181"/>
      <c r="H215" s="181"/>
      <c r="I215" s="181">
        <f t="shared" si="179"/>
        <v>0</v>
      </c>
      <c r="J215" s="181"/>
      <c r="K215" s="181" t="str">
        <f t="shared" si="187"/>
        <v/>
      </c>
      <c r="L215" s="181">
        <f t="shared" si="188"/>
        <v>0</v>
      </c>
      <c r="M215" s="181">
        <f t="shared" si="189"/>
        <v>0</v>
      </c>
      <c r="N215" s="181"/>
      <c r="O215" s="181"/>
      <c r="P215" s="181">
        <f t="shared" si="180"/>
        <v>0</v>
      </c>
      <c r="Q215" s="181" t="str">
        <f t="shared" si="190"/>
        <v/>
      </c>
      <c r="R215" s="181">
        <f t="shared" si="191"/>
        <v>0</v>
      </c>
      <c r="S215" s="181">
        <f t="shared" si="192"/>
        <v>0</v>
      </c>
      <c r="T215" s="139"/>
      <c r="U215" s="139"/>
      <c r="V215" s="181">
        <f t="shared" si="181"/>
        <v>0</v>
      </c>
      <c r="W215" s="181" t="str">
        <f t="shared" si="193"/>
        <v/>
      </c>
      <c r="X215" s="181">
        <f t="shared" si="194"/>
        <v>0</v>
      </c>
      <c r="Y215" s="181">
        <f t="shared" si="195"/>
        <v>0</v>
      </c>
      <c r="Z215" s="139"/>
      <c r="AA215" s="139"/>
      <c r="AB215" s="181">
        <f t="shared" si="182"/>
        <v>0</v>
      </c>
      <c r="AC215" s="181"/>
      <c r="AD215" s="181" t="str">
        <f t="shared" si="196"/>
        <v/>
      </c>
      <c r="AE215" s="181">
        <f t="shared" si="197"/>
        <v>0</v>
      </c>
      <c r="AF215" s="181">
        <f t="shared" si="198"/>
        <v>0</v>
      </c>
      <c r="AG215" s="140"/>
      <c r="AH215" s="140"/>
      <c r="AI215" s="185">
        <f t="shared" si="183"/>
        <v>0</v>
      </c>
      <c r="AJ215" s="140"/>
      <c r="AK215" s="140">
        <v>169.0</v>
      </c>
      <c r="AL215" s="216" t="str">
        <f t="shared" si="199"/>
        <v/>
      </c>
      <c r="AM215" s="185">
        <f t="shared" si="200"/>
        <v>0</v>
      </c>
      <c r="AN215" s="185">
        <f t="shared" si="201"/>
        <v>0</v>
      </c>
      <c r="AO215" s="185"/>
      <c r="AP215" s="185"/>
      <c r="AQ215" s="185" t="str">
        <f t="shared" si="202"/>
        <v/>
      </c>
      <c r="AR215" s="185">
        <f t="shared" si="203"/>
        <v>0</v>
      </c>
      <c r="AS215" s="185">
        <f t="shared" si="204"/>
        <v>0</v>
      </c>
      <c r="AT215" s="185"/>
      <c r="AU215" s="185"/>
      <c r="AV215" s="185" t="str">
        <f t="shared" si="205"/>
        <v/>
      </c>
      <c r="AW215" s="185">
        <f t="shared" si="206"/>
        <v>0</v>
      </c>
      <c r="AX215" s="185">
        <f t="shared" si="207"/>
        <v>0</v>
      </c>
      <c r="AY215" s="140"/>
      <c r="AZ215" s="140"/>
      <c r="BA215" s="140"/>
      <c r="BB215" s="140">
        <v>169.0</v>
      </c>
      <c r="BC215" s="216" t="str">
        <f t="shared" si="208"/>
        <v/>
      </c>
      <c r="BD215" s="185">
        <f t="shared" si="209"/>
        <v>0</v>
      </c>
      <c r="BE215" s="185">
        <f t="shared" si="210"/>
        <v>0</v>
      </c>
      <c r="BF215" s="185"/>
      <c r="BG215" s="185"/>
      <c r="BH215" s="185" t="str">
        <f t="shared" si="211"/>
        <v/>
      </c>
      <c r="BI215" s="185">
        <f t="shared" si="212"/>
        <v>0</v>
      </c>
      <c r="BJ215" s="185">
        <f t="shared" si="213"/>
        <v>0</v>
      </c>
      <c r="BK215" s="185"/>
      <c r="BL215" s="185"/>
      <c r="BM215" s="185" t="str">
        <f t="shared" si="214"/>
        <v/>
      </c>
      <c r="BN215" s="185">
        <f t="shared" si="215"/>
        <v>0</v>
      </c>
      <c r="BO215" s="185">
        <f t="shared" si="216"/>
        <v>0</v>
      </c>
      <c r="BP215" s="140"/>
      <c r="BQ215" s="140"/>
    </row>
    <row r="216" ht="12.75" customHeight="1">
      <c r="A216" s="139"/>
      <c r="B216" s="139"/>
      <c r="C216" s="139">
        <v>170.0</v>
      </c>
      <c r="D216" s="215" t="str">
        <f t="shared" si="184"/>
        <v/>
      </c>
      <c r="E216" s="181">
        <f t="shared" si="185"/>
        <v>0</v>
      </c>
      <c r="F216" s="181">
        <f t="shared" si="186"/>
        <v>0</v>
      </c>
      <c r="G216" s="181"/>
      <c r="H216" s="181"/>
      <c r="I216" s="181">
        <f t="shared" si="179"/>
        <v>0</v>
      </c>
      <c r="J216" s="181"/>
      <c r="K216" s="181" t="str">
        <f t="shared" si="187"/>
        <v/>
      </c>
      <c r="L216" s="181">
        <f t="shared" si="188"/>
        <v>0</v>
      </c>
      <c r="M216" s="181">
        <f t="shared" si="189"/>
        <v>0</v>
      </c>
      <c r="N216" s="181"/>
      <c r="O216" s="181"/>
      <c r="P216" s="181">
        <f t="shared" si="180"/>
        <v>0</v>
      </c>
      <c r="Q216" s="181" t="str">
        <f t="shared" si="190"/>
        <v/>
      </c>
      <c r="R216" s="181">
        <f t="shared" si="191"/>
        <v>0</v>
      </c>
      <c r="S216" s="181">
        <f t="shared" si="192"/>
        <v>0</v>
      </c>
      <c r="T216" s="139"/>
      <c r="U216" s="139"/>
      <c r="V216" s="181">
        <f t="shared" si="181"/>
        <v>0</v>
      </c>
      <c r="W216" s="181" t="str">
        <f t="shared" si="193"/>
        <v/>
      </c>
      <c r="X216" s="181">
        <f t="shared" si="194"/>
        <v>0</v>
      </c>
      <c r="Y216" s="181">
        <f t="shared" si="195"/>
        <v>0</v>
      </c>
      <c r="Z216" s="139"/>
      <c r="AA216" s="139"/>
      <c r="AB216" s="181">
        <f t="shared" si="182"/>
        <v>0</v>
      </c>
      <c r="AC216" s="181"/>
      <c r="AD216" s="181" t="str">
        <f t="shared" si="196"/>
        <v/>
      </c>
      <c r="AE216" s="181">
        <f t="shared" si="197"/>
        <v>0</v>
      </c>
      <c r="AF216" s="181">
        <f t="shared" si="198"/>
        <v>0</v>
      </c>
      <c r="AG216" s="140"/>
      <c r="AH216" s="140"/>
      <c r="AI216" s="185">
        <f t="shared" si="183"/>
        <v>0</v>
      </c>
      <c r="AJ216" s="140"/>
      <c r="AK216" s="140">
        <v>170.0</v>
      </c>
      <c r="AL216" s="216" t="str">
        <f t="shared" si="199"/>
        <v/>
      </c>
      <c r="AM216" s="185">
        <f t="shared" si="200"/>
        <v>0</v>
      </c>
      <c r="AN216" s="185">
        <f t="shared" si="201"/>
        <v>0</v>
      </c>
      <c r="AO216" s="185"/>
      <c r="AP216" s="185"/>
      <c r="AQ216" s="185" t="str">
        <f t="shared" si="202"/>
        <v/>
      </c>
      <c r="AR216" s="185">
        <f t="shared" si="203"/>
        <v>0</v>
      </c>
      <c r="AS216" s="185">
        <f t="shared" si="204"/>
        <v>0</v>
      </c>
      <c r="AT216" s="185"/>
      <c r="AU216" s="185"/>
      <c r="AV216" s="185" t="str">
        <f t="shared" si="205"/>
        <v/>
      </c>
      <c r="AW216" s="185">
        <f t="shared" si="206"/>
        <v>0</v>
      </c>
      <c r="AX216" s="185">
        <f t="shared" si="207"/>
        <v>0</v>
      </c>
      <c r="AY216" s="140"/>
      <c r="AZ216" s="140"/>
      <c r="BA216" s="140"/>
      <c r="BB216" s="140">
        <v>170.0</v>
      </c>
      <c r="BC216" s="216" t="str">
        <f t="shared" si="208"/>
        <v/>
      </c>
      <c r="BD216" s="185">
        <f t="shared" si="209"/>
        <v>0</v>
      </c>
      <c r="BE216" s="185">
        <f t="shared" si="210"/>
        <v>0</v>
      </c>
      <c r="BF216" s="185"/>
      <c r="BG216" s="185"/>
      <c r="BH216" s="185" t="str">
        <f t="shared" si="211"/>
        <v/>
      </c>
      <c r="BI216" s="185">
        <f t="shared" si="212"/>
        <v>0</v>
      </c>
      <c r="BJ216" s="185">
        <f t="shared" si="213"/>
        <v>0</v>
      </c>
      <c r="BK216" s="185"/>
      <c r="BL216" s="185"/>
      <c r="BM216" s="185" t="str">
        <f t="shared" si="214"/>
        <v/>
      </c>
      <c r="BN216" s="185">
        <f t="shared" si="215"/>
        <v>0</v>
      </c>
      <c r="BO216" s="185">
        <f t="shared" si="216"/>
        <v>0</v>
      </c>
      <c r="BP216" s="140"/>
      <c r="BQ216" s="140"/>
    </row>
    <row r="217" ht="12.75" customHeight="1">
      <c r="A217" s="139"/>
      <c r="B217" s="139"/>
      <c r="C217" s="139">
        <v>171.0</v>
      </c>
      <c r="D217" s="215" t="str">
        <f t="shared" si="184"/>
        <v/>
      </c>
      <c r="E217" s="181">
        <f t="shared" si="185"/>
        <v>0</v>
      </c>
      <c r="F217" s="181">
        <f t="shared" si="186"/>
        <v>0</v>
      </c>
      <c r="G217" s="181"/>
      <c r="H217" s="181"/>
      <c r="I217" s="181">
        <f t="shared" si="179"/>
        <v>0</v>
      </c>
      <c r="J217" s="181"/>
      <c r="K217" s="181" t="str">
        <f t="shared" si="187"/>
        <v/>
      </c>
      <c r="L217" s="181">
        <f t="shared" si="188"/>
        <v>0</v>
      </c>
      <c r="M217" s="181">
        <f t="shared" si="189"/>
        <v>0</v>
      </c>
      <c r="N217" s="181"/>
      <c r="O217" s="181"/>
      <c r="P217" s="181">
        <f t="shared" si="180"/>
        <v>0</v>
      </c>
      <c r="Q217" s="181" t="str">
        <f t="shared" si="190"/>
        <v/>
      </c>
      <c r="R217" s="181">
        <f t="shared" si="191"/>
        <v>0</v>
      </c>
      <c r="S217" s="181">
        <f t="shared" si="192"/>
        <v>0</v>
      </c>
      <c r="T217" s="139"/>
      <c r="U217" s="139"/>
      <c r="V217" s="181">
        <f t="shared" si="181"/>
        <v>0</v>
      </c>
      <c r="W217" s="181" t="str">
        <f t="shared" si="193"/>
        <v/>
      </c>
      <c r="X217" s="181">
        <f t="shared" si="194"/>
        <v>0</v>
      </c>
      <c r="Y217" s="181">
        <f t="shared" si="195"/>
        <v>0</v>
      </c>
      <c r="Z217" s="139"/>
      <c r="AA217" s="139"/>
      <c r="AB217" s="181">
        <f t="shared" si="182"/>
        <v>0</v>
      </c>
      <c r="AC217" s="181"/>
      <c r="AD217" s="181" t="str">
        <f t="shared" si="196"/>
        <v/>
      </c>
      <c r="AE217" s="181">
        <f t="shared" si="197"/>
        <v>0</v>
      </c>
      <c r="AF217" s="181">
        <f t="shared" si="198"/>
        <v>0</v>
      </c>
      <c r="AG217" s="140"/>
      <c r="AH217" s="140"/>
      <c r="AI217" s="185">
        <f t="shared" si="183"/>
        <v>0</v>
      </c>
      <c r="AJ217" s="140"/>
      <c r="AK217" s="140">
        <v>171.0</v>
      </c>
      <c r="AL217" s="216" t="str">
        <f t="shared" si="199"/>
        <v/>
      </c>
      <c r="AM217" s="185">
        <f t="shared" si="200"/>
        <v>0</v>
      </c>
      <c r="AN217" s="185">
        <f t="shared" si="201"/>
        <v>0</v>
      </c>
      <c r="AO217" s="185"/>
      <c r="AP217" s="185"/>
      <c r="AQ217" s="185" t="str">
        <f t="shared" si="202"/>
        <v/>
      </c>
      <c r="AR217" s="185">
        <f t="shared" si="203"/>
        <v>0</v>
      </c>
      <c r="AS217" s="185">
        <f t="shared" si="204"/>
        <v>0</v>
      </c>
      <c r="AT217" s="185"/>
      <c r="AU217" s="185"/>
      <c r="AV217" s="185" t="str">
        <f t="shared" si="205"/>
        <v/>
      </c>
      <c r="AW217" s="185">
        <f t="shared" si="206"/>
        <v>0</v>
      </c>
      <c r="AX217" s="185">
        <f t="shared" si="207"/>
        <v>0</v>
      </c>
      <c r="AY217" s="140"/>
      <c r="AZ217" s="140"/>
      <c r="BA217" s="140"/>
      <c r="BB217" s="140">
        <v>171.0</v>
      </c>
      <c r="BC217" s="216" t="str">
        <f t="shared" si="208"/>
        <v/>
      </c>
      <c r="BD217" s="185">
        <f t="shared" si="209"/>
        <v>0</v>
      </c>
      <c r="BE217" s="185">
        <f t="shared" si="210"/>
        <v>0</v>
      </c>
      <c r="BF217" s="185"/>
      <c r="BG217" s="185"/>
      <c r="BH217" s="185" t="str">
        <f t="shared" si="211"/>
        <v/>
      </c>
      <c r="BI217" s="185">
        <f t="shared" si="212"/>
        <v>0</v>
      </c>
      <c r="BJ217" s="185">
        <f t="shared" si="213"/>
        <v>0</v>
      </c>
      <c r="BK217" s="185"/>
      <c r="BL217" s="185"/>
      <c r="BM217" s="185" t="str">
        <f t="shared" si="214"/>
        <v/>
      </c>
      <c r="BN217" s="185">
        <f t="shared" si="215"/>
        <v>0</v>
      </c>
      <c r="BO217" s="185">
        <f t="shared" si="216"/>
        <v>0</v>
      </c>
      <c r="BP217" s="140"/>
      <c r="BQ217" s="140"/>
    </row>
    <row r="218" ht="12.75" customHeight="1">
      <c r="A218" s="139"/>
      <c r="B218" s="139"/>
      <c r="C218" s="139">
        <v>172.0</v>
      </c>
      <c r="D218" s="215" t="str">
        <f t="shared" si="184"/>
        <v/>
      </c>
      <c r="E218" s="181">
        <f t="shared" si="185"/>
        <v>0</v>
      </c>
      <c r="F218" s="181">
        <f t="shared" si="186"/>
        <v>0</v>
      </c>
      <c r="G218" s="181"/>
      <c r="H218" s="181"/>
      <c r="I218" s="181">
        <f t="shared" si="179"/>
        <v>0</v>
      </c>
      <c r="J218" s="181"/>
      <c r="K218" s="181" t="str">
        <f t="shared" si="187"/>
        <v/>
      </c>
      <c r="L218" s="181">
        <f t="shared" si="188"/>
        <v>0</v>
      </c>
      <c r="M218" s="181">
        <f t="shared" si="189"/>
        <v>0</v>
      </c>
      <c r="N218" s="181"/>
      <c r="O218" s="181"/>
      <c r="P218" s="181">
        <f t="shared" si="180"/>
        <v>0</v>
      </c>
      <c r="Q218" s="181" t="str">
        <f t="shared" si="190"/>
        <v/>
      </c>
      <c r="R218" s="181">
        <f t="shared" si="191"/>
        <v>0</v>
      </c>
      <c r="S218" s="181">
        <f t="shared" si="192"/>
        <v>0</v>
      </c>
      <c r="T218" s="139"/>
      <c r="U218" s="139"/>
      <c r="V218" s="181">
        <f t="shared" si="181"/>
        <v>0</v>
      </c>
      <c r="W218" s="181" t="str">
        <f t="shared" si="193"/>
        <v/>
      </c>
      <c r="X218" s="181">
        <f t="shared" si="194"/>
        <v>0</v>
      </c>
      <c r="Y218" s="181">
        <f t="shared" si="195"/>
        <v>0</v>
      </c>
      <c r="Z218" s="139"/>
      <c r="AA218" s="139"/>
      <c r="AB218" s="181">
        <f t="shared" si="182"/>
        <v>0</v>
      </c>
      <c r="AC218" s="181"/>
      <c r="AD218" s="181" t="str">
        <f t="shared" si="196"/>
        <v/>
      </c>
      <c r="AE218" s="181">
        <f t="shared" si="197"/>
        <v>0</v>
      </c>
      <c r="AF218" s="181">
        <f t="shared" si="198"/>
        <v>0</v>
      </c>
      <c r="AG218" s="140"/>
      <c r="AH218" s="140"/>
      <c r="AI218" s="185">
        <f t="shared" si="183"/>
        <v>0</v>
      </c>
      <c r="AJ218" s="140"/>
      <c r="AK218" s="140">
        <v>172.0</v>
      </c>
      <c r="AL218" s="216" t="str">
        <f t="shared" si="199"/>
        <v/>
      </c>
      <c r="AM218" s="185">
        <f t="shared" si="200"/>
        <v>0</v>
      </c>
      <c r="AN218" s="185">
        <f t="shared" si="201"/>
        <v>0</v>
      </c>
      <c r="AO218" s="185"/>
      <c r="AP218" s="185"/>
      <c r="AQ218" s="185" t="str">
        <f t="shared" si="202"/>
        <v/>
      </c>
      <c r="AR218" s="185">
        <f t="shared" si="203"/>
        <v>0</v>
      </c>
      <c r="AS218" s="185">
        <f t="shared" si="204"/>
        <v>0</v>
      </c>
      <c r="AT218" s="185"/>
      <c r="AU218" s="185"/>
      <c r="AV218" s="185" t="str">
        <f t="shared" si="205"/>
        <v/>
      </c>
      <c r="AW218" s="185">
        <f t="shared" si="206"/>
        <v>0</v>
      </c>
      <c r="AX218" s="185">
        <f t="shared" si="207"/>
        <v>0</v>
      </c>
      <c r="AY218" s="140"/>
      <c r="AZ218" s="140"/>
      <c r="BA218" s="140"/>
      <c r="BB218" s="140">
        <v>172.0</v>
      </c>
      <c r="BC218" s="216" t="str">
        <f t="shared" si="208"/>
        <v/>
      </c>
      <c r="BD218" s="185">
        <f t="shared" si="209"/>
        <v>0</v>
      </c>
      <c r="BE218" s="185">
        <f t="shared" si="210"/>
        <v>0</v>
      </c>
      <c r="BF218" s="185"/>
      <c r="BG218" s="185"/>
      <c r="BH218" s="185" t="str">
        <f t="shared" si="211"/>
        <v/>
      </c>
      <c r="BI218" s="185">
        <f t="shared" si="212"/>
        <v>0</v>
      </c>
      <c r="BJ218" s="185">
        <f t="shared" si="213"/>
        <v>0</v>
      </c>
      <c r="BK218" s="185"/>
      <c r="BL218" s="185"/>
      <c r="BM218" s="185" t="str">
        <f t="shared" si="214"/>
        <v/>
      </c>
      <c r="BN218" s="185">
        <f t="shared" si="215"/>
        <v>0</v>
      </c>
      <c r="BO218" s="185">
        <f t="shared" si="216"/>
        <v>0</v>
      </c>
      <c r="BP218" s="140"/>
      <c r="BQ218" s="140"/>
    </row>
    <row r="219" ht="12.75" customHeight="1">
      <c r="A219" s="139"/>
      <c r="B219" s="139"/>
      <c r="C219" s="139">
        <v>173.0</v>
      </c>
      <c r="D219" s="215" t="str">
        <f t="shared" si="184"/>
        <v/>
      </c>
      <c r="E219" s="181">
        <f t="shared" si="185"/>
        <v>0</v>
      </c>
      <c r="F219" s="181">
        <f t="shared" si="186"/>
        <v>0</v>
      </c>
      <c r="G219" s="181"/>
      <c r="H219" s="181"/>
      <c r="I219" s="181">
        <f t="shared" si="179"/>
        <v>0</v>
      </c>
      <c r="J219" s="181"/>
      <c r="K219" s="181" t="str">
        <f t="shared" si="187"/>
        <v/>
      </c>
      <c r="L219" s="181">
        <f t="shared" si="188"/>
        <v>0</v>
      </c>
      <c r="M219" s="181">
        <f t="shared" si="189"/>
        <v>0</v>
      </c>
      <c r="N219" s="181"/>
      <c r="O219" s="181"/>
      <c r="P219" s="181">
        <f t="shared" si="180"/>
        <v>0</v>
      </c>
      <c r="Q219" s="181" t="str">
        <f t="shared" si="190"/>
        <v/>
      </c>
      <c r="R219" s="181">
        <f t="shared" si="191"/>
        <v>0</v>
      </c>
      <c r="S219" s="181">
        <f t="shared" si="192"/>
        <v>0</v>
      </c>
      <c r="T219" s="139"/>
      <c r="U219" s="139"/>
      <c r="V219" s="181">
        <f t="shared" si="181"/>
        <v>0</v>
      </c>
      <c r="W219" s="181" t="str">
        <f t="shared" si="193"/>
        <v/>
      </c>
      <c r="X219" s="181">
        <f t="shared" si="194"/>
        <v>0</v>
      </c>
      <c r="Y219" s="181">
        <f t="shared" si="195"/>
        <v>0</v>
      </c>
      <c r="Z219" s="139"/>
      <c r="AA219" s="139"/>
      <c r="AB219" s="181">
        <f t="shared" si="182"/>
        <v>0</v>
      </c>
      <c r="AC219" s="181"/>
      <c r="AD219" s="181" t="str">
        <f t="shared" si="196"/>
        <v/>
      </c>
      <c r="AE219" s="181">
        <f t="shared" si="197"/>
        <v>0</v>
      </c>
      <c r="AF219" s="181">
        <f t="shared" si="198"/>
        <v>0</v>
      </c>
      <c r="AG219" s="140"/>
      <c r="AH219" s="140"/>
      <c r="AI219" s="185">
        <f t="shared" si="183"/>
        <v>0</v>
      </c>
      <c r="AJ219" s="140"/>
      <c r="AK219" s="140">
        <v>173.0</v>
      </c>
      <c r="AL219" s="216" t="str">
        <f t="shared" si="199"/>
        <v/>
      </c>
      <c r="AM219" s="185">
        <f t="shared" si="200"/>
        <v>0</v>
      </c>
      <c r="AN219" s="185">
        <f t="shared" si="201"/>
        <v>0</v>
      </c>
      <c r="AO219" s="185"/>
      <c r="AP219" s="185"/>
      <c r="AQ219" s="185" t="str">
        <f t="shared" si="202"/>
        <v/>
      </c>
      <c r="AR219" s="185">
        <f t="shared" si="203"/>
        <v>0</v>
      </c>
      <c r="AS219" s="185">
        <f t="shared" si="204"/>
        <v>0</v>
      </c>
      <c r="AT219" s="185"/>
      <c r="AU219" s="185"/>
      <c r="AV219" s="185" t="str">
        <f t="shared" si="205"/>
        <v/>
      </c>
      <c r="AW219" s="185">
        <f t="shared" si="206"/>
        <v>0</v>
      </c>
      <c r="AX219" s="185">
        <f t="shared" si="207"/>
        <v>0</v>
      </c>
      <c r="AY219" s="140"/>
      <c r="AZ219" s="140"/>
      <c r="BA219" s="140"/>
      <c r="BB219" s="140">
        <v>173.0</v>
      </c>
      <c r="BC219" s="216" t="str">
        <f t="shared" si="208"/>
        <v/>
      </c>
      <c r="BD219" s="185">
        <f t="shared" si="209"/>
        <v>0</v>
      </c>
      <c r="BE219" s="185">
        <f t="shared" si="210"/>
        <v>0</v>
      </c>
      <c r="BF219" s="185"/>
      <c r="BG219" s="185"/>
      <c r="BH219" s="185" t="str">
        <f t="shared" si="211"/>
        <v/>
      </c>
      <c r="BI219" s="185">
        <f t="shared" si="212"/>
        <v>0</v>
      </c>
      <c r="BJ219" s="185">
        <f t="shared" si="213"/>
        <v>0</v>
      </c>
      <c r="BK219" s="185"/>
      <c r="BL219" s="185"/>
      <c r="BM219" s="185" t="str">
        <f t="shared" si="214"/>
        <v/>
      </c>
      <c r="BN219" s="185">
        <f t="shared" si="215"/>
        <v>0</v>
      </c>
      <c r="BO219" s="185">
        <f t="shared" si="216"/>
        <v>0</v>
      </c>
      <c r="BP219" s="140"/>
      <c r="BQ219" s="140"/>
    </row>
    <row r="220" ht="12.75" customHeight="1">
      <c r="A220" s="139"/>
      <c r="B220" s="139"/>
      <c r="C220" s="139">
        <v>174.0</v>
      </c>
      <c r="D220" s="215" t="str">
        <f t="shared" si="184"/>
        <v/>
      </c>
      <c r="E220" s="181">
        <f t="shared" si="185"/>
        <v>0</v>
      </c>
      <c r="F220" s="181">
        <f t="shared" si="186"/>
        <v>0</v>
      </c>
      <c r="G220" s="181"/>
      <c r="H220" s="181"/>
      <c r="I220" s="181">
        <f t="shared" si="179"/>
        <v>0</v>
      </c>
      <c r="J220" s="181"/>
      <c r="K220" s="181" t="str">
        <f t="shared" si="187"/>
        <v/>
      </c>
      <c r="L220" s="181">
        <f t="shared" si="188"/>
        <v>0</v>
      </c>
      <c r="M220" s="181">
        <f t="shared" si="189"/>
        <v>0</v>
      </c>
      <c r="N220" s="181"/>
      <c r="O220" s="181"/>
      <c r="P220" s="181">
        <f t="shared" si="180"/>
        <v>0</v>
      </c>
      <c r="Q220" s="181" t="str">
        <f t="shared" si="190"/>
        <v/>
      </c>
      <c r="R220" s="181">
        <f t="shared" si="191"/>
        <v>0</v>
      </c>
      <c r="S220" s="181">
        <f t="shared" si="192"/>
        <v>0</v>
      </c>
      <c r="T220" s="139"/>
      <c r="U220" s="139"/>
      <c r="V220" s="181">
        <f t="shared" si="181"/>
        <v>0</v>
      </c>
      <c r="W220" s="181" t="str">
        <f t="shared" si="193"/>
        <v/>
      </c>
      <c r="X220" s="181">
        <f t="shared" si="194"/>
        <v>0</v>
      </c>
      <c r="Y220" s="181">
        <f t="shared" si="195"/>
        <v>0</v>
      </c>
      <c r="Z220" s="139"/>
      <c r="AA220" s="139"/>
      <c r="AB220" s="181">
        <f t="shared" si="182"/>
        <v>0</v>
      </c>
      <c r="AC220" s="181"/>
      <c r="AD220" s="181" t="str">
        <f t="shared" si="196"/>
        <v/>
      </c>
      <c r="AE220" s="181">
        <f t="shared" si="197"/>
        <v>0</v>
      </c>
      <c r="AF220" s="181">
        <f t="shared" si="198"/>
        <v>0</v>
      </c>
      <c r="AG220" s="140"/>
      <c r="AH220" s="140"/>
      <c r="AI220" s="185">
        <f t="shared" si="183"/>
        <v>0</v>
      </c>
      <c r="AJ220" s="140"/>
      <c r="AK220" s="140">
        <v>174.0</v>
      </c>
      <c r="AL220" s="216" t="str">
        <f t="shared" si="199"/>
        <v/>
      </c>
      <c r="AM220" s="185">
        <f t="shared" si="200"/>
        <v>0</v>
      </c>
      <c r="AN220" s="185">
        <f t="shared" si="201"/>
        <v>0</v>
      </c>
      <c r="AO220" s="185"/>
      <c r="AP220" s="185"/>
      <c r="AQ220" s="185" t="str">
        <f t="shared" si="202"/>
        <v/>
      </c>
      <c r="AR220" s="185">
        <f t="shared" si="203"/>
        <v>0</v>
      </c>
      <c r="AS220" s="185">
        <f t="shared" si="204"/>
        <v>0</v>
      </c>
      <c r="AT220" s="185"/>
      <c r="AU220" s="185"/>
      <c r="AV220" s="185" t="str">
        <f t="shared" si="205"/>
        <v/>
      </c>
      <c r="AW220" s="185">
        <f t="shared" si="206"/>
        <v>0</v>
      </c>
      <c r="AX220" s="185">
        <f t="shared" si="207"/>
        <v>0</v>
      </c>
      <c r="AY220" s="140"/>
      <c r="AZ220" s="140"/>
      <c r="BA220" s="140"/>
      <c r="BB220" s="140">
        <v>174.0</v>
      </c>
      <c r="BC220" s="216" t="str">
        <f t="shared" si="208"/>
        <v/>
      </c>
      <c r="BD220" s="185">
        <f t="shared" si="209"/>
        <v>0</v>
      </c>
      <c r="BE220" s="185">
        <f t="shared" si="210"/>
        <v>0</v>
      </c>
      <c r="BF220" s="185"/>
      <c r="BG220" s="185"/>
      <c r="BH220" s="185" t="str">
        <f t="shared" si="211"/>
        <v/>
      </c>
      <c r="BI220" s="185">
        <f t="shared" si="212"/>
        <v>0</v>
      </c>
      <c r="BJ220" s="185">
        <f t="shared" si="213"/>
        <v>0</v>
      </c>
      <c r="BK220" s="185"/>
      <c r="BL220" s="185"/>
      <c r="BM220" s="185" t="str">
        <f t="shared" si="214"/>
        <v/>
      </c>
      <c r="BN220" s="185">
        <f t="shared" si="215"/>
        <v>0</v>
      </c>
      <c r="BO220" s="185">
        <f t="shared" si="216"/>
        <v>0</v>
      </c>
      <c r="BP220" s="140"/>
      <c r="BQ220" s="140"/>
    </row>
    <row r="221" ht="12.75" customHeight="1">
      <c r="A221" s="139"/>
      <c r="B221" s="139"/>
      <c r="C221" s="139">
        <v>175.0</v>
      </c>
      <c r="D221" s="215" t="str">
        <f t="shared" si="184"/>
        <v/>
      </c>
      <c r="E221" s="181">
        <f t="shared" si="185"/>
        <v>0</v>
      </c>
      <c r="F221" s="181">
        <f t="shared" si="186"/>
        <v>0</v>
      </c>
      <c r="G221" s="181"/>
      <c r="H221" s="181"/>
      <c r="I221" s="181">
        <f t="shared" si="179"/>
        <v>0</v>
      </c>
      <c r="J221" s="181"/>
      <c r="K221" s="181" t="str">
        <f t="shared" si="187"/>
        <v/>
      </c>
      <c r="L221" s="181">
        <f t="shared" si="188"/>
        <v>0</v>
      </c>
      <c r="M221" s="181">
        <f t="shared" si="189"/>
        <v>0</v>
      </c>
      <c r="N221" s="181"/>
      <c r="O221" s="181"/>
      <c r="P221" s="181">
        <f t="shared" si="180"/>
        <v>0</v>
      </c>
      <c r="Q221" s="181" t="str">
        <f t="shared" si="190"/>
        <v/>
      </c>
      <c r="R221" s="181">
        <f t="shared" si="191"/>
        <v>0</v>
      </c>
      <c r="S221" s="181">
        <f t="shared" si="192"/>
        <v>0</v>
      </c>
      <c r="T221" s="139"/>
      <c r="U221" s="139"/>
      <c r="V221" s="181">
        <f t="shared" si="181"/>
        <v>0</v>
      </c>
      <c r="W221" s="181" t="str">
        <f t="shared" si="193"/>
        <v/>
      </c>
      <c r="X221" s="181">
        <f t="shared" si="194"/>
        <v>0</v>
      </c>
      <c r="Y221" s="181">
        <f t="shared" si="195"/>
        <v>0</v>
      </c>
      <c r="Z221" s="139"/>
      <c r="AA221" s="139"/>
      <c r="AB221" s="181">
        <f t="shared" si="182"/>
        <v>0</v>
      </c>
      <c r="AC221" s="181"/>
      <c r="AD221" s="181" t="str">
        <f t="shared" si="196"/>
        <v/>
      </c>
      <c r="AE221" s="181">
        <f t="shared" si="197"/>
        <v>0</v>
      </c>
      <c r="AF221" s="181">
        <f t="shared" si="198"/>
        <v>0</v>
      </c>
      <c r="AG221" s="140"/>
      <c r="AH221" s="140"/>
      <c r="AI221" s="185">
        <f t="shared" si="183"/>
        <v>0</v>
      </c>
      <c r="AJ221" s="140"/>
      <c r="AK221" s="140">
        <v>175.0</v>
      </c>
      <c r="AL221" s="216" t="str">
        <f t="shared" si="199"/>
        <v/>
      </c>
      <c r="AM221" s="185">
        <f t="shared" si="200"/>
        <v>0</v>
      </c>
      <c r="AN221" s="185">
        <f t="shared" si="201"/>
        <v>0</v>
      </c>
      <c r="AO221" s="185"/>
      <c r="AP221" s="185"/>
      <c r="AQ221" s="185" t="str">
        <f t="shared" si="202"/>
        <v/>
      </c>
      <c r="AR221" s="185">
        <f t="shared" si="203"/>
        <v>0</v>
      </c>
      <c r="AS221" s="185">
        <f t="shared" si="204"/>
        <v>0</v>
      </c>
      <c r="AT221" s="185"/>
      <c r="AU221" s="185"/>
      <c r="AV221" s="185" t="str">
        <f t="shared" si="205"/>
        <v/>
      </c>
      <c r="AW221" s="185">
        <f t="shared" si="206"/>
        <v>0</v>
      </c>
      <c r="AX221" s="185">
        <f t="shared" si="207"/>
        <v>0</v>
      </c>
      <c r="AY221" s="140"/>
      <c r="AZ221" s="140"/>
      <c r="BA221" s="140"/>
      <c r="BB221" s="140">
        <v>175.0</v>
      </c>
      <c r="BC221" s="216" t="str">
        <f t="shared" si="208"/>
        <v/>
      </c>
      <c r="BD221" s="185">
        <f t="shared" si="209"/>
        <v>0</v>
      </c>
      <c r="BE221" s="185">
        <f t="shared" si="210"/>
        <v>0</v>
      </c>
      <c r="BF221" s="185"/>
      <c r="BG221" s="185"/>
      <c r="BH221" s="185" t="str">
        <f t="shared" si="211"/>
        <v/>
      </c>
      <c r="BI221" s="185">
        <f t="shared" si="212"/>
        <v>0</v>
      </c>
      <c r="BJ221" s="185">
        <f t="shared" si="213"/>
        <v>0</v>
      </c>
      <c r="BK221" s="185"/>
      <c r="BL221" s="185"/>
      <c r="BM221" s="185" t="str">
        <f t="shared" si="214"/>
        <v/>
      </c>
      <c r="BN221" s="185">
        <f t="shared" si="215"/>
        <v>0</v>
      </c>
      <c r="BO221" s="185">
        <f t="shared" si="216"/>
        <v>0</v>
      </c>
      <c r="BP221" s="140"/>
      <c r="BQ221" s="140"/>
    </row>
    <row r="222" ht="12.75" customHeight="1">
      <c r="A222" s="139"/>
      <c r="B222" s="139"/>
      <c r="C222" s="139">
        <v>176.0</v>
      </c>
      <c r="D222" s="215" t="str">
        <f t="shared" si="184"/>
        <v/>
      </c>
      <c r="E222" s="181">
        <f t="shared" si="185"/>
        <v>0</v>
      </c>
      <c r="F222" s="181">
        <f t="shared" si="186"/>
        <v>0</v>
      </c>
      <c r="G222" s="181"/>
      <c r="H222" s="181"/>
      <c r="I222" s="181">
        <f t="shared" si="179"/>
        <v>0</v>
      </c>
      <c r="J222" s="181"/>
      <c r="K222" s="181" t="str">
        <f t="shared" si="187"/>
        <v/>
      </c>
      <c r="L222" s="181">
        <f t="shared" si="188"/>
        <v>0</v>
      </c>
      <c r="M222" s="181">
        <f t="shared" si="189"/>
        <v>0</v>
      </c>
      <c r="N222" s="181"/>
      <c r="O222" s="181"/>
      <c r="P222" s="181">
        <f t="shared" si="180"/>
        <v>0</v>
      </c>
      <c r="Q222" s="181" t="str">
        <f t="shared" si="190"/>
        <v/>
      </c>
      <c r="R222" s="181">
        <f t="shared" si="191"/>
        <v>0</v>
      </c>
      <c r="S222" s="181">
        <f t="shared" si="192"/>
        <v>0</v>
      </c>
      <c r="T222" s="139"/>
      <c r="U222" s="139"/>
      <c r="V222" s="181">
        <f t="shared" si="181"/>
        <v>0</v>
      </c>
      <c r="W222" s="181" t="str">
        <f t="shared" si="193"/>
        <v/>
      </c>
      <c r="X222" s="181">
        <f t="shared" si="194"/>
        <v>0</v>
      </c>
      <c r="Y222" s="181">
        <f t="shared" si="195"/>
        <v>0</v>
      </c>
      <c r="Z222" s="139"/>
      <c r="AA222" s="139"/>
      <c r="AB222" s="181">
        <f t="shared" si="182"/>
        <v>0</v>
      </c>
      <c r="AC222" s="181"/>
      <c r="AD222" s="181" t="str">
        <f t="shared" si="196"/>
        <v/>
      </c>
      <c r="AE222" s="181">
        <f t="shared" si="197"/>
        <v>0</v>
      </c>
      <c r="AF222" s="181">
        <f t="shared" si="198"/>
        <v>0</v>
      </c>
      <c r="AG222" s="140"/>
      <c r="AH222" s="140"/>
      <c r="AI222" s="185">
        <f t="shared" si="183"/>
        <v>0</v>
      </c>
      <c r="AJ222" s="140"/>
      <c r="AK222" s="140">
        <v>176.0</v>
      </c>
      <c r="AL222" s="216" t="str">
        <f t="shared" si="199"/>
        <v/>
      </c>
      <c r="AM222" s="185">
        <f t="shared" si="200"/>
        <v>0</v>
      </c>
      <c r="AN222" s="185">
        <f t="shared" si="201"/>
        <v>0</v>
      </c>
      <c r="AO222" s="185"/>
      <c r="AP222" s="185"/>
      <c r="AQ222" s="185" t="str">
        <f t="shared" si="202"/>
        <v/>
      </c>
      <c r="AR222" s="185">
        <f t="shared" si="203"/>
        <v>0</v>
      </c>
      <c r="AS222" s="185">
        <f t="shared" si="204"/>
        <v>0</v>
      </c>
      <c r="AT222" s="185"/>
      <c r="AU222" s="185"/>
      <c r="AV222" s="185" t="str">
        <f t="shared" si="205"/>
        <v/>
      </c>
      <c r="AW222" s="185">
        <f t="shared" si="206"/>
        <v>0</v>
      </c>
      <c r="AX222" s="185">
        <f t="shared" si="207"/>
        <v>0</v>
      </c>
      <c r="AY222" s="140"/>
      <c r="AZ222" s="140"/>
      <c r="BA222" s="140"/>
      <c r="BB222" s="140">
        <v>176.0</v>
      </c>
      <c r="BC222" s="216" t="str">
        <f t="shared" si="208"/>
        <v/>
      </c>
      <c r="BD222" s="185">
        <f t="shared" si="209"/>
        <v>0</v>
      </c>
      <c r="BE222" s="185">
        <f t="shared" si="210"/>
        <v>0</v>
      </c>
      <c r="BF222" s="185"/>
      <c r="BG222" s="185"/>
      <c r="BH222" s="185" t="str">
        <f t="shared" si="211"/>
        <v/>
      </c>
      <c r="BI222" s="185">
        <f t="shared" si="212"/>
        <v>0</v>
      </c>
      <c r="BJ222" s="185">
        <f t="shared" si="213"/>
        <v>0</v>
      </c>
      <c r="BK222" s="185"/>
      <c r="BL222" s="185"/>
      <c r="BM222" s="185" t="str">
        <f t="shared" si="214"/>
        <v/>
      </c>
      <c r="BN222" s="185">
        <f t="shared" si="215"/>
        <v>0</v>
      </c>
      <c r="BO222" s="185">
        <f t="shared" si="216"/>
        <v>0</v>
      </c>
      <c r="BP222" s="140"/>
      <c r="BQ222" s="140"/>
    </row>
    <row r="223" ht="12.75" customHeight="1">
      <c r="A223" s="139"/>
      <c r="B223" s="139"/>
      <c r="C223" s="139">
        <v>177.0</v>
      </c>
      <c r="D223" s="215" t="str">
        <f t="shared" si="184"/>
        <v/>
      </c>
      <c r="E223" s="181">
        <f t="shared" si="185"/>
        <v>0</v>
      </c>
      <c r="F223" s="181">
        <f t="shared" si="186"/>
        <v>0</v>
      </c>
      <c r="G223" s="181"/>
      <c r="H223" s="181"/>
      <c r="I223" s="181">
        <f t="shared" si="179"/>
        <v>0</v>
      </c>
      <c r="J223" s="181"/>
      <c r="K223" s="181" t="str">
        <f t="shared" si="187"/>
        <v/>
      </c>
      <c r="L223" s="181">
        <f t="shared" si="188"/>
        <v>0</v>
      </c>
      <c r="M223" s="181">
        <f t="shared" si="189"/>
        <v>0</v>
      </c>
      <c r="N223" s="181"/>
      <c r="O223" s="181"/>
      <c r="P223" s="181">
        <f t="shared" si="180"/>
        <v>0</v>
      </c>
      <c r="Q223" s="181" t="str">
        <f t="shared" si="190"/>
        <v/>
      </c>
      <c r="R223" s="181">
        <f t="shared" si="191"/>
        <v>0</v>
      </c>
      <c r="S223" s="181">
        <f t="shared" si="192"/>
        <v>0</v>
      </c>
      <c r="T223" s="139"/>
      <c r="U223" s="139"/>
      <c r="V223" s="181">
        <f t="shared" si="181"/>
        <v>0</v>
      </c>
      <c r="W223" s="181" t="str">
        <f t="shared" si="193"/>
        <v/>
      </c>
      <c r="X223" s="181">
        <f t="shared" si="194"/>
        <v>0</v>
      </c>
      <c r="Y223" s="181">
        <f t="shared" si="195"/>
        <v>0</v>
      </c>
      <c r="Z223" s="139"/>
      <c r="AA223" s="139"/>
      <c r="AB223" s="181">
        <f t="shared" si="182"/>
        <v>0</v>
      </c>
      <c r="AC223" s="181"/>
      <c r="AD223" s="181" t="str">
        <f t="shared" si="196"/>
        <v/>
      </c>
      <c r="AE223" s="181">
        <f t="shared" si="197"/>
        <v>0</v>
      </c>
      <c r="AF223" s="181">
        <f t="shared" si="198"/>
        <v>0</v>
      </c>
      <c r="AG223" s="140"/>
      <c r="AH223" s="140"/>
      <c r="AI223" s="185">
        <f t="shared" si="183"/>
        <v>0</v>
      </c>
      <c r="AJ223" s="140"/>
      <c r="AK223" s="140">
        <v>177.0</v>
      </c>
      <c r="AL223" s="216" t="str">
        <f t="shared" si="199"/>
        <v/>
      </c>
      <c r="AM223" s="185">
        <f t="shared" si="200"/>
        <v>0</v>
      </c>
      <c r="AN223" s="185">
        <f t="shared" si="201"/>
        <v>0</v>
      </c>
      <c r="AO223" s="185"/>
      <c r="AP223" s="185"/>
      <c r="AQ223" s="185" t="str">
        <f t="shared" si="202"/>
        <v/>
      </c>
      <c r="AR223" s="185">
        <f t="shared" si="203"/>
        <v>0</v>
      </c>
      <c r="AS223" s="185">
        <f t="shared" si="204"/>
        <v>0</v>
      </c>
      <c r="AT223" s="185"/>
      <c r="AU223" s="185"/>
      <c r="AV223" s="185" t="str">
        <f t="shared" si="205"/>
        <v/>
      </c>
      <c r="AW223" s="185">
        <f t="shared" si="206"/>
        <v>0</v>
      </c>
      <c r="AX223" s="185">
        <f t="shared" si="207"/>
        <v>0</v>
      </c>
      <c r="AY223" s="140"/>
      <c r="AZ223" s="140"/>
      <c r="BA223" s="140"/>
      <c r="BB223" s="140">
        <v>177.0</v>
      </c>
      <c r="BC223" s="216" t="str">
        <f t="shared" si="208"/>
        <v/>
      </c>
      <c r="BD223" s="185">
        <f t="shared" si="209"/>
        <v>0</v>
      </c>
      <c r="BE223" s="185">
        <f t="shared" si="210"/>
        <v>0</v>
      </c>
      <c r="BF223" s="185"/>
      <c r="BG223" s="185"/>
      <c r="BH223" s="185" t="str">
        <f t="shared" si="211"/>
        <v/>
      </c>
      <c r="BI223" s="185">
        <f t="shared" si="212"/>
        <v>0</v>
      </c>
      <c r="BJ223" s="185">
        <f t="shared" si="213"/>
        <v>0</v>
      </c>
      <c r="BK223" s="185"/>
      <c r="BL223" s="185"/>
      <c r="BM223" s="185" t="str">
        <f t="shared" si="214"/>
        <v/>
      </c>
      <c r="BN223" s="185">
        <f t="shared" si="215"/>
        <v>0</v>
      </c>
      <c r="BO223" s="185">
        <f t="shared" si="216"/>
        <v>0</v>
      </c>
      <c r="BP223" s="140"/>
      <c r="BQ223" s="140"/>
    </row>
    <row r="224" ht="12.75" customHeight="1">
      <c r="A224" s="139"/>
      <c r="B224" s="139"/>
      <c r="C224" s="139">
        <v>178.0</v>
      </c>
      <c r="D224" s="215" t="str">
        <f t="shared" si="184"/>
        <v/>
      </c>
      <c r="E224" s="181">
        <f t="shared" si="185"/>
        <v>0</v>
      </c>
      <c r="F224" s="181">
        <f t="shared" si="186"/>
        <v>0</v>
      </c>
      <c r="G224" s="181"/>
      <c r="H224" s="181"/>
      <c r="I224" s="181">
        <f t="shared" si="179"/>
        <v>0</v>
      </c>
      <c r="J224" s="181"/>
      <c r="K224" s="181" t="str">
        <f t="shared" si="187"/>
        <v/>
      </c>
      <c r="L224" s="181">
        <f t="shared" si="188"/>
        <v>0</v>
      </c>
      <c r="M224" s="181">
        <f t="shared" si="189"/>
        <v>0</v>
      </c>
      <c r="N224" s="181"/>
      <c r="O224" s="181"/>
      <c r="P224" s="181">
        <f t="shared" si="180"/>
        <v>0</v>
      </c>
      <c r="Q224" s="181" t="str">
        <f t="shared" si="190"/>
        <v/>
      </c>
      <c r="R224" s="181">
        <f t="shared" si="191"/>
        <v>0</v>
      </c>
      <c r="S224" s="181">
        <f t="shared" si="192"/>
        <v>0</v>
      </c>
      <c r="T224" s="139"/>
      <c r="U224" s="139"/>
      <c r="V224" s="181">
        <f t="shared" si="181"/>
        <v>0</v>
      </c>
      <c r="W224" s="181" t="str">
        <f t="shared" si="193"/>
        <v/>
      </c>
      <c r="X224" s="181">
        <f t="shared" si="194"/>
        <v>0</v>
      </c>
      <c r="Y224" s="181">
        <f t="shared" si="195"/>
        <v>0</v>
      </c>
      <c r="Z224" s="139"/>
      <c r="AA224" s="139"/>
      <c r="AB224" s="181">
        <f t="shared" si="182"/>
        <v>0</v>
      </c>
      <c r="AC224" s="181"/>
      <c r="AD224" s="181" t="str">
        <f t="shared" si="196"/>
        <v/>
      </c>
      <c r="AE224" s="181">
        <f t="shared" si="197"/>
        <v>0</v>
      </c>
      <c r="AF224" s="181">
        <f t="shared" si="198"/>
        <v>0</v>
      </c>
      <c r="AG224" s="140"/>
      <c r="AH224" s="140"/>
      <c r="AI224" s="185">
        <f t="shared" si="183"/>
        <v>0</v>
      </c>
      <c r="AJ224" s="140"/>
      <c r="AK224" s="140">
        <v>178.0</v>
      </c>
      <c r="AL224" s="216" t="str">
        <f t="shared" si="199"/>
        <v/>
      </c>
      <c r="AM224" s="185">
        <f t="shared" si="200"/>
        <v>0</v>
      </c>
      <c r="AN224" s="185">
        <f t="shared" si="201"/>
        <v>0</v>
      </c>
      <c r="AO224" s="185"/>
      <c r="AP224" s="185"/>
      <c r="AQ224" s="185" t="str">
        <f t="shared" si="202"/>
        <v/>
      </c>
      <c r="AR224" s="185">
        <f t="shared" si="203"/>
        <v>0</v>
      </c>
      <c r="AS224" s="185">
        <f t="shared" si="204"/>
        <v>0</v>
      </c>
      <c r="AT224" s="185"/>
      <c r="AU224" s="185"/>
      <c r="AV224" s="185" t="str">
        <f t="shared" si="205"/>
        <v/>
      </c>
      <c r="AW224" s="185">
        <f t="shared" si="206"/>
        <v>0</v>
      </c>
      <c r="AX224" s="185">
        <f t="shared" si="207"/>
        <v>0</v>
      </c>
      <c r="AY224" s="140"/>
      <c r="AZ224" s="140"/>
      <c r="BA224" s="140"/>
      <c r="BB224" s="140">
        <v>178.0</v>
      </c>
      <c r="BC224" s="216" t="str">
        <f t="shared" si="208"/>
        <v/>
      </c>
      <c r="BD224" s="185">
        <f t="shared" si="209"/>
        <v>0</v>
      </c>
      <c r="BE224" s="185">
        <f t="shared" si="210"/>
        <v>0</v>
      </c>
      <c r="BF224" s="185"/>
      <c r="BG224" s="185"/>
      <c r="BH224" s="185" t="str">
        <f t="shared" si="211"/>
        <v/>
      </c>
      <c r="BI224" s="185">
        <f t="shared" si="212"/>
        <v>0</v>
      </c>
      <c r="BJ224" s="185">
        <f t="shared" si="213"/>
        <v>0</v>
      </c>
      <c r="BK224" s="185"/>
      <c r="BL224" s="185"/>
      <c r="BM224" s="185" t="str">
        <f t="shared" si="214"/>
        <v/>
      </c>
      <c r="BN224" s="185">
        <f t="shared" si="215"/>
        <v>0</v>
      </c>
      <c r="BO224" s="185">
        <f t="shared" si="216"/>
        <v>0</v>
      </c>
      <c r="BP224" s="140"/>
      <c r="BQ224" s="140"/>
    </row>
    <row r="225" ht="12.75" customHeight="1">
      <c r="A225" s="139"/>
      <c r="B225" s="139"/>
      <c r="C225" s="139">
        <v>179.0</v>
      </c>
      <c r="D225" s="215" t="str">
        <f t="shared" si="184"/>
        <v/>
      </c>
      <c r="E225" s="181">
        <f t="shared" si="185"/>
        <v>0</v>
      </c>
      <c r="F225" s="181">
        <f t="shared" si="186"/>
        <v>0</v>
      </c>
      <c r="G225" s="181"/>
      <c r="H225" s="181"/>
      <c r="I225" s="181">
        <f t="shared" si="179"/>
        <v>0</v>
      </c>
      <c r="J225" s="181"/>
      <c r="K225" s="181" t="str">
        <f t="shared" si="187"/>
        <v/>
      </c>
      <c r="L225" s="181">
        <f t="shared" si="188"/>
        <v>0</v>
      </c>
      <c r="M225" s="181">
        <f t="shared" si="189"/>
        <v>0</v>
      </c>
      <c r="N225" s="181"/>
      <c r="O225" s="181"/>
      <c r="P225" s="181">
        <f t="shared" si="180"/>
        <v>0</v>
      </c>
      <c r="Q225" s="181" t="str">
        <f t="shared" si="190"/>
        <v/>
      </c>
      <c r="R225" s="181">
        <f t="shared" si="191"/>
        <v>0</v>
      </c>
      <c r="S225" s="181">
        <f t="shared" si="192"/>
        <v>0</v>
      </c>
      <c r="T225" s="139"/>
      <c r="U225" s="139"/>
      <c r="V225" s="181">
        <f t="shared" si="181"/>
        <v>0</v>
      </c>
      <c r="W225" s="181" t="str">
        <f t="shared" si="193"/>
        <v/>
      </c>
      <c r="X225" s="181">
        <f t="shared" si="194"/>
        <v>0</v>
      </c>
      <c r="Y225" s="181">
        <f t="shared" si="195"/>
        <v>0</v>
      </c>
      <c r="Z225" s="139"/>
      <c r="AA225" s="139"/>
      <c r="AB225" s="181">
        <f t="shared" si="182"/>
        <v>0</v>
      </c>
      <c r="AC225" s="181"/>
      <c r="AD225" s="181" t="str">
        <f t="shared" si="196"/>
        <v/>
      </c>
      <c r="AE225" s="181">
        <f t="shared" si="197"/>
        <v>0</v>
      </c>
      <c r="AF225" s="181">
        <f t="shared" si="198"/>
        <v>0</v>
      </c>
      <c r="AG225" s="140"/>
      <c r="AH225" s="140"/>
      <c r="AI225" s="185">
        <f t="shared" si="183"/>
        <v>0</v>
      </c>
      <c r="AJ225" s="140"/>
      <c r="AK225" s="140">
        <v>179.0</v>
      </c>
      <c r="AL225" s="216" t="str">
        <f t="shared" si="199"/>
        <v/>
      </c>
      <c r="AM225" s="185">
        <f t="shared" si="200"/>
        <v>0</v>
      </c>
      <c r="AN225" s="185">
        <f t="shared" si="201"/>
        <v>0</v>
      </c>
      <c r="AO225" s="185"/>
      <c r="AP225" s="185"/>
      <c r="AQ225" s="185" t="str">
        <f t="shared" si="202"/>
        <v/>
      </c>
      <c r="AR225" s="185">
        <f t="shared" si="203"/>
        <v>0</v>
      </c>
      <c r="AS225" s="185">
        <f t="shared" si="204"/>
        <v>0</v>
      </c>
      <c r="AT225" s="185"/>
      <c r="AU225" s="185"/>
      <c r="AV225" s="185" t="str">
        <f t="shared" si="205"/>
        <v/>
      </c>
      <c r="AW225" s="185">
        <f t="shared" si="206"/>
        <v>0</v>
      </c>
      <c r="AX225" s="185">
        <f t="shared" si="207"/>
        <v>0</v>
      </c>
      <c r="AY225" s="140"/>
      <c r="AZ225" s="140"/>
      <c r="BA225" s="140"/>
      <c r="BB225" s="140">
        <v>179.0</v>
      </c>
      <c r="BC225" s="216" t="str">
        <f t="shared" si="208"/>
        <v/>
      </c>
      <c r="BD225" s="185">
        <f t="shared" si="209"/>
        <v>0</v>
      </c>
      <c r="BE225" s="185">
        <f t="shared" si="210"/>
        <v>0</v>
      </c>
      <c r="BF225" s="185"/>
      <c r="BG225" s="185"/>
      <c r="BH225" s="185" t="str">
        <f t="shared" si="211"/>
        <v/>
      </c>
      <c r="BI225" s="185">
        <f t="shared" si="212"/>
        <v>0</v>
      </c>
      <c r="BJ225" s="185">
        <f t="shared" si="213"/>
        <v>0</v>
      </c>
      <c r="BK225" s="185"/>
      <c r="BL225" s="185"/>
      <c r="BM225" s="185" t="str">
        <f t="shared" si="214"/>
        <v/>
      </c>
      <c r="BN225" s="185">
        <f t="shared" si="215"/>
        <v>0</v>
      </c>
      <c r="BO225" s="185">
        <f t="shared" si="216"/>
        <v>0</v>
      </c>
      <c r="BP225" s="140"/>
      <c r="BQ225" s="140"/>
    </row>
    <row r="226" ht="12.75" customHeight="1">
      <c r="A226" s="139"/>
      <c r="B226" s="139"/>
      <c r="C226" s="139">
        <v>180.0</v>
      </c>
      <c r="D226" s="215" t="str">
        <f t="shared" si="184"/>
        <v/>
      </c>
      <c r="E226" s="181">
        <f t="shared" si="185"/>
        <v>0</v>
      </c>
      <c r="F226" s="181">
        <f t="shared" si="186"/>
        <v>0</v>
      </c>
      <c r="G226" s="181">
        <f t="shared" ref="G226:H226" si="371">SUM(E215:E226)</f>
        <v>0</v>
      </c>
      <c r="H226" s="181">
        <f t="shared" si="371"/>
        <v>0</v>
      </c>
      <c r="I226" s="181">
        <f t="shared" si="179"/>
        <v>0</v>
      </c>
      <c r="J226" s="181"/>
      <c r="K226" s="181" t="str">
        <f t="shared" si="187"/>
        <v/>
      </c>
      <c r="L226" s="181">
        <f t="shared" si="188"/>
        <v>0</v>
      </c>
      <c r="M226" s="181">
        <f t="shared" si="189"/>
        <v>0</v>
      </c>
      <c r="N226" s="181">
        <f t="shared" ref="N226:O226" si="372">SUM(L215:L226)</f>
        <v>0</v>
      </c>
      <c r="O226" s="181">
        <f t="shared" si="372"/>
        <v>0</v>
      </c>
      <c r="P226" s="181">
        <f t="shared" si="180"/>
        <v>0</v>
      </c>
      <c r="Q226" s="181" t="str">
        <f t="shared" si="190"/>
        <v/>
      </c>
      <c r="R226" s="181">
        <f t="shared" si="191"/>
        <v>0</v>
      </c>
      <c r="S226" s="181">
        <f t="shared" si="192"/>
        <v>0</v>
      </c>
      <c r="T226" s="215">
        <f t="shared" ref="T226:U226" si="373">SUM(R215:R226)</f>
        <v>0</v>
      </c>
      <c r="U226" s="215">
        <f t="shared" si="373"/>
        <v>0</v>
      </c>
      <c r="V226" s="181">
        <f t="shared" si="181"/>
        <v>0</v>
      </c>
      <c r="W226" s="181" t="str">
        <f t="shared" si="193"/>
        <v/>
      </c>
      <c r="X226" s="181">
        <f t="shared" si="194"/>
        <v>0</v>
      </c>
      <c r="Y226" s="181">
        <f t="shared" si="195"/>
        <v>0</v>
      </c>
      <c r="Z226" s="215">
        <f t="shared" ref="Z226:AA226" si="374">SUM(X215:X226)</f>
        <v>0</v>
      </c>
      <c r="AA226" s="215">
        <f t="shared" si="374"/>
        <v>0</v>
      </c>
      <c r="AB226" s="181">
        <f t="shared" si="182"/>
        <v>0</v>
      </c>
      <c r="AC226" s="181"/>
      <c r="AD226" s="181" t="str">
        <f t="shared" si="196"/>
        <v/>
      </c>
      <c r="AE226" s="181">
        <f t="shared" si="197"/>
        <v>0</v>
      </c>
      <c r="AF226" s="181">
        <f t="shared" si="198"/>
        <v>0</v>
      </c>
      <c r="AG226" s="216">
        <f t="shared" ref="AG226:AH226" si="375">SUM(AE215:AE226)</f>
        <v>0</v>
      </c>
      <c r="AH226" s="216">
        <f t="shared" si="375"/>
        <v>0</v>
      </c>
      <c r="AI226" s="185">
        <f t="shared" si="183"/>
        <v>0</v>
      </c>
      <c r="AJ226" s="140"/>
      <c r="AK226" s="140">
        <v>180.0</v>
      </c>
      <c r="AL226" s="216" t="str">
        <f t="shared" si="199"/>
        <v/>
      </c>
      <c r="AM226" s="185">
        <f t="shared" si="200"/>
        <v>0</v>
      </c>
      <c r="AN226" s="185">
        <f t="shared" si="201"/>
        <v>0</v>
      </c>
      <c r="AO226" s="185">
        <f t="shared" ref="AO226:AP226" si="376">SUM(AM215:AM226)</f>
        <v>0</v>
      </c>
      <c r="AP226" s="185">
        <f t="shared" si="376"/>
        <v>0</v>
      </c>
      <c r="AQ226" s="185" t="str">
        <f t="shared" si="202"/>
        <v/>
      </c>
      <c r="AR226" s="185">
        <f t="shared" si="203"/>
        <v>0</v>
      </c>
      <c r="AS226" s="185">
        <f t="shared" si="204"/>
        <v>0</v>
      </c>
      <c r="AT226" s="185">
        <f t="shared" ref="AT226:AU226" si="377">SUM(AR215:AR226)</f>
        <v>0</v>
      </c>
      <c r="AU226" s="185">
        <f t="shared" si="377"/>
        <v>0</v>
      </c>
      <c r="AV226" s="185" t="str">
        <f t="shared" si="205"/>
        <v/>
      </c>
      <c r="AW226" s="185">
        <f t="shared" si="206"/>
        <v>0</v>
      </c>
      <c r="AX226" s="185">
        <f t="shared" si="207"/>
        <v>0</v>
      </c>
      <c r="AY226" s="216">
        <f t="shared" ref="AY226:AZ226" si="378">SUM(AW215:AW226)</f>
        <v>0</v>
      </c>
      <c r="AZ226" s="216">
        <f t="shared" si="378"/>
        <v>0</v>
      </c>
      <c r="BA226" s="140"/>
      <c r="BB226" s="140">
        <v>180.0</v>
      </c>
      <c r="BC226" s="216" t="str">
        <f t="shared" si="208"/>
        <v/>
      </c>
      <c r="BD226" s="185">
        <f t="shared" si="209"/>
        <v>0</v>
      </c>
      <c r="BE226" s="185">
        <f t="shared" si="210"/>
        <v>0</v>
      </c>
      <c r="BF226" s="185">
        <f t="shared" ref="BF226:BG226" si="379">SUM(BD215:BD226)</f>
        <v>0</v>
      </c>
      <c r="BG226" s="185">
        <f t="shared" si="379"/>
        <v>0</v>
      </c>
      <c r="BH226" s="185" t="str">
        <f t="shared" si="211"/>
        <v/>
      </c>
      <c r="BI226" s="185">
        <f t="shared" si="212"/>
        <v>0</v>
      </c>
      <c r="BJ226" s="185">
        <f t="shared" si="213"/>
        <v>0</v>
      </c>
      <c r="BK226" s="185">
        <f t="shared" ref="BK226:BL226" si="380">SUM(BI215:BI226)</f>
        <v>0</v>
      </c>
      <c r="BL226" s="185">
        <f t="shared" si="380"/>
        <v>0</v>
      </c>
      <c r="BM226" s="185" t="str">
        <f t="shared" si="214"/>
        <v/>
      </c>
      <c r="BN226" s="185">
        <f t="shared" si="215"/>
        <v>0</v>
      </c>
      <c r="BO226" s="185">
        <f t="shared" si="216"/>
        <v>0</v>
      </c>
      <c r="BP226" s="216">
        <f t="shared" ref="BP226:BQ226" si="381">SUM(BN215:BN226)</f>
        <v>0</v>
      </c>
      <c r="BQ226" s="216">
        <f t="shared" si="381"/>
        <v>0</v>
      </c>
    </row>
    <row r="227" ht="12.75" customHeight="1">
      <c r="A227" s="139"/>
      <c r="B227" s="139"/>
      <c r="C227" s="139"/>
      <c r="D227" s="139"/>
      <c r="E227" s="139"/>
      <c r="F227" s="139"/>
      <c r="G227" s="139"/>
      <c r="H227" s="139"/>
      <c r="I227" s="139"/>
      <c r="J227" s="139"/>
      <c r="K227" s="139"/>
      <c r="L227" s="139"/>
      <c r="M227" s="139"/>
      <c r="N227" s="139"/>
      <c r="O227" s="139"/>
      <c r="P227" s="139"/>
      <c r="Q227" s="139"/>
      <c r="R227" s="139"/>
      <c r="S227" s="139"/>
      <c r="T227" s="139"/>
      <c r="U227" s="139"/>
      <c r="V227" s="139"/>
      <c r="W227" s="139"/>
      <c r="X227" s="139"/>
      <c r="Y227" s="139"/>
      <c r="Z227" s="139"/>
      <c r="AA227" s="139"/>
      <c r="AB227" s="139"/>
      <c r="AC227" s="139"/>
      <c r="AD227" s="139"/>
      <c r="AE227" s="139"/>
      <c r="AF227" s="139"/>
      <c r="AG227" s="140"/>
      <c r="AH227" s="140"/>
      <c r="AI227" s="140"/>
      <c r="AJ227" s="140"/>
      <c r="AK227" s="140"/>
      <c r="AL227" s="140"/>
      <c r="AM227" s="140"/>
      <c r="AN227" s="140"/>
      <c r="AO227" s="140"/>
      <c r="AP227" s="140"/>
      <c r="AQ227" s="140"/>
      <c r="AR227" s="140"/>
      <c r="AS227" s="140"/>
      <c r="AT227" s="140"/>
      <c r="AU227" s="140"/>
      <c r="AV227" s="140"/>
      <c r="AW227" s="140"/>
      <c r="AX227" s="140"/>
      <c r="AY227" s="140"/>
      <c r="AZ227" s="140"/>
      <c r="BA227" s="140"/>
      <c r="BB227" s="140"/>
      <c r="BC227" s="140"/>
      <c r="BD227" s="140"/>
      <c r="BE227" s="140"/>
      <c r="BF227" s="140"/>
      <c r="BG227" s="140"/>
      <c r="BH227" s="140"/>
      <c r="BI227" s="140"/>
      <c r="BJ227" s="140"/>
      <c r="BK227" s="140"/>
      <c r="BL227" s="140"/>
      <c r="BM227" s="140"/>
      <c r="BN227" s="140"/>
      <c r="BO227" s="140"/>
      <c r="BP227" s="140"/>
      <c r="BQ227" s="140"/>
    </row>
    <row r="228" ht="12.75" customHeight="1">
      <c r="A228" s="139"/>
      <c r="B228" s="139"/>
      <c r="C228" s="139"/>
      <c r="D228" s="139"/>
      <c r="E228" s="139"/>
      <c r="F228" s="139"/>
      <c r="G228" s="139"/>
      <c r="H228" s="139"/>
      <c r="I228" s="139"/>
      <c r="J228" s="139"/>
      <c r="K228" s="139"/>
      <c r="L228" s="139"/>
      <c r="M228" s="139"/>
      <c r="N228" s="139"/>
      <c r="O228" s="139"/>
      <c r="P228" s="139"/>
      <c r="Q228" s="139"/>
      <c r="R228" s="139"/>
      <c r="S228" s="139"/>
      <c r="T228" s="139"/>
      <c r="U228" s="139"/>
      <c r="V228" s="139"/>
      <c r="W228" s="139"/>
      <c r="X228" s="139"/>
      <c r="Y228" s="139"/>
      <c r="Z228" s="139"/>
      <c r="AA228" s="139"/>
      <c r="AB228" s="139"/>
      <c r="AC228" s="139"/>
      <c r="AD228" s="139"/>
      <c r="AE228" s="139"/>
      <c r="AF228" s="139"/>
      <c r="AG228" s="140"/>
      <c r="AH228" s="140"/>
      <c r="AI228" s="140"/>
      <c r="AJ228" s="140"/>
      <c r="AK228" s="140"/>
      <c r="AL228" s="140"/>
      <c r="AM228" s="140"/>
      <c r="AN228" s="140"/>
      <c r="AO228" s="140"/>
      <c r="AP228" s="140"/>
      <c r="AQ228" s="140"/>
      <c r="AR228" s="140"/>
      <c r="AS228" s="140"/>
      <c r="AT228" s="140"/>
      <c r="AU228" s="140"/>
      <c r="AV228" s="140"/>
      <c r="AW228" s="140"/>
      <c r="AX228" s="140"/>
      <c r="AY228" s="140"/>
      <c r="AZ228" s="140"/>
      <c r="BA228" s="140"/>
      <c r="BB228" s="140"/>
      <c r="BC228" s="140"/>
      <c r="BD228" s="140"/>
      <c r="BE228" s="140"/>
      <c r="BF228" s="140"/>
      <c r="BG228" s="140"/>
      <c r="BH228" s="140"/>
      <c r="BI228" s="140"/>
      <c r="BJ228" s="140"/>
      <c r="BK228" s="140"/>
      <c r="BL228" s="140"/>
      <c r="BM228" s="140"/>
      <c r="BN228" s="140"/>
      <c r="BO228" s="140"/>
      <c r="BP228" s="140"/>
      <c r="BQ228" s="140"/>
    </row>
    <row r="229" ht="12.75" customHeight="1">
      <c r="A229" s="139"/>
      <c r="B229" s="139"/>
      <c r="C229" s="139"/>
      <c r="D229" s="139"/>
      <c r="E229" s="139"/>
      <c r="F229" s="139"/>
      <c r="G229" s="139"/>
      <c r="H229" s="139"/>
      <c r="I229" s="139"/>
      <c r="J229" s="139"/>
      <c r="K229" s="139"/>
      <c r="L229" s="139"/>
      <c r="M229" s="139"/>
      <c r="N229" s="139"/>
      <c r="O229" s="139"/>
      <c r="P229" s="139"/>
      <c r="Q229" s="139"/>
      <c r="R229" s="139"/>
      <c r="S229" s="139"/>
      <c r="T229" s="139"/>
      <c r="U229" s="139"/>
      <c r="V229" s="139"/>
      <c r="W229" s="139"/>
      <c r="X229" s="139"/>
      <c r="Y229" s="139"/>
      <c r="Z229" s="139"/>
      <c r="AA229" s="139"/>
      <c r="AB229" s="139"/>
      <c r="AC229" s="139"/>
      <c r="AD229" s="139"/>
      <c r="AE229" s="139"/>
      <c r="AF229" s="139"/>
      <c r="AG229" s="140"/>
      <c r="AH229" s="140"/>
      <c r="AI229" s="140"/>
      <c r="AJ229" s="140"/>
      <c r="AK229" s="140"/>
      <c r="AL229" s="140"/>
      <c r="AM229" s="140"/>
      <c r="AN229" s="140"/>
      <c r="AO229" s="140"/>
      <c r="AP229" s="140"/>
      <c r="AQ229" s="140"/>
      <c r="AR229" s="140"/>
      <c r="AS229" s="140"/>
      <c r="AT229" s="140"/>
      <c r="AU229" s="140"/>
      <c r="AV229" s="140"/>
      <c r="AW229" s="140"/>
      <c r="AX229" s="140"/>
      <c r="AY229" s="140"/>
      <c r="AZ229" s="140"/>
      <c r="BA229" s="140"/>
      <c r="BB229" s="140"/>
      <c r="BC229" s="140"/>
      <c r="BD229" s="140"/>
      <c r="BE229" s="140"/>
      <c r="BF229" s="140"/>
      <c r="BG229" s="140"/>
      <c r="BH229" s="140"/>
      <c r="BI229" s="140"/>
      <c r="BJ229" s="140"/>
      <c r="BK229" s="140"/>
      <c r="BL229" s="140"/>
      <c r="BM229" s="140"/>
      <c r="BN229" s="140"/>
      <c r="BO229" s="140"/>
      <c r="BP229" s="140"/>
      <c r="BQ229" s="140"/>
    </row>
    <row r="230" ht="12.75" customHeight="1">
      <c r="A230" s="139"/>
      <c r="B230" s="139"/>
      <c r="C230" s="139"/>
      <c r="D230" s="139"/>
      <c r="E230" s="139"/>
      <c r="F230" s="139"/>
      <c r="G230" s="139"/>
      <c r="H230" s="139"/>
      <c r="I230" s="139"/>
      <c r="J230" s="139"/>
      <c r="K230" s="139"/>
      <c r="L230" s="139"/>
      <c r="M230" s="139"/>
      <c r="N230" s="139"/>
      <c r="O230" s="139"/>
      <c r="P230" s="139"/>
      <c r="Q230" s="139"/>
      <c r="R230" s="139"/>
      <c r="S230" s="139"/>
      <c r="T230" s="139"/>
      <c r="U230" s="139"/>
      <c r="V230" s="139"/>
      <c r="W230" s="139"/>
      <c r="X230" s="139"/>
      <c r="Y230" s="139"/>
      <c r="Z230" s="139"/>
      <c r="AA230" s="139"/>
      <c r="AB230" s="139"/>
      <c r="AC230" s="139"/>
      <c r="AD230" s="139"/>
      <c r="AE230" s="139"/>
      <c r="AF230" s="139"/>
      <c r="AG230" s="140"/>
      <c r="AH230" s="140"/>
      <c r="AI230" s="140"/>
      <c r="AJ230" s="140"/>
      <c r="AK230" s="140"/>
      <c r="AL230" s="140"/>
      <c r="AM230" s="140"/>
      <c r="AN230" s="140"/>
      <c r="AO230" s="140"/>
      <c r="AP230" s="140"/>
      <c r="AQ230" s="140"/>
      <c r="AR230" s="140"/>
      <c r="AS230" s="140"/>
      <c r="AT230" s="140"/>
      <c r="AU230" s="140"/>
      <c r="AV230" s="140"/>
      <c r="AW230" s="140"/>
      <c r="AX230" s="140"/>
      <c r="AY230" s="140"/>
      <c r="AZ230" s="140"/>
      <c r="BA230" s="140"/>
      <c r="BB230" s="140"/>
      <c r="BC230" s="140"/>
      <c r="BD230" s="140"/>
      <c r="BE230" s="140"/>
      <c r="BF230" s="140"/>
      <c r="BG230" s="140"/>
      <c r="BH230" s="140"/>
      <c r="BI230" s="140"/>
      <c r="BJ230" s="140"/>
      <c r="BK230" s="140"/>
      <c r="BL230" s="140"/>
      <c r="BM230" s="140"/>
      <c r="BN230" s="140"/>
      <c r="BO230" s="140"/>
      <c r="BP230" s="140"/>
      <c r="BQ230" s="140"/>
    </row>
    <row r="231" ht="12.75" customHeight="1">
      <c r="A231" s="139"/>
      <c r="B231" s="139"/>
      <c r="C231" s="139"/>
      <c r="D231" s="139"/>
      <c r="E231" s="139"/>
      <c r="F231" s="139"/>
      <c r="G231" s="139"/>
      <c r="H231" s="139"/>
      <c r="I231" s="139"/>
      <c r="J231" s="139"/>
      <c r="K231" s="139"/>
      <c r="L231" s="139"/>
      <c r="M231" s="139"/>
      <c r="N231" s="139"/>
      <c r="O231" s="139"/>
      <c r="P231" s="139"/>
      <c r="Q231" s="139"/>
      <c r="R231" s="139"/>
      <c r="S231" s="139"/>
      <c r="T231" s="139"/>
      <c r="U231" s="139"/>
      <c r="V231" s="139"/>
      <c r="W231" s="139"/>
      <c r="X231" s="139"/>
      <c r="Y231" s="139"/>
      <c r="Z231" s="139"/>
      <c r="AA231" s="139"/>
      <c r="AB231" s="139"/>
      <c r="AC231" s="139"/>
      <c r="AD231" s="139"/>
      <c r="AE231" s="139"/>
      <c r="AF231" s="139"/>
      <c r="AG231" s="140"/>
      <c r="AH231" s="140"/>
      <c r="AI231" s="140"/>
      <c r="AJ231" s="140"/>
      <c r="AK231" s="140"/>
      <c r="AL231" s="140"/>
      <c r="AM231" s="140"/>
      <c r="AN231" s="140"/>
      <c r="AO231" s="140"/>
      <c r="AP231" s="140"/>
      <c r="AQ231" s="140"/>
      <c r="AR231" s="140"/>
      <c r="AS231" s="140"/>
      <c r="AT231" s="140"/>
      <c r="AU231" s="140"/>
      <c r="AV231" s="140"/>
      <c r="AW231" s="140"/>
      <c r="AX231" s="140"/>
      <c r="AY231" s="140"/>
      <c r="AZ231" s="140"/>
      <c r="BA231" s="140"/>
      <c r="BB231" s="140"/>
      <c r="BC231" s="140"/>
      <c r="BD231" s="140"/>
      <c r="BE231" s="140"/>
      <c r="BF231" s="140"/>
      <c r="BG231" s="140"/>
      <c r="BH231" s="140"/>
      <c r="BI231" s="140"/>
      <c r="BJ231" s="140"/>
      <c r="BK231" s="140"/>
      <c r="BL231" s="140"/>
      <c r="BM231" s="140"/>
      <c r="BN231" s="140"/>
      <c r="BO231" s="140"/>
      <c r="BP231" s="140"/>
      <c r="BQ231" s="140"/>
    </row>
    <row r="232" ht="12.75" customHeight="1">
      <c r="A232" s="139"/>
      <c r="B232" s="139"/>
      <c r="C232" s="139"/>
      <c r="D232" s="139"/>
      <c r="E232" s="139"/>
      <c r="F232" s="139"/>
      <c r="G232" s="139"/>
      <c r="H232" s="139"/>
      <c r="I232" s="139"/>
      <c r="J232" s="139"/>
      <c r="K232" s="139"/>
      <c r="L232" s="139"/>
      <c r="M232" s="139"/>
      <c r="N232" s="139"/>
      <c r="O232" s="139"/>
      <c r="P232" s="139"/>
      <c r="Q232" s="139"/>
      <c r="R232" s="139"/>
      <c r="S232" s="139"/>
      <c r="T232" s="139"/>
      <c r="U232" s="139"/>
      <c r="V232" s="139"/>
      <c r="W232" s="139"/>
      <c r="X232" s="139"/>
      <c r="Y232" s="139"/>
      <c r="Z232" s="139"/>
      <c r="AA232" s="139"/>
      <c r="AB232" s="139"/>
      <c r="AC232" s="139"/>
      <c r="AD232" s="139"/>
      <c r="AE232" s="139"/>
      <c r="AF232" s="139"/>
      <c r="AG232" s="140"/>
      <c r="AH232" s="140"/>
      <c r="AI232" s="140"/>
      <c r="AJ232" s="140"/>
      <c r="AK232" s="140"/>
      <c r="AL232" s="140"/>
      <c r="AM232" s="140"/>
      <c r="AN232" s="140"/>
      <c r="AO232" s="140"/>
      <c r="AP232" s="140"/>
      <c r="AQ232" s="140"/>
      <c r="AR232" s="140"/>
      <c r="AS232" s="140"/>
      <c r="AT232" s="140"/>
      <c r="AU232" s="140"/>
      <c r="AV232" s="140"/>
      <c r="AW232" s="140"/>
      <c r="AX232" s="140"/>
      <c r="AY232" s="140"/>
      <c r="AZ232" s="140"/>
      <c r="BA232" s="140"/>
      <c r="BB232" s="140"/>
      <c r="BC232" s="140"/>
      <c r="BD232" s="140"/>
      <c r="BE232" s="140"/>
      <c r="BF232" s="140"/>
      <c r="BG232" s="140"/>
      <c r="BH232" s="140"/>
      <c r="BI232" s="140"/>
      <c r="BJ232" s="140"/>
      <c r="BK232" s="140"/>
      <c r="BL232" s="140"/>
      <c r="BM232" s="140"/>
      <c r="BN232" s="140"/>
      <c r="BO232" s="140"/>
      <c r="BP232" s="140"/>
      <c r="BQ232" s="140"/>
    </row>
    <row r="233" ht="12.75" customHeight="1">
      <c r="A233" s="139"/>
      <c r="B233" s="139"/>
      <c r="C233" s="139"/>
      <c r="D233" s="139"/>
      <c r="E233" s="139"/>
      <c r="F233" s="139"/>
      <c r="G233" s="139"/>
      <c r="H233" s="139"/>
      <c r="I233" s="139"/>
      <c r="J233" s="139"/>
      <c r="K233" s="139"/>
      <c r="L233" s="139"/>
      <c r="M233" s="139"/>
      <c r="N233" s="139"/>
      <c r="O233" s="139"/>
      <c r="P233" s="139"/>
      <c r="Q233" s="139"/>
      <c r="R233" s="139"/>
      <c r="S233" s="139"/>
      <c r="T233" s="139"/>
      <c r="U233" s="139"/>
      <c r="V233" s="139"/>
      <c r="W233" s="139"/>
      <c r="X233" s="139"/>
      <c r="Y233" s="139"/>
      <c r="Z233" s="139"/>
      <c r="AA233" s="139"/>
      <c r="AB233" s="139"/>
      <c r="AC233" s="139"/>
      <c r="AD233" s="139"/>
      <c r="AE233" s="139"/>
      <c r="AF233" s="139"/>
      <c r="AG233" s="140"/>
      <c r="AH233" s="140"/>
      <c r="AI233" s="140"/>
      <c r="AJ233" s="140"/>
      <c r="AK233" s="140"/>
      <c r="AL233" s="140"/>
      <c r="AM233" s="140"/>
      <c r="AN233" s="140"/>
      <c r="AO233" s="140"/>
      <c r="AP233" s="140"/>
      <c r="AQ233" s="140"/>
      <c r="AR233" s="140"/>
      <c r="AS233" s="140"/>
      <c r="AT233" s="140"/>
      <c r="AU233" s="140"/>
      <c r="AV233" s="140"/>
      <c r="AW233" s="140"/>
      <c r="AX233" s="140"/>
      <c r="AY233" s="140"/>
      <c r="AZ233" s="140"/>
      <c r="BA233" s="140"/>
      <c r="BB233" s="140"/>
      <c r="BC233" s="140"/>
      <c r="BD233" s="140"/>
      <c r="BE233" s="140"/>
      <c r="BF233" s="140"/>
      <c r="BG233" s="140"/>
      <c r="BH233" s="140"/>
      <c r="BI233" s="140"/>
      <c r="BJ233" s="140"/>
      <c r="BK233" s="140"/>
      <c r="BL233" s="140"/>
      <c r="BM233" s="140"/>
      <c r="BN233" s="140"/>
      <c r="BO233" s="140"/>
      <c r="BP233" s="140"/>
      <c r="BQ233" s="140"/>
    </row>
    <row r="234" ht="12.75" customHeight="1">
      <c r="A234" s="139"/>
      <c r="B234" s="139"/>
      <c r="C234" s="139"/>
      <c r="D234" s="139"/>
      <c r="E234" s="139"/>
      <c r="F234" s="139"/>
      <c r="G234" s="139"/>
      <c r="H234" s="139"/>
      <c r="I234" s="139"/>
      <c r="J234" s="139"/>
      <c r="K234" s="139"/>
      <c r="L234" s="139"/>
      <c r="M234" s="139"/>
      <c r="N234" s="139"/>
      <c r="O234" s="139"/>
      <c r="P234" s="139"/>
      <c r="Q234" s="139"/>
      <c r="R234" s="139"/>
      <c r="S234" s="139"/>
      <c r="T234" s="139"/>
      <c r="U234" s="139"/>
      <c r="V234" s="139"/>
      <c r="W234" s="139"/>
      <c r="X234" s="139"/>
      <c r="Y234" s="139"/>
      <c r="Z234" s="139"/>
      <c r="AA234" s="139"/>
      <c r="AB234" s="139"/>
      <c r="AC234" s="139"/>
      <c r="AD234" s="139"/>
      <c r="AE234" s="139"/>
      <c r="AF234" s="139"/>
      <c r="AG234" s="140"/>
      <c r="AH234" s="140"/>
      <c r="AI234" s="140"/>
      <c r="AJ234" s="140"/>
      <c r="AK234" s="140"/>
      <c r="AL234" s="140"/>
      <c r="AM234" s="140"/>
      <c r="AN234" s="140"/>
      <c r="AO234" s="140"/>
      <c r="AP234" s="140"/>
      <c r="AQ234" s="140"/>
      <c r="AR234" s="140"/>
      <c r="AS234" s="140"/>
      <c r="AT234" s="140"/>
      <c r="AU234" s="140"/>
      <c r="AV234" s="140"/>
      <c r="AW234" s="140"/>
      <c r="AX234" s="140"/>
      <c r="AY234" s="140"/>
      <c r="AZ234" s="140"/>
      <c r="BA234" s="140"/>
      <c r="BB234" s="140"/>
      <c r="BC234" s="140"/>
      <c r="BD234" s="140"/>
      <c r="BE234" s="140"/>
      <c r="BF234" s="140"/>
      <c r="BG234" s="140"/>
      <c r="BH234" s="140"/>
      <c r="BI234" s="140"/>
      <c r="BJ234" s="140"/>
      <c r="BK234" s="140"/>
      <c r="BL234" s="140"/>
      <c r="BM234" s="140"/>
      <c r="BN234" s="140"/>
      <c r="BO234" s="140"/>
      <c r="BP234" s="140"/>
      <c r="BQ234" s="140"/>
    </row>
    <row r="235" ht="12.75" customHeight="1">
      <c r="A235" s="139"/>
      <c r="B235" s="139"/>
      <c r="C235" s="139"/>
      <c r="D235" s="139"/>
      <c r="E235" s="139"/>
      <c r="F235" s="139"/>
      <c r="G235" s="139"/>
      <c r="H235" s="139"/>
      <c r="I235" s="139"/>
      <c r="J235" s="139"/>
      <c r="K235" s="139"/>
      <c r="L235" s="139"/>
      <c r="M235" s="139"/>
      <c r="N235" s="139"/>
      <c r="O235" s="139"/>
      <c r="P235" s="139"/>
      <c r="Q235" s="139"/>
      <c r="R235" s="139"/>
      <c r="S235" s="139"/>
      <c r="T235" s="139"/>
      <c r="U235" s="139"/>
      <c r="V235" s="139"/>
      <c r="W235" s="139"/>
      <c r="X235" s="139"/>
      <c r="Y235" s="139"/>
      <c r="Z235" s="139"/>
      <c r="AA235" s="139"/>
      <c r="AB235" s="139"/>
      <c r="AC235" s="139"/>
      <c r="AD235" s="139"/>
      <c r="AE235" s="139"/>
      <c r="AF235" s="139"/>
      <c r="AG235" s="140"/>
      <c r="AH235" s="140"/>
      <c r="AI235" s="140"/>
      <c r="AJ235" s="140"/>
      <c r="AK235" s="140"/>
      <c r="AL235" s="140"/>
      <c r="AM235" s="140"/>
      <c r="AN235" s="140"/>
      <c r="AO235" s="140"/>
      <c r="AP235" s="140"/>
      <c r="AQ235" s="140"/>
      <c r="AR235" s="140"/>
      <c r="AS235" s="140"/>
      <c r="AT235" s="140"/>
      <c r="AU235" s="140"/>
      <c r="AV235" s="140"/>
      <c r="AW235" s="140"/>
      <c r="AX235" s="140"/>
      <c r="AY235" s="140"/>
      <c r="AZ235" s="140"/>
      <c r="BA235" s="140"/>
      <c r="BB235" s="140"/>
      <c r="BC235" s="140"/>
      <c r="BD235" s="140"/>
      <c r="BE235" s="140"/>
      <c r="BF235" s="140"/>
      <c r="BG235" s="140"/>
      <c r="BH235" s="140"/>
      <c r="BI235" s="140"/>
      <c r="BJ235" s="140"/>
      <c r="BK235" s="140"/>
      <c r="BL235" s="140"/>
      <c r="BM235" s="140"/>
      <c r="BN235" s="140"/>
      <c r="BO235" s="140"/>
      <c r="BP235" s="140"/>
      <c r="BQ235" s="140"/>
    </row>
    <row r="236" ht="12.75" customHeight="1">
      <c r="A236" s="139"/>
      <c r="B236" s="139"/>
      <c r="C236" s="139"/>
      <c r="D236" s="139"/>
      <c r="E236" s="139"/>
      <c r="F236" s="139"/>
      <c r="G236" s="139"/>
      <c r="H236" s="139"/>
      <c r="I236" s="139"/>
      <c r="J236" s="139"/>
      <c r="K236" s="139"/>
      <c r="L236" s="139"/>
      <c r="M236" s="139"/>
      <c r="N236" s="139"/>
      <c r="O236" s="139"/>
      <c r="P236" s="139"/>
      <c r="Q236" s="139"/>
      <c r="R236" s="139"/>
      <c r="S236" s="139"/>
      <c r="T236" s="139"/>
      <c r="U236" s="139"/>
      <c r="V236" s="139"/>
      <c r="W236" s="139"/>
      <c r="X236" s="139"/>
      <c r="Y236" s="139"/>
      <c r="Z236" s="139"/>
      <c r="AA236" s="139"/>
      <c r="AB236" s="139"/>
      <c r="AC236" s="139"/>
      <c r="AD236" s="139"/>
      <c r="AE236" s="139"/>
      <c r="AF236" s="139"/>
      <c r="AG236" s="140"/>
      <c r="AH236" s="140"/>
      <c r="AI236" s="140"/>
      <c r="AJ236" s="140"/>
      <c r="AK236" s="140"/>
      <c r="AL236" s="140"/>
      <c r="AM236" s="140"/>
      <c r="AN236" s="140"/>
      <c r="AO236" s="140"/>
      <c r="AP236" s="140"/>
      <c r="AQ236" s="140"/>
      <c r="AR236" s="140"/>
      <c r="AS236" s="140"/>
      <c r="AT236" s="140"/>
      <c r="AU236" s="140"/>
      <c r="AV236" s="140"/>
      <c r="AW236" s="140"/>
      <c r="AX236" s="140"/>
      <c r="AY236" s="140"/>
      <c r="AZ236" s="140"/>
      <c r="BA236" s="140"/>
      <c r="BB236" s="140"/>
      <c r="BC236" s="140"/>
      <c r="BD236" s="140"/>
      <c r="BE236" s="140"/>
      <c r="BF236" s="140"/>
      <c r="BG236" s="140"/>
      <c r="BH236" s="140"/>
      <c r="BI236" s="140"/>
      <c r="BJ236" s="140"/>
      <c r="BK236" s="140"/>
      <c r="BL236" s="140"/>
      <c r="BM236" s="140"/>
      <c r="BN236" s="140"/>
      <c r="BO236" s="140"/>
      <c r="BP236" s="140"/>
      <c r="BQ236" s="140"/>
    </row>
    <row r="237" ht="12.75" customHeight="1">
      <c r="A237" s="139"/>
      <c r="B237" s="139"/>
      <c r="C237" s="139"/>
      <c r="D237" s="139"/>
      <c r="E237" s="139"/>
      <c r="F237" s="139"/>
      <c r="G237" s="139"/>
      <c r="H237" s="139"/>
      <c r="I237" s="139"/>
      <c r="J237" s="139"/>
      <c r="K237" s="139"/>
      <c r="L237" s="139"/>
      <c r="M237" s="139"/>
      <c r="N237" s="139"/>
      <c r="O237" s="139"/>
      <c r="P237" s="139"/>
      <c r="Q237" s="139"/>
      <c r="R237" s="139"/>
      <c r="S237" s="139"/>
      <c r="T237" s="139"/>
      <c r="U237" s="139"/>
      <c r="V237" s="139"/>
      <c r="W237" s="139"/>
      <c r="X237" s="139"/>
      <c r="Y237" s="139"/>
      <c r="Z237" s="139"/>
      <c r="AA237" s="139"/>
      <c r="AB237" s="139"/>
      <c r="AC237" s="139"/>
      <c r="AD237" s="139"/>
      <c r="AE237" s="139"/>
      <c r="AF237" s="139"/>
      <c r="AG237" s="140"/>
      <c r="AH237" s="140"/>
      <c r="AI237" s="140"/>
      <c r="AJ237" s="140"/>
      <c r="AK237" s="140"/>
      <c r="AL237" s="140"/>
      <c r="AM237" s="140"/>
      <c r="AN237" s="140"/>
      <c r="AO237" s="140"/>
      <c r="AP237" s="140"/>
      <c r="AQ237" s="140"/>
      <c r="AR237" s="140"/>
      <c r="AS237" s="140"/>
      <c r="AT237" s="140"/>
      <c r="AU237" s="140"/>
      <c r="AV237" s="140"/>
      <c r="AW237" s="140"/>
      <c r="AX237" s="140"/>
      <c r="AY237" s="140"/>
      <c r="AZ237" s="140"/>
      <c r="BA237" s="140"/>
      <c r="BB237" s="140"/>
      <c r="BC237" s="140"/>
      <c r="BD237" s="140"/>
      <c r="BE237" s="140"/>
      <c r="BF237" s="140"/>
      <c r="BG237" s="140"/>
      <c r="BH237" s="140"/>
      <c r="BI237" s="140"/>
      <c r="BJ237" s="140"/>
      <c r="BK237" s="140"/>
      <c r="BL237" s="140"/>
      <c r="BM237" s="140"/>
      <c r="BN237" s="140"/>
      <c r="BO237" s="140"/>
      <c r="BP237" s="140"/>
      <c r="BQ237" s="140"/>
    </row>
    <row r="238" ht="12.75" customHeight="1">
      <c r="A238" s="139"/>
      <c r="B238" s="139"/>
      <c r="C238" s="139"/>
      <c r="D238" s="139"/>
      <c r="E238" s="139"/>
      <c r="F238" s="139"/>
      <c r="G238" s="139"/>
      <c r="H238" s="139"/>
      <c r="I238" s="139"/>
      <c r="J238" s="139"/>
      <c r="K238" s="139"/>
      <c r="L238" s="139"/>
      <c r="M238" s="139"/>
      <c r="N238" s="139"/>
      <c r="O238" s="139"/>
      <c r="P238" s="139"/>
      <c r="Q238" s="139"/>
      <c r="R238" s="139"/>
      <c r="S238" s="139"/>
      <c r="T238" s="139"/>
      <c r="U238" s="139"/>
      <c r="V238" s="139"/>
      <c r="W238" s="139"/>
      <c r="X238" s="139"/>
      <c r="Y238" s="139"/>
      <c r="Z238" s="139"/>
      <c r="AA238" s="139"/>
      <c r="AB238" s="139"/>
      <c r="AC238" s="139"/>
      <c r="AD238" s="139"/>
      <c r="AE238" s="139"/>
      <c r="AF238" s="139"/>
      <c r="AG238" s="140"/>
      <c r="AH238" s="140"/>
      <c r="AI238" s="140"/>
      <c r="AJ238" s="140"/>
      <c r="AK238" s="140"/>
      <c r="AL238" s="140"/>
      <c r="AM238" s="140"/>
      <c r="AN238" s="140"/>
      <c r="AO238" s="140"/>
      <c r="AP238" s="140"/>
      <c r="AQ238" s="140"/>
      <c r="AR238" s="140"/>
      <c r="AS238" s="140"/>
      <c r="AT238" s="140"/>
      <c r="AU238" s="140"/>
      <c r="AV238" s="140"/>
      <c r="AW238" s="140"/>
      <c r="AX238" s="140"/>
      <c r="AY238" s="140"/>
      <c r="AZ238" s="140"/>
      <c r="BA238" s="140"/>
      <c r="BB238" s="140"/>
      <c r="BC238" s="140"/>
      <c r="BD238" s="140"/>
      <c r="BE238" s="140"/>
      <c r="BF238" s="140"/>
      <c r="BG238" s="140"/>
      <c r="BH238" s="140"/>
      <c r="BI238" s="140"/>
      <c r="BJ238" s="140"/>
      <c r="BK238" s="140"/>
      <c r="BL238" s="140"/>
      <c r="BM238" s="140"/>
      <c r="BN238" s="140"/>
      <c r="BO238" s="140"/>
      <c r="BP238" s="140"/>
      <c r="BQ238" s="140"/>
    </row>
    <row r="239" ht="12.75" customHeight="1">
      <c r="A239" s="139"/>
      <c r="B239" s="139"/>
      <c r="C239" s="139"/>
      <c r="D239" s="139"/>
      <c r="E239" s="139"/>
      <c r="F239" s="139"/>
      <c r="G239" s="139"/>
      <c r="H239" s="139"/>
      <c r="I239" s="139"/>
      <c r="J239" s="139"/>
      <c r="K239" s="139"/>
      <c r="L239" s="139"/>
      <c r="M239" s="139"/>
      <c r="N239" s="139"/>
      <c r="O239" s="139"/>
      <c r="P239" s="139"/>
      <c r="Q239" s="139"/>
      <c r="R239" s="139"/>
      <c r="S239" s="139"/>
      <c r="T239" s="139"/>
      <c r="U239" s="139"/>
      <c r="V239" s="139"/>
      <c r="W239" s="139"/>
      <c r="X239" s="139"/>
      <c r="Y239" s="139"/>
      <c r="Z239" s="139"/>
      <c r="AA239" s="139"/>
      <c r="AB239" s="139"/>
      <c r="AC239" s="139"/>
      <c r="AD239" s="139"/>
      <c r="AE239" s="139"/>
      <c r="AF239" s="139"/>
      <c r="AG239" s="140"/>
      <c r="AH239" s="140"/>
      <c r="AI239" s="140"/>
      <c r="AJ239" s="140"/>
      <c r="AK239" s="140"/>
      <c r="AL239" s="140"/>
      <c r="AM239" s="140"/>
      <c r="AN239" s="140"/>
      <c r="AO239" s="140"/>
      <c r="AP239" s="140"/>
      <c r="AQ239" s="140"/>
      <c r="AR239" s="140"/>
      <c r="AS239" s="140"/>
      <c r="AT239" s="140"/>
      <c r="AU239" s="140"/>
      <c r="AV239" s="140"/>
      <c r="AW239" s="140"/>
      <c r="AX239" s="140"/>
      <c r="AY239" s="140"/>
      <c r="AZ239" s="140"/>
      <c r="BA239" s="140"/>
      <c r="BB239" s="140"/>
      <c r="BC239" s="140"/>
      <c r="BD239" s="140"/>
      <c r="BE239" s="140"/>
      <c r="BF239" s="140"/>
      <c r="BG239" s="140"/>
      <c r="BH239" s="140"/>
      <c r="BI239" s="140"/>
      <c r="BJ239" s="140"/>
      <c r="BK239" s="140"/>
      <c r="BL239" s="140"/>
      <c r="BM239" s="140"/>
      <c r="BN239" s="140"/>
      <c r="BO239" s="140"/>
      <c r="BP239" s="140"/>
      <c r="BQ239" s="140"/>
    </row>
    <row r="240" ht="12.75" customHeight="1">
      <c r="A240" s="139"/>
      <c r="B240" s="139"/>
      <c r="C240" s="139"/>
      <c r="D240" s="139"/>
      <c r="E240" s="139"/>
      <c r="F240" s="139"/>
      <c r="G240" s="139"/>
      <c r="H240" s="139"/>
      <c r="I240" s="139"/>
      <c r="J240" s="139"/>
      <c r="K240" s="139"/>
      <c r="L240" s="139"/>
      <c r="M240" s="139"/>
      <c r="N240" s="139"/>
      <c r="O240" s="139"/>
      <c r="P240" s="139"/>
      <c r="Q240" s="139"/>
      <c r="R240" s="139"/>
      <c r="S240" s="139"/>
      <c r="T240" s="139"/>
      <c r="U240" s="139"/>
      <c r="V240" s="139"/>
      <c r="W240" s="139"/>
      <c r="X240" s="139"/>
      <c r="Y240" s="139"/>
      <c r="Z240" s="139"/>
      <c r="AA240" s="139"/>
      <c r="AB240" s="139"/>
      <c r="AC240" s="139"/>
      <c r="AD240" s="139"/>
      <c r="AE240" s="139"/>
      <c r="AF240" s="139"/>
      <c r="AG240" s="140"/>
      <c r="AH240" s="140"/>
      <c r="AI240" s="140"/>
      <c r="AJ240" s="140"/>
      <c r="AK240" s="140"/>
      <c r="AL240" s="140"/>
      <c r="AM240" s="140"/>
      <c r="AN240" s="140"/>
      <c r="AO240" s="140"/>
      <c r="AP240" s="140"/>
      <c r="AQ240" s="140"/>
      <c r="AR240" s="140"/>
      <c r="AS240" s="140"/>
      <c r="AT240" s="140"/>
      <c r="AU240" s="140"/>
      <c r="AV240" s="140"/>
      <c r="AW240" s="140"/>
      <c r="AX240" s="140"/>
      <c r="AY240" s="140"/>
      <c r="AZ240" s="140"/>
      <c r="BA240" s="140"/>
      <c r="BB240" s="140"/>
      <c r="BC240" s="140"/>
      <c r="BD240" s="140"/>
      <c r="BE240" s="140"/>
      <c r="BF240" s="140"/>
      <c r="BG240" s="140"/>
      <c r="BH240" s="140"/>
      <c r="BI240" s="140"/>
      <c r="BJ240" s="140"/>
      <c r="BK240" s="140"/>
      <c r="BL240" s="140"/>
      <c r="BM240" s="140"/>
      <c r="BN240" s="140"/>
      <c r="BO240" s="140"/>
      <c r="BP240" s="140"/>
      <c r="BQ240" s="140"/>
    </row>
    <row r="241" ht="12.75" customHeight="1">
      <c r="A241" s="139"/>
      <c r="B241" s="139"/>
      <c r="C241" s="139"/>
      <c r="D241" s="139"/>
      <c r="E241" s="139"/>
      <c r="F241" s="139"/>
      <c r="G241" s="139"/>
      <c r="H241" s="139"/>
      <c r="I241" s="139"/>
      <c r="J241" s="139"/>
      <c r="K241" s="139"/>
      <c r="L241" s="139"/>
      <c r="M241" s="139"/>
      <c r="N241" s="139"/>
      <c r="O241" s="139"/>
      <c r="P241" s="139"/>
      <c r="Q241" s="139"/>
      <c r="R241" s="139"/>
      <c r="S241" s="139"/>
      <c r="T241" s="139"/>
      <c r="U241" s="139"/>
      <c r="V241" s="139"/>
      <c r="W241" s="139"/>
      <c r="X241" s="139"/>
      <c r="Y241" s="139"/>
      <c r="Z241" s="139"/>
      <c r="AA241" s="139"/>
      <c r="AB241" s="139"/>
      <c r="AC241" s="139"/>
      <c r="AD241" s="139"/>
      <c r="AE241" s="139"/>
      <c r="AF241" s="139"/>
      <c r="AG241" s="140"/>
      <c r="AH241" s="140"/>
      <c r="AI241" s="140"/>
      <c r="AJ241" s="140"/>
      <c r="AK241" s="140"/>
      <c r="AL241" s="140"/>
      <c r="AM241" s="140"/>
      <c r="AN241" s="140"/>
      <c r="AO241" s="140"/>
      <c r="AP241" s="140"/>
      <c r="AQ241" s="140"/>
      <c r="AR241" s="140"/>
      <c r="AS241" s="140"/>
      <c r="AT241" s="140"/>
      <c r="AU241" s="140"/>
      <c r="AV241" s="140"/>
      <c r="AW241" s="140"/>
      <c r="AX241" s="140"/>
      <c r="AY241" s="140"/>
      <c r="AZ241" s="140"/>
      <c r="BA241" s="140"/>
      <c r="BB241" s="140"/>
      <c r="BC241" s="140"/>
      <c r="BD241" s="140"/>
      <c r="BE241" s="140"/>
      <c r="BF241" s="140"/>
      <c r="BG241" s="140"/>
      <c r="BH241" s="140"/>
      <c r="BI241" s="140"/>
      <c r="BJ241" s="140"/>
      <c r="BK241" s="140"/>
      <c r="BL241" s="140"/>
      <c r="BM241" s="140"/>
      <c r="BN241" s="140"/>
      <c r="BO241" s="140"/>
      <c r="BP241" s="140"/>
      <c r="BQ241" s="140"/>
    </row>
    <row r="242" ht="12.75" customHeight="1">
      <c r="A242" s="139"/>
      <c r="B242" s="139"/>
      <c r="C242" s="139"/>
      <c r="D242" s="139"/>
      <c r="E242" s="139"/>
      <c r="F242" s="139"/>
      <c r="G242" s="139"/>
      <c r="H242" s="139"/>
      <c r="I242" s="139"/>
      <c r="J242" s="139"/>
      <c r="K242" s="139"/>
      <c r="L242" s="139"/>
      <c r="M242" s="139"/>
      <c r="N242" s="139"/>
      <c r="O242" s="139"/>
      <c r="P242" s="139"/>
      <c r="Q242" s="139"/>
      <c r="R242" s="139"/>
      <c r="S242" s="139"/>
      <c r="T242" s="139"/>
      <c r="U242" s="139"/>
      <c r="V242" s="139"/>
      <c r="W242" s="139"/>
      <c r="X242" s="139"/>
      <c r="Y242" s="139"/>
      <c r="Z242" s="139"/>
      <c r="AA242" s="139"/>
      <c r="AB242" s="139"/>
      <c r="AC242" s="139"/>
      <c r="AD242" s="139"/>
      <c r="AE242" s="139"/>
      <c r="AF242" s="139"/>
      <c r="AG242" s="140"/>
      <c r="AH242" s="140"/>
      <c r="AI242" s="140"/>
      <c r="AJ242" s="140"/>
      <c r="AK242" s="140"/>
      <c r="AL242" s="140"/>
      <c r="AM242" s="140"/>
      <c r="AN242" s="140"/>
      <c r="AO242" s="140"/>
      <c r="AP242" s="140"/>
      <c r="AQ242" s="140"/>
      <c r="AR242" s="140"/>
      <c r="AS242" s="140"/>
      <c r="AT242" s="140"/>
      <c r="AU242" s="140"/>
      <c r="AV242" s="140"/>
      <c r="AW242" s="140"/>
      <c r="AX242" s="140"/>
      <c r="AY242" s="140"/>
      <c r="AZ242" s="140"/>
      <c r="BA242" s="140"/>
      <c r="BB242" s="140"/>
      <c r="BC242" s="140"/>
      <c r="BD242" s="140"/>
      <c r="BE242" s="140"/>
      <c r="BF242" s="140"/>
      <c r="BG242" s="140"/>
      <c r="BH242" s="140"/>
      <c r="BI242" s="140"/>
      <c r="BJ242" s="140"/>
      <c r="BK242" s="140"/>
      <c r="BL242" s="140"/>
      <c r="BM242" s="140"/>
      <c r="BN242" s="140"/>
      <c r="BO242" s="140"/>
      <c r="BP242" s="140"/>
      <c r="BQ242" s="140"/>
    </row>
    <row r="243" ht="12.75" customHeight="1">
      <c r="A243" s="139"/>
      <c r="B243" s="139"/>
      <c r="C243" s="139"/>
      <c r="D243" s="139"/>
      <c r="E243" s="139"/>
      <c r="F243" s="139"/>
      <c r="G243" s="139"/>
      <c r="H243" s="139"/>
      <c r="I243" s="139"/>
      <c r="J243" s="139"/>
      <c r="K243" s="139"/>
      <c r="L243" s="139"/>
      <c r="M243" s="139"/>
      <c r="N243" s="139"/>
      <c r="O243" s="139"/>
      <c r="P243" s="139"/>
      <c r="Q243" s="139"/>
      <c r="R243" s="139"/>
      <c r="S243" s="139"/>
      <c r="T243" s="139"/>
      <c r="U243" s="139"/>
      <c r="V243" s="139"/>
      <c r="W243" s="139"/>
      <c r="X243" s="139"/>
      <c r="Y243" s="139"/>
      <c r="Z243" s="139"/>
      <c r="AA243" s="139"/>
      <c r="AB243" s="139"/>
      <c r="AC243" s="139"/>
      <c r="AD243" s="139"/>
      <c r="AE243" s="139"/>
      <c r="AF243" s="139"/>
      <c r="AG243" s="140"/>
      <c r="AH243" s="140"/>
      <c r="AI243" s="140"/>
      <c r="AJ243" s="140"/>
      <c r="AK243" s="140"/>
      <c r="AL243" s="140"/>
      <c r="AM243" s="140"/>
      <c r="AN243" s="140"/>
      <c r="AO243" s="140"/>
      <c r="AP243" s="140"/>
      <c r="AQ243" s="140"/>
      <c r="AR243" s="140"/>
      <c r="AS243" s="140"/>
      <c r="AT243" s="140"/>
      <c r="AU243" s="140"/>
      <c r="AV243" s="140"/>
      <c r="AW243" s="140"/>
      <c r="AX243" s="140"/>
      <c r="AY243" s="140"/>
      <c r="AZ243" s="140"/>
      <c r="BA243" s="140"/>
      <c r="BB243" s="140"/>
      <c r="BC243" s="140"/>
      <c r="BD243" s="140"/>
      <c r="BE243" s="140"/>
      <c r="BF243" s="140"/>
      <c r="BG243" s="140"/>
      <c r="BH243" s="140"/>
      <c r="BI243" s="140"/>
      <c r="BJ243" s="140"/>
      <c r="BK243" s="140"/>
      <c r="BL243" s="140"/>
      <c r="BM243" s="140"/>
      <c r="BN243" s="140"/>
      <c r="BO243" s="140"/>
      <c r="BP243" s="140"/>
      <c r="BQ243" s="140"/>
    </row>
    <row r="244" ht="12.75" customHeight="1">
      <c r="A244" s="139"/>
      <c r="B244" s="139"/>
      <c r="C244" s="139"/>
      <c r="D244" s="139"/>
      <c r="E244" s="139"/>
      <c r="F244" s="139"/>
      <c r="G244" s="139"/>
      <c r="H244" s="139"/>
      <c r="I244" s="139"/>
      <c r="J244" s="139"/>
      <c r="K244" s="139"/>
      <c r="L244" s="139"/>
      <c r="M244" s="139"/>
      <c r="N244" s="139"/>
      <c r="O244" s="139"/>
      <c r="P244" s="139"/>
      <c r="Q244" s="139"/>
      <c r="R244" s="139"/>
      <c r="S244" s="139"/>
      <c r="T244" s="139"/>
      <c r="U244" s="139"/>
      <c r="V244" s="139"/>
      <c r="W244" s="139"/>
      <c r="X244" s="139"/>
      <c r="Y244" s="139"/>
      <c r="Z244" s="139"/>
      <c r="AA244" s="139"/>
      <c r="AB244" s="139"/>
      <c r="AC244" s="139"/>
      <c r="AD244" s="139"/>
      <c r="AE244" s="139"/>
      <c r="AF244" s="139"/>
      <c r="AG244" s="140"/>
      <c r="AH244" s="140"/>
      <c r="AI244" s="140"/>
      <c r="AJ244" s="140"/>
      <c r="AK244" s="140"/>
      <c r="AL244" s="140"/>
      <c r="AM244" s="140"/>
      <c r="AN244" s="140"/>
      <c r="AO244" s="140"/>
      <c r="AP244" s="140"/>
      <c r="AQ244" s="140"/>
      <c r="AR244" s="140"/>
      <c r="AS244" s="140"/>
      <c r="AT244" s="140"/>
      <c r="AU244" s="140"/>
      <c r="AV244" s="140"/>
      <c r="AW244" s="140"/>
      <c r="AX244" s="140"/>
      <c r="AY244" s="140"/>
      <c r="AZ244" s="140"/>
      <c r="BA244" s="140"/>
      <c r="BB244" s="140"/>
      <c r="BC244" s="140"/>
      <c r="BD244" s="140"/>
      <c r="BE244" s="140"/>
      <c r="BF244" s="140"/>
      <c r="BG244" s="140"/>
      <c r="BH244" s="140"/>
      <c r="BI244" s="140"/>
      <c r="BJ244" s="140"/>
      <c r="BK244" s="140"/>
      <c r="BL244" s="140"/>
      <c r="BM244" s="140"/>
      <c r="BN244" s="140"/>
      <c r="BO244" s="140"/>
      <c r="BP244" s="140"/>
      <c r="BQ244" s="140"/>
    </row>
    <row r="245" ht="12.75" customHeight="1">
      <c r="A245" s="139"/>
      <c r="B245" s="139"/>
      <c r="C245" s="139"/>
      <c r="D245" s="139"/>
      <c r="E245" s="139"/>
      <c r="F245" s="139"/>
      <c r="G245" s="139"/>
      <c r="H245" s="139"/>
      <c r="I245" s="139"/>
      <c r="J245" s="139"/>
      <c r="K245" s="139"/>
      <c r="L245" s="139"/>
      <c r="M245" s="139"/>
      <c r="N245" s="139"/>
      <c r="O245" s="139"/>
      <c r="P245" s="139"/>
      <c r="Q245" s="139"/>
      <c r="R245" s="139"/>
      <c r="S245" s="139"/>
      <c r="T245" s="139"/>
      <c r="U245" s="139"/>
      <c r="V245" s="139"/>
      <c r="W245" s="139"/>
      <c r="X245" s="139"/>
      <c r="Y245" s="139"/>
      <c r="Z245" s="139"/>
      <c r="AA245" s="139"/>
      <c r="AB245" s="139"/>
      <c r="AC245" s="139"/>
      <c r="AD245" s="139"/>
      <c r="AE245" s="139"/>
      <c r="AF245" s="139"/>
      <c r="AG245" s="140"/>
      <c r="AH245" s="140"/>
      <c r="AI245" s="140"/>
      <c r="AJ245" s="140"/>
      <c r="AK245" s="140"/>
      <c r="AL245" s="140"/>
      <c r="AM245" s="140"/>
      <c r="AN245" s="140"/>
      <c r="AO245" s="140"/>
      <c r="AP245" s="140"/>
      <c r="AQ245" s="140"/>
      <c r="AR245" s="140"/>
      <c r="AS245" s="140"/>
      <c r="AT245" s="140"/>
      <c r="AU245" s="140"/>
      <c r="AV245" s="140"/>
      <c r="AW245" s="140"/>
      <c r="AX245" s="140"/>
      <c r="AY245" s="140"/>
      <c r="AZ245" s="140"/>
      <c r="BA245" s="140"/>
      <c r="BB245" s="140"/>
      <c r="BC245" s="140"/>
      <c r="BD245" s="140"/>
      <c r="BE245" s="140"/>
      <c r="BF245" s="140"/>
      <c r="BG245" s="140"/>
      <c r="BH245" s="140"/>
      <c r="BI245" s="140"/>
      <c r="BJ245" s="140"/>
      <c r="BK245" s="140"/>
      <c r="BL245" s="140"/>
      <c r="BM245" s="140"/>
      <c r="BN245" s="140"/>
      <c r="BO245" s="140"/>
      <c r="BP245" s="140"/>
      <c r="BQ245" s="140"/>
    </row>
    <row r="246" ht="12.75" customHeight="1">
      <c r="A246" s="139"/>
      <c r="B246" s="139"/>
      <c r="C246" s="139"/>
      <c r="D246" s="139"/>
      <c r="E246" s="139"/>
      <c r="F246" s="139"/>
      <c r="G246" s="139"/>
      <c r="H246" s="139"/>
      <c r="I246" s="139"/>
      <c r="J246" s="139"/>
      <c r="K246" s="139"/>
      <c r="L246" s="139"/>
      <c r="M246" s="139"/>
      <c r="N246" s="139"/>
      <c r="O246" s="139"/>
      <c r="P246" s="139"/>
      <c r="Q246" s="139"/>
      <c r="R246" s="139"/>
      <c r="S246" s="139"/>
      <c r="T246" s="139"/>
      <c r="U246" s="139"/>
      <c r="V246" s="139"/>
      <c r="W246" s="139"/>
      <c r="X246" s="139"/>
      <c r="Y246" s="139"/>
      <c r="Z246" s="139"/>
      <c r="AA246" s="139"/>
      <c r="AB246" s="139"/>
      <c r="AC246" s="139"/>
      <c r="AD246" s="139"/>
      <c r="AE246" s="139"/>
      <c r="AF246" s="139"/>
      <c r="AG246" s="140"/>
      <c r="AH246" s="140"/>
      <c r="AI246" s="140"/>
      <c r="AJ246" s="140"/>
      <c r="AK246" s="140"/>
      <c r="AL246" s="140"/>
      <c r="AM246" s="140"/>
      <c r="AN246" s="140"/>
      <c r="AO246" s="140"/>
      <c r="AP246" s="140"/>
      <c r="AQ246" s="140"/>
      <c r="AR246" s="140"/>
      <c r="AS246" s="140"/>
      <c r="AT246" s="140"/>
      <c r="AU246" s="140"/>
      <c r="AV246" s="140"/>
      <c r="AW246" s="140"/>
      <c r="AX246" s="140"/>
      <c r="AY246" s="140"/>
      <c r="AZ246" s="140"/>
      <c r="BA246" s="140"/>
      <c r="BB246" s="140"/>
      <c r="BC246" s="140"/>
      <c r="BD246" s="140"/>
      <c r="BE246" s="140"/>
      <c r="BF246" s="140"/>
      <c r="BG246" s="140"/>
      <c r="BH246" s="140"/>
      <c r="BI246" s="140"/>
      <c r="BJ246" s="140"/>
      <c r="BK246" s="140"/>
      <c r="BL246" s="140"/>
      <c r="BM246" s="140"/>
      <c r="BN246" s="140"/>
      <c r="BO246" s="140"/>
      <c r="BP246" s="140"/>
      <c r="BQ246" s="140"/>
    </row>
    <row r="247" ht="12.75" customHeight="1">
      <c r="A247" s="139"/>
      <c r="B247" s="139"/>
      <c r="C247" s="139"/>
      <c r="D247" s="139"/>
      <c r="E247" s="139"/>
      <c r="F247" s="139"/>
      <c r="G247" s="139"/>
      <c r="H247" s="139"/>
      <c r="I247" s="139"/>
      <c r="J247" s="139"/>
      <c r="K247" s="139"/>
      <c r="L247" s="139"/>
      <c r="M247" s="139"/>
      <c r="N247" s="139"/>
      <c r="O247" s="139"/>
      <c r="P247" s="139"/>
      <c r="Q247" s="139"/>
      <c r="R247" s="139"/>
      <c r="S247" s="139"/>
      <c r="T247" s="139"/>
      <c r="U247" s="139"/>
      <c r="V247" s="139"/>
      <c r="W247" s="139"/>
      <c r="X247" s="139"/>
      <c r="Y247" s="139"/>
      <c r="Z247" s="139"/>
      <c r="AA247" s="139"/>
      <c r="AB247" s="139"/>
      <c r="AC247" s="139"/>
      <c r="AD247" s="139"/>
      <c r="AE247" s="139"/>
      <c r="AF247" s="139"/>
      <c r="AG247" s="140"/>
      <c r="AH247" s="140"/>
      <c r="AI247" s="140"/>
      <c r="AJ247" s="140"/>
      <c r="AK247" s="140"/>
      <c r="AL247" s="140"/>
      <c r="AM247" s="140"/>
      <c r="AN247" s="140"/>
      <c r="AO247" s="140"/>
      <c r="AP247" s="140"/>
      <c r="AQ247" s="140"/>
      <c r="AR247" s="140"/>
      <c r="AS247" s="140"/>
      <c r="AT247" s="140"/>
      <c r="AU247" s="140"/>
      <c r="AV247" s="140"/>
      <c r="AW247" s="140"/>
      <c r="AX247" s="140"/>
      <c r="AY247" s="140"/>
      <c r="AZ247" s="140"/>
      <c r="BA247" s="140"/>
      <c r="BB247" s="140"/>
      <c r="BC247" s="140"/>
      <c r="BD247" s="140"/>
      <c r="BE247" s="140"/>
      <c r="BF247" s="140"/>
      <c r="BG247" s="140"/>
      <c r="BH247" s="140"/>
      <c r="BI247" s="140"/>
      <c r="BJ247" s="140"/>
      <c r="BK247" s="140"/>
      <c r="BL247" s="140"/>
      <c r="BM247" s="140"/>
      <c r="BN247" s="140"/>
      <c r="BO247" s="140"/>
      <c r="BP247" s="140"/>
      <c r="BQ247" s="140"/>
    </row>
    <row r="248" ht="12.75" customHeight="1">
      <c r="A248" s="139"/>
      <c r="B248" s="139"/>
      <c r="C248" s="139"/>
      <c r="D248" s="139"/>
      <c r="E248" s="139"/>
      <c r="F248" s="139"/>
      <c r="G248" s="139"/>
      <c r="H248" s="139"/>
      <c r="I248" s="139"/>
      <c r="J248" s="139"/>
      <c r="K248" s="139"/>
      <c r="L248" s="139"/>
      <c r="M248" s="139"/>
      <c r="N248" s="139"/>
      <c r="O248" s="139"/>
      <c r="P248" s="139"/>
      <c r="Q248" s="139"/>
      <c r="R248" s="139"/>
      <c r="S248" s="139"/>
      <c r="T248" s="139"/>
      <c r="U248" s="139"/>
      <c r="V248" s="139"/>
      <c r="W248" s="139"/>
      <c r="X248" s="139"/>
      <c r="Y248" s="139"/>
      <c r="Z248" s="139"/>
      <c r="AA248" s="139"/>
      <c r="AB248" s="139"/>
      <c r="AC248" s="139"/>
      <c r="AD248" s="139"/>
      <c r="AE248" s="139"/>
      <c r="AF248" s="139"/>
      <c r="AG248" s="140"/>
      <c r="AH248" s="140"/>
      <c r="AI248" s="140"/>
      <c r="AJ248" s="140"/>
      <c r="AK248" s="140"/>
      <c r="AL248" s="140"/>
      <c r="AM248" s="140"/>
      <c r="AN248" s="140"/>
      <c r="AO248" s="140"/>
      <c r="AP248" s="140"/>
      <c r="AQ248" s="140"/>
      <c r="AR248" s="140"/>
      <c r="AS248" s="140"/>
      <c r="AT248" s="140"/>
      <c r="AU248" s="140"/>
      <c r="AV248" s="140"/>
      <c r="AW248" s="140"/>
      <c r="AX248" s="140"/>
      <c r="AY248" s="140"/>
      <c r="AZ248" s="140"/>
      <c r="BA248" s="140"/>
      <c r="BB248" s="140"/>
      <c r="BC248" s="140"/>
      <c r="BD248" s="140"/>
      <c r="BE248" s="140"/>
      <c r="BF248" s="140"/>
      <c r="BG248" s="140"/>
      <c r="BH248" s="140"/>
      <c r="BI248" s="140"/>
      <c r="BJ248" s="140"/>
      <c r="BK248" s="140"/>
      <c r="BL248" s="140"/>
      <c r="BM248" s="140"/>
      <c r="BN248" s="140"/>
      <c r="BO248" s="140"/>
      <c r="BP248" s="140"/>
      <c r="BQ248" s="140"/>
    </row>
    <row r="249" ht="12.75" customHeight="1">
      <c r="A249" s="139"/>
      <c r="B249" s="139"/>
      <c r="C249" s="139"/>
      <c r="D249" s="139"/>
      <c r="E249" s="139"/>
      <c r="F249" s="139"/>
      <c r="G249" s="139"/>
      <c r="H249" s="139"/>
      <c r="I249" s="139"/>
      <c r="J249" s="139"/>
      <c r="K249" s="139"/>
      <c r="L249" s="139"/>
      <c r="M249" s="139"/>
      <c r="N249" s="139"/>
      <c r="O249" s="139"/>
      <c r="P249" s="139"/>
      <c r="Q249" s="139"/>
      <c r="R249" s="139"/>
      <c r="S249" s="139"/>
      <c r="T249" s="139"/>
      <c r="U249" s="139"/>
      <c r="V249" s="139"/>
      <c r="W249" s="139"/>
      <c r="X249" s="139"/>
      <c r="Y249" s="139"/>
      <c r="Z249" s="139"/>
      <c r="AA249" s="139"/>
      <c r="AB249" s="139"/>
      <c r="AC249" s="139"/>
      <c r="AD249" s="139"/>
      <c r="AE249" s="139"/>
      <c r="AF249" s="139"/>
      <c r="AG249" s="140"/>
      <c r="AH249" s="140"/>
      <c r="AI249" s="140"/>
      <c r="AJ249" s="140"/>
      <c r="AK249" s="140"/>
      <c r="AL249" s="140"/>
      <c r="AM249" s="140"/>
      <c r="AN249" s="140"/>
      <c r="AO249" s="140"/>
      <c r="AP249" s="140"/>
      <c r="AQ249" s="140"/>
      <c r="AR249" s="140"/>
      <c r="AS249" s="140"/>
      <c r="AT249" s="140"/>
      <c r="AU249" s="140"/>
      <c r="AV249" s="140"/>
      <c r="AW249" s="140"/>
      <c r="AX249" s="140"/>
      <c r="AY249" s="140"/>
      <c r="AZ249" s="140"/>
      <c r="BA249" s="140"/>
      <c r="BB249" s="140"/>
      <c r="BC249" s="140"/>
      <c r="BD249" s="140"/>
      <c r="BE249" s="140"/>
      <c r="BF249" s="140"/>
      <c r="BG249" s="140"/>
      <c r="BH249" s="140"/>
      <c r="BI249" s="140"/>
      <c r="BJ249" s="140"/>
      <c r="BK249" s="140"/>
      <c r="BL249" s="140"/>
      <c r="BM249" s="140"/>
      <c r="BN249" s="140"/>
      <c r="BO249" s="140"/>
      <c r="BP249" s="140"/>
      <c r="BQ249" s="140"/>
    </row>
    <row r="250" ht="12.75" customHeight="1">
      <c r="A250" s="139"/>
      <c r="B250" s="139"/>
      <c r="C250" s="139"/>
      <c r="D250" s="139"/>
      <c r="E250" s="139"/>
      <c r="F250" s="139"/>
      <c r="G250" s="139"/>
      <c r="H250" s="139"/>
      <c r="I250" s="139"/>
      <c r="J250" s="139"/>
      <c r="K250" s="139"/>
      <c r="L250" s="139"/>
      <c r="M250" s="139"/>
      <c r="N250" s="139"/>
      <c r="O250" s="139"/>
      <c r="P250" s="139"/>
      <c r="Q250" s="139"/>
      <c r="R250" s="139"/>
      <c r="S250" s="139"/>
      <c r="T250" s="139"/>
      <c r="U250" s="139"/>
      <c r="V250" s="139"/>
      <c r="W250" s="139"/>
      <c r="X250" s="139"/>
      <c r="Y250" s="139"/>
      <c r="Z250" s="139"/>
      <c r="AA250" s="139"/>
      <c r="AB250" s="139"/>
      <c r="AC250" s="139"/>
      <c r="AD250" s="139"/>
      <c r="AE250" s="139"/>
      <c r="AF250" s="139"/>
      <c r="AG250" s="140"/>
      <c r="AH250" s="140"/>
      <c r="AI250" s="140"/>
      <c r="AJ250" s="140"/>
      <c r="AK250" s="140"/>
      <c r="AL250" s="140"/>
      <c r="AM250" s="140"/>
      <c r="AN250" s="140"/>
      <c r="AO250" s="140"/>
      <c r="AP250" s="140"/>
      <c r="AQ250" s="140"/>
      <c r="AR250" s="140"/>
      <c r="AS250" s="140"/>
      <c r="AT250" s="140"/>
      <c r="AU250" s="140"/>
      <c r="AV250" s="140"/>
      <c r="AW250" s="140"/>
      <c r="AX250" s="140"/>
      <c r="AY250" s="140"/>
      <c r="AZ250" s="140"/>
      <c r="BA250" s="140"/>
      <c r="BB250" s="140"/>
      <c r="BC250" s="140"/>
      <c r="BD250" s="140"/>
      <c r="BE250" s="140"/>
      <c r="BF250" s="140"/>
      <c r="BG250" s="140"/>
      <c r="BH250" s="140"/>
      <c r="BI250" s="140"/>
      <c r="BJ250" s="140"/>
      <c r="BK250" s="140"/>
      <c r="BL250" s="140"/>
      <c r="BM250" s="140"/>
      <c r="BN250" s="140"/>
      <c r="BO250" s="140"/>
      <c r="BP250" s="140"/>
      <c r="BQ250" s="140"/>
    </row>
    <row r="251" ht="12.75" customHeight="1">
      <c r="A251" s="139"/>
      <c r="B251" s="139"/>
      <c r="C251" s="139"/>
      <c r="D251" s="139"/>
      <c r="E251" s="139"/>
      <c r="F251" s="139"/>
      <c r="G251" s="139"/>
      <c r="H251" s="139"/>
      <c r="I251" s="139"/>
      <c r="J251" s="139"/>
      <c r="K251" s="139"/>
      <c r="L251" s="139"/>
      <c r="M251" s="139"/>
      <c r="N251" s="139"/>
      <c r="O251" s="139"/>
      <c r="P251" s="139"/>
      <c r="Q251" s="139"/>
      <c r="R251" s="139"/>
      <c r="S251" s="139"/>
      <c r="T251" s="139"/>
      <c r="U251" s="139"/>
      <c r="V251" s="139"/>
      <c r="W251" s="139"/>
      <c r="X251" s="139"/>
      <c r="Y251" s="139"/>
      <c r="Z251" s="139"/>
      <c r="AA251" s="139"/>
      <c r="AB251" s="139"/>
      <c r="AC251" s="139"/>
      <c r="AD251" s="139"/>
      <c r="AE251" s="139"/>
      <c r="AF251" s="139"/>
      <c r="AG251" s="140"/>
      <c r="AH251" s="140"/>
      <c r="AI251" s="140"/>
      <c r="AJ251" s="140"/>
      <c r="AK251" s="140"/>
      <c r="AL251" s="140"/>
      <c r="AM251" s="140"/>
      <c r="AN251" s="140"/>
      <c r="AO251" s="140"/>
      <c r="AP251" s="140"/>
      <c r="AQ251" s="140"/>
      <c r="AR251" s="140"/>
      <c r="AS251" s="140"/>
      <c r="AT251" s="140"/>
      <c r="AU251" s="140"/>
      <c r="AV251" s="140"/>
      <c r="AW251" s="140"/>
      <c r="AX251" s="140"/>
      <c r="AY251" s="140"/>
      <c r="AZ251" s="140"/>
      <c r="BA251" s="140"/>
      <c r="BB251" s="140"/>
      <c r="BC251" s="140"/>
      <c r="BD251" s="140"/>
      <c r="BE251" s="140"/>
      <c r="BF251" s="140"/>
      <c r="BG251" s="140"/>
      <c r="BH251" s="140"/>
      <c r="BI251" s="140"/>
      <c r="BJ251" s="140"/>
      <c r="BK251" s="140"/>
      <c r="BL251" s="140"/>
      <c r="BM251" s="140"/>
      <c r="BN251" s="140"/>
      <c r="BO251" s="140"/>
      <c r="BP251" s="140"/>
      <c r="BQ251" s="140"/>
    </row>
    <row r="252" ht="12.75" customHeight="1">
      <c r="A252" s="139"/>
      <c r="B252" s="139"/>
      <c r="C252" s="139"/>
      <c r="D252" s="139"/>
      <c r="E252" s="139"/>
      <c r="F252" s="139"/>
      <c r="G252" s="139"/>
      <c r="H252" s="139"/>
      <c r="I252" s="139"/>
      <c r="J252" s="139"/>
      <c r="K252" s="139"/>
      <c r="L252" s="139"/>
      <c r="M252" s="139"/>
      <c r="N252" s="139"/>
      <c r="O252" s="139"/>
      <c r="P252" s="139"/>
      <c r="Q252" s="139"/>
      <c r="R252" s="139"/>
      <c r="S252" s="139"/>
      <c r="T252" s="139"/>
      <c r="U252" s="139"/>
      <c r="V252" s="139"/>
      <c r="W252" s="139"/>
      <c r="X252" s="139"/>
      <c r="Y252" s="139"/>
      <c r="Z252" s="139"/>
      <c r="AA252" s="139"/>
      <c r="AB252" s="139"/>
      <c r="AC252" s="139"/>
      <c r="AD252" s="139"/>
      <c r="AE252" s="139"/>
      <c r="AF252" s="139"/>
      <c r="AG252" s="140"/>
      <c r="AH252" s="140"/>
      <c r="AI252" s="140"/>
      <c r="AJ252" s="140"/>
      <c r="AK252" s="140"/>
      <c r="AL252" s="140"/>
      <c r="AM252" s="140"/>
      <c r="AN252" s="140"/>
      <c r="AO252" s="140"/>
      <c r="AP252" s="140"/>
      <c r="AQ252" s="140"/>
      <c r="AR252" s="140"/>
      <c r="AS252" s="140"/>
      <c r="AT252" s="140"/>
      <c r="AU252" s="140"/>
      <c r="AV252" s="140"/>
      <c r="AW252" s="140"/>
      <c r="AX252" s="140"/>
      <c r="AY252" s="140"/>
      <c r="AZ252" s="140"/>
      <c r="BA252" s="140"/>
      <c r="BB252" s="140"/>
      <c r="BC252" s="140"/>
      <c r="BD252" s="140"/>
      <c r="BE252" s="140"/>
      <c r="BF252" s="140"/>
      <c r="BG252" s="140"/>
      <c r="BH252" s="140"/>
      <c r="BI252" s="140"/>
      <c r="BJ252" s="140"/>
      <c r="BK252" s="140"/>
      <c r="BL252" s="140"/>
      <c r="BM252" s="140"/>
      <c r="BN252" s="140"/>
      <c r="BO252" s="140"/>
      <c r="BP252" s="140"/>
      <c r="BQ252" s="140"/>
    </row>
    <row r="253" ht="12.75" customHeight="1">
      <c r="A253" s="139"/>
      <c r="B253" s="139"/>
      <c r="C253" s="139"/>
      <c r="D253" s="139"/>
      <c r="E253" s="139"/>
      <c r="F253" s="139"/>
      <c r="G253" s="139"/>
      <c r="H253" s="139"/>
      <c r="I253" s="139"/>
      <c r="J253" s="139"/>
      <c r="K253" s="139"/>
      <c r="L253" s="139"/>
      <c r="M253" s="139"/>
      <c r="N253" s="139"/>
      <c r="O253" s="139"/>
      <c r="P253" s="139"/>
      <c r="Q253" s="139"/>
      <c r="R253" s="139"/>
      <c r="S253" s="139"/>
      <c r="T253" s="139"/>
      <c r="U253" s="139"/>
      <c r="V253" s="139"/>
      <c r="W253" s="139"/>
      <c r="X253" s="139"/>
      <c r="Y253" s="139"/>
      <c r="Z253" s="139"/>
      <c r="AA253" s="139"/>
      <c r="AB253" s="139"/>
      <c r="AC253" s="139"/>
      <c r="AD253" s="139"/>
      <c r="AE253" s="139"/>
      <c r="AF253" s="139"/>
      <c r="AG253" s="140"/>
      <c r="AH253" s="140"/>
      <c r="AI253" s="140"/>
      <c r="AJ253" s="140"/>
      <c r="AK253" s="140"/>
      <c r="AL253" s="140"/>
      <c r="AM253" s="140"/>
      <c r="AN253" s="140"/>
      <c r="AO253" s="140"/>
      <c r="AP253" s="140"/>
      <c r="AQ253" s="140"/>
      <c r="AR253" s="140"/>
      <c r="AS253" s="140"/>
      <c r="AT253" s="140"/>
      <c r="AU253" s="140"/>
      <c r="AV253" s="140"/>
      <c r="AW253" s="140"/>
      <c r="AX253" s="140"/>
      <c r="AY253" s="140"/>
      <c r="AZ253" s="140"/>
      <c r="BA253" s="140"/>
      <c r="BB253" s="140"/>
      <c r="BC253" s="140"/>
      <c r="BD253" s="140"/>
      <c r="BE253" s="140"/>
      <c r="BF253" s="140"/>
      <c r="BG253" s="140"/>
      <c r="BH253" s="140"/>
      <c r="BI253" s="140"/>
      <c r="BJ253" s="140"/>
      <c r="BK253" s="140"/>
      <c r="BL253" s="140"/>
      <c r="BM253" s="140"/>
      <c r="BN253" s="140"/>
      <c r="BO253" s="140"/>
      <c r="BP253" s="140"/>
      <c r="BQ253" s="140"/>
    </row>
    <row r="254" ht="12.75" customHeight="1">
      <c r="A254" s="139"/>
      <c r="B254" s="139"/>
      <c r="C254" s="139"/>
      <c r="D254" s="139"/>
      <c r="E254" s="139"/>
      <c r="F254" s="139"/>
      <c r="G254" s="139"/>
      <c r="H254" s="139"/>
      <c r="I254" s="139"/>
      <c r="J254" s="139"/>
      <c r="K254" s="139"/>
      <c r="L254" s="139"/>
      <c r="M254" s="139"/>
      <c r="N254" s="139"/>
      <c r="O254" s="139"/>
      <c r="P254" s="139"/>
      <c r="Q254" s="139"/>
      <c r="R254" s="139"/>
      <c r="S254" s="139"/>
      <c r="T254" s="139"/>
      <c r="U254" s="139"/>
      <c r="V254" s="139"/>
      <c r="W254" s="139"/>
      <c r="X254" s="139"/>
      <c r="Y254" s="139"/>
      <c r="Z254" s="139"/>
      <c r="AA254" s="139"/>
      <c r="AB254" s="139"/>
      <c r="AC254" s="139"/>
      <c r="AD254" s="139"/>
      <c r="AE254" s="139"/>
      <c r="AF254" s="139"/>
      <c r="AG254" s="140"/>
      <c r="AH254" s="140"/>
      <c r="AI254" s="140"/>
      <c r="AJ254" s="140"/>
      <c r="AK254" s="140"/>
      <c r="AL254" s="140"/>
      <c r="AM254" s="140"/>
      <c r="AN254" s="140"/>
      <c r="AO254" s="140"/>
      <c r="AP254" s="140"/>
      <c r="AQ254" s="140"/>
      <c r="AR254" s="140"/>
      <c r="AS254" s="140"/>
      <c r="AT254" s="140"/>
      <c r="AU254" s="140"/>
      <c r="AV254" s="140"/>
      <c r="AW254" s="140"/>
      <c r="AX254" s="140"/>
      <c r="AY254" s="140"/>
      <c r="AZ254" s="140"/>
      <c r="BA254" s="140"/>
      <c r="BB254" s="140"/>
      <c r="BC254" s="140"/>
      <c r="BD254" s="140"/>
      <c r="BE254" s="140"/>
      <c r="BF254" s="140"/>
      <c r="BG254" s="140"/>
      <c r="BH254" s="140"/>
      <c r="BI254" s="140"/>
      <c r="BJ254" s="140"/>
      <c r="BK254" s="140"/>
      <c r="BL254" s="140"/>
      <c r="BM254" s="140"/>
      <c r="BN254" s="140"/>
      <c r="BO254" s="140"/>
      <c r="BP254" s="140"/>
      <c r="BQ254" s="140"/>
    </row>
    <row r="255" ht="12.75" customHeight="1">
      <c r="A255" s="139"/>
      <c r="B255" s="139"/>
      <c r="C255" s="139"/>
      <c r="D255" s="139"/>
      <c r="E255" s="139"/>
      <c r="F255" s="139"/>
      <c r="G255" s="139"/>
      <c r="H255" s="139"/>
      <c r="I255" s="139"/>
      <c r="J255" s="139"/>
      <c r="K255" s="139"/>
      <c r="L255" s="139"/>
      <c r="M255" s="139"/>
      <c r="N255" s="139"/>
      <c r="O255" s="139"/>
      <c r="P255" s="139"/>
      <c r="Q255" s="139"/>
      <c r="R255" s="139"/>
      <c r="S255" s="139"/>
      <c r="T255" s="139"/>
      <c r="U255" s="139"/>
      <c r="V255" s="139"/>
      <c r="W255" s="139"/>
      <c r="X255" s="139"/>
      <c r="Y255" s="139"/>
      <c r="Z255" s="139"/>
      <c r="AA255" s="139"/>
      <c r="AB255" s="139"/>
      <c r="AC255" s="139"/>
      <c r="AD255" s="139"/>
      <c r="AE255" s="139"/>
      <c r="AF255" s="139"/>
      <c r="AG255" s="140"/>
      <c r="AH255" s="140"/>
      <c r="AI255" s="140"/>
      <c r="AJ255" s="140"/>
      <c r="AK255" s="140"/>
      <c r="AL255" s="140"/>
      <c r="AM255" s="140"/>
      <c r="AN255" s="140"/>
      <c r="AO255" s="140"/>
      <c r="AP255" s="140"/>
      <c r="AQ255" s="140"/>
      <c r="AR255" s="140"/>
      <c r="AS255" s="140"/>
      <c r="AT255" s="140"/>
      <c r="AU255" s="140"/>
      <c r="AV255" s="140"/>
      <c r="AW255" s="140"/>
      <c r="AX255" s="140"/>
      <c r="AY255" s="140"/>
      <c r="AZ255" s="140"/>
      <c r="BA255" s="140"/>
      <c r="BB255" s="140"/>
      <c r="BC255" s="140"/>
      <c r="BD255" s="140"/>
      <c r="BE255" s="140"/>
      <c r="BF255" s="140"/>
      <c r="BG255" s="140"/>
      <c r="BH255" s="140"/>
      <c r="BI255" s="140"/>
      <c r="BJ255" s="140"/>
      <c r="BK255" s="140"/>
      <c r="BL255" s="140"/>
      <c r="BM255" s="140"/>
      <c r="BN255" s="140"/>
      <c r="BO255" s="140"/>
      <c r="BP255" s="140"/>
      <c r="BQ255" s="140"/>
    </row>
    <row r="256" ht="12.75" customHeight="1">
      <c r="A256" s="139"/>
      <c r="B256" s="139"/>
      <c r="C256" s="139"/>
      <c r="D256" s="139"/>
      <c r="E256" s="139"/>
      <c r="F256" s="139"/>
      <c r="G256" s="139"/>
      <c r="H256" s="139"/>
      <c r="I256" s="139"/>
      <c r="J256" s="139"/>
      <c r="K256" s="139"/>
      <c r="L256" s="139"/>
      <c r="M256" s="139"/>
      <c r="N256" s="139"/>
      <c r="O256" s="139"/>
      <c r="P256" s="139"/>
      <c r="Q256" s="139"/>
      <c r="R256" s="139"/>
      <c r="S256" s="139"/>
      <c r="T256" s="139"/>
      <c r="U256" s="139"/>
      <c r="V256" s="139"/>
      <c r="W256" s="139"/>
      <c r="X256" s="139"/>
      <c r="Y256" s="139"/>
      <c r="Z256" s="139"/>
      <c r="AA256" s="139"/>
      <c r="AB256" s="139"/>
      <c r="AC256" s="139"/>
      <c r="AD256" s="139"/>
      <c r="AE256" s="139"/>
      <c r="AF256" s="139"/>
      <c r="AG256" s="140"/>
      <c r="AH256" s="140"/>
      <c r="AI256" s="140"/>
      <c r="AJ256" s="140"/>
      <c r="AK256" s="140"/>
      <c r="AL256" s="140"/>
      <c r="AM256" s="140"/>
      <c r="AN256" s="140"/>
      <c r="AO256" s="140"/>
      <c r="AP256" s="140"/>
      <c r="AQ256" s="140"/>
      <c r="AR256" s="140"/>
      <c r="AS256" s="140"/>
      <c r="AT256" s="140"/>
      <c r="AU256" s="140"/>
      <c r="AV256" s="140"/>
      <c r="AW256" s="140"/>
      <c r="AX256" s="140"/>
      <c r="AY256" s="140"/>
      <c r="AZ256" s="140"/>
      <c r="BA256" s="140"/>
      <c r="BB256" s="140"/>
      <c r="BC256" s="140"/>
      <c r="BD256" s="140"/>
      <c r="BE256" s="140"/>
      <c r="BF256" s="140"/>
      <c r="BG256" s="140"/>
      <c r="BH256" s="140"/>
      <c r="BI256" s="140"/>
      <c r="BJ256" s="140"/>
      <c r="BK256" s="140"/>
      <c r="BL256" s="140"/>
      <c r="BM256" s="140"/>
      <c r="BN256" s="140"/>
      <c r="BO256" s="140"/>
      <c r="BP256" s="140"/>
      <c r="BQ256" s="140"/>
    </row>
    <row r="257" ht="12.75" customHeight="1">
      <c r="A257" s="139"/>
      <c r="B257" s="139"/>
      <c r="C257" s="139"/>
      <c r="D257" s="139"/>
      <c r="E257" s="139"/>
      <c r="F257" s="139"/>
      <c r="G257" s="139"/>
      <c r="H257" s="139"/>
      <c r="I257" s="139"/>
      <c r="J257" s="139"/>
      <c r="K257" s="139"/>
      <c r="L257" s="139"/>
      <c r="M257" s="139"/>
      <c r="N257" s="139"/>
      <c r="O257" s="139"/>
      <c r="P257" s="139"/>
      <c r="Q257" s="139"/>
      <c r="R257" s="139"/>
      <c r="S257" s="139"/>
      <c r="T257" s="139"/>
      <c r="U257" s="139"/>
      <c r="V257" s="139"/>
      <c r="W257" s="139"/>
      <c r="X257" s="139"/>
      <c r="Y257" s="139"/>
      <c r="Z257" s="139"/>
      <c r="AA257" s="139"/>
      <c r="AB257" s="139"/>
      <c r="AC257" s="139"/>
      <c r="AD257" s="139"/>
      <c r="AE257" s="139"/>
      <c r="AF257" s="139"/>
      <c r="AG257" s="140"/>
      <c r="AH257" s="140"/>
      <c r="AI257" s="140"/>
      <c r="AJ257" s="140"/>
      <c r="AK257" s="140"/>
      <c r="AL257" s="140"/>
      <c r="AM257" s="140"/>
      <c r="AN257" s="140"/>
      <c r="AO257" s="140"/>
      <c r="AP257" s="140"/>
      <c r="AQ257" s="140"/>
      <c r="AR257" s="140"/>
      <c r="AS257" s="140"/>
      <c r="AT257" s="140"/>
      <c r="AU257" s="140"/>
      <c r="AV257" s="140"/>
      <c r="AW257" s="140"/>
      <c r="AX257" s="140"/>
      <c r="AY257" s="140"/>
      <c r="AZ257" s="140"/>
      <c r="BA257" s="140"/>
      <c r="BB257" s="140"/>
      <c r="BC257" s="140"/>
      <c r="BD257" s="140"/>
      <c r="BE257" s="140"/>
      <c r="BF257" s="140"/>
      <c r="BG257" s="140"/>
      <c r="BH257" s="140"/>
      <c r="BI257" s="140"/>
      <c r="BJ257" s="140"/>
      <c r="BK257" s="140"/>
      <c r="BL257" s="140"/>
      <c r="BM257" s="140"/>
      <c r="BN257" s="140"/>
      <c r="BO257" s="140"/>
      <c r="BP257" s="140"/>
      <c r="BQ257" s="140"/>
    </row>
    <row r="258" ht="12.75" customHeight="1">
      <c r="A258" s="139"/>
      <c r="B258" s="139"/>
      <c r="C258" s="139"/>
      <c r="D258" s="139"/>
      <c r="E258" s="139"/>
      <c r="F258" s="139"/>
      <c r="G258" s="139"/>
      <c r="H258" s="139"/>
      <c r="I258" s="139"/>
      <c r="J258" s="139"/>
      <c r="K258" s="139"/>
      <c r="L258" s="139"/>
      <c r="M258" s="139"/>
      <c r="N258" s="139"/>
      <c r="O258" s="139"/>
      <c r="P258" s="139"/>
      <c r="Q258" s="139"/>
      <c r="R258" s="139"/>
      <c r="S258" s="139"/>
      <c r="T258" s="139"/>
      <c r="U258" s="139"/>
      <c r="V258" s="139"/>
      <c r="W258" s="139"/>
      <c r="X258" s="139"/>
      <c r="Y258" s="139"/>
      <c r="Z258" s="139"/>
      <c r="AA258" s="139"/>
      <c r="AB258" s="139"/>
      <c r="AC258" s="139"/>
      <c r="AD258" s="139"/>
      <c r="AE258" s="139"/>
      <c r="AF258" s="139"/>
      <c r="AG258" s="140"/>
      <c r="AH258" s="140"/>
      <c r="AI258" s="140"/>
      <c r="AJ258" s="140"/>
      <c r="AK258" s="140"/>
      <c r="AL258" s="140"/>
      <c r="AM258" s="140"/>
      <c r="AN258" s="140"/>
      <c r="AO258" s="140"/>
      <c r="AP258" s="140"/>
      <c r="AQ258" s="140"/>
      <c r="AR258" s="140"/>
      <c r="AS258" s="140"/>
      <c r="AT258" s="140"/>
      <c r="AU258" s="140"/>
      <c r="AV258" s="140"/>
      <c r="AW258" s="140"/>
      <c r="AX258" s="140"/>
      <c r="AY258" s="140"/>
      <c r="AZ258" s="140"/>
      <c r="BA258" s="140"/>
      <c r="BB258" s="140"/>
      <c r="BC258" s="140"/>
      <c r="BD258" s="140"/>
      <c r="BE258" s="140"/>
      <c r="BF258" s="140"/>
      <c r="BG258" s="140"/>
      <c r="BH258" s="140"/>
      <c r="BI258" s="140"/>
      <c r="BJ258" s="140"/>
      <c r="BK258" s="140"/>
      <c r="BL258" s="140"/>
      <c r="BM258" s="140"/>
      <c r="BN258" s="140"/>
      <c r="BO258" s="140"/>
      <c r="BP258" s="140"/>
      <c r="BQ258" s="140"/>
    </row>
    <row r="259" ht="12.75" customHeight="1">
      <c r="A259" s="139"/>
      <c r="B259" s="139"/>
      <c r="C259" s="139"/>
      <c r="D259" s="139"/>
      <c r="E259" s="139"/>
      <c r="F259" s="139"/>
      <c r="G259" s="139"/>
      <c r="H259" s="139"/>
      <c r="I259" s="139"/>
      <c r="J259" s="139"/>
      <c r="K259" s="139"/>
      <c r="L259" s="139"/>
      <c r="M259" s="139"/>
      <c r="N259" s="139"/>
      <c r="O259" s="139"/>
      <c r="P259" s="139"/>
      <c r="Q259" s="139"/>
      <c r="R259" s="139"/>
      <c r="S259" s="139"/>
      <c r="T259" s="139"/>
      <c r="U259" s="139"/>
      <c r="V259" s="139"/>
      <c r="W259" s="139"/>
      <c r="X259" s="139"/>
      <c r="Y259" s="139"/>
      <c r="Z259" s="139"/>
      <c r="AA259" s="139"/>
      <c r="AB259" s="139"/>
      <c r="AC259" s="139"/>
      <c r="AD259" s="139"/>
      <c r="AE259" s="139"/>
      <c r="AF259" s="139"/>
      <c r="AG259" s="140"/>
      <c r="AH259" s="140"/>
      <c r="AI259" s="140"/>
      <c r="AJ259" s="140"/>
      <c r="AK259" s="140"/>
      <c r="AL259" s="140"/>
      <c r="AM259" s="140"/>
      <c r="AN259" s="140"/>
      <c r="AO259" s="140"/>
      <c r="AP259" s="140"/>
      <c r="AQ259" s="140"/>
      <c r="AR259" s="140"/>
      <c r="AS259" s="140"/>
      <c r="AT259" s="140"/>
      <c r="AU259" s="140"/>
      <c r="AV259" s="140"/>
      <c r="AW259" s="140"/>
      <c r="AX259" s="140"/>
      <c r="AY259" s="140"/>
      <c r="AZ259" s="140"/>
      <c r="BA259" s="140"/>
      <c r="BB259" s="140"/>
      <c r="BC259" s="140"/>
      <c r="BD259" s="140"/>
      <c r="BE259" s="140"/>
      <c r="BF259" s="140"/>
      <c r="BG259" s="140"/>
      <c r="BH259" s="140"/>
      <c r="BI259" s="140"/>
      <c r="BJ259" s="140"/>
      <c r="BK259" s="140"/>
      <c r="BL259" s="140"/>
      <c r="BM259" s="140"/>
      <c r="BN259" s="140"/>
      <c r="BO259" s="140"/>
      <c r="BP259" s="140"/>
      <c r="BQ259" s="140"/>
    </row>
    <row r="260" ht="12.75" customHeight="1">
      <c r="A260" s="139"/>
      <c r="B260" s="139"/>
      <c r="C260" s="139"/>
      <c r="D260" s="139"/>
      <c r="E260" s="139"/>
      <c r="F260" s="139"/>
      <c r="G260" s="139"/>
      <c r="H260" s="139"/>
      <c r="I260" s="139"/>
      <c r="J260" s="139"/>
      <c r="K260" s="139"/>
      <c r="L260" s="139"/>
      <c r="M260" s="139"/>
      <c r="N260" s="139"/>
      <c r="O260" s="139"/>
      <c r="P260" s="139"/>
      <c r="Q260" s="139"/>
      <c r="R260" s="139"/>
      <c r="S260" s="139"/>
      <c r="T260" s="139"/>
      <c r="U260" s="139"/>
      <c r="V260" s="139"/>
      <c r="W260" s="139"/>
      <c r="X260" s="139"/>
      <c r="Y260" s="139"/>
      <c r="Z260" s="139"/>
      <c r="AA260" s="139"/>
      <c r="AB260" s="139"/>
      <c r="AC260" s="139"/>
      <c r="AD260" s="139"/>
      <c r="AE260" s="139"/>
      <c r="AF260" s="139"/>
      <c r="AG260" s="140"/>
      <c r="AH260" s="140"/>
      <c r="AI260" s="140"/>
      <c r="AJ260" s="140"/>
      <c r="AK260" s="140"/>
      <c r="AL260" s="140"/>
      <c r="AM260" s="140"/>
      <c r="AN260" s="140"/>
      <c r="AO260" s="140"/>
      <c r="AP260" s="140"/>
      <c r="AQ260" s="140"/>
      <c r="AR260" s="140"/>
      <c r="AS260" s="140"/>
      <c r="AT260" s="140"/>
      <c r="AU260" s="140"/>
      <c r="AV260" s="140"/>
      <c r="AW260" s="140"/>
      <c r="AX260" s="140"/>
      <c r="AY260" s="140"/>
      <c r="AZ260" s="140"/>
      <c r="BA260" s="140"/>
      <c r="BB260" s="140"/>
      <c r="BC260" s="140"/>
      <c r="BD260" s="140"/>
      <c r="BE260" s="140"/>
      <c r="BF260" s="140"/>
      <c r="BG260" s="140"/>
      <c r="BH260" s="140"/>
      <c r="BI260" s="140"/>
      <c r="BJ260" s="140"/>
      <c r="BK260" s="140"/>
      <c r="BL260" s="140"/>
      <c r="BM260" s="140"/>
      <c r="BN260" s="140"/>
      <c r="BO260" s="140"/>
      <c r="BP260" s="140"/>
      <c r="BQ260" s="140"/>
    </row>
    <row r="261" ht="12.75" customHeight="1">
      <c r="A261" s="139"/>
      <c r="B261" s="139"/>
      <c r="C261" s="139"/>
      <c r="D261" s="139"/>
      <c r="E261" s="139"/>
      <c r="F261" s="139"/>
      <c r="G261" s="139"/>
      <c r="H261" s="139"/>
      <c r="I261" s="139"/>
      <c r="J261" s="139"/>
      <c r="K261" s="139"/>
      <c r="L261" s="139"/>
      <c r="M261" s="139"/>
      <c r="N261" s="139"/>
      <c r="O261" s="139"/>
      <c r="P261" s="139"/>
      <c r="Q261" s="139"/>
      <c r="R261" s="139"/>
      <c r="S261" s="139"/>
      <c r="T261" s="139"/>
      <c r="U261" s="139"/>
      <c r="V261" s="139"/>
      <c r="W261" s="139"/>
      <c r="X261" s="139"/>
      <c r="Y261" s="139"/>
      <c r="Z261" s="139"/>
      <c r="AA261" s="139"/>
      <c r="AB261" s="139"/>
      <c r="AC261" s="139"/>
      <c r="AD261" s="139"/>
      <c r="AE261" s="139"/>
      <c r="AF261" s="139"/>
      <c r="AG261" s="140"/>
      <c r="AH261" s="140"/>
      <c r="AI261" s="140"/>
      <c r="AJ261" s="140"/>
      <c r="AK261" s="140"/>
      <c r="AL261" s="140"/>
      <c r="AM261" s="140"/>
      <c r="AN261" s="140"/>
      <c r="AO261" s="140"/>
      <c r="AP261" s="140"/>
      <c r="AQ261" s="140"/>
      <c r="AR261" s="140"/>
      <c r="AS261" s="140"/>
      <c r="AT261" s="140"/>
      <c r="AU261" s="140"/>
      <c r="AV261" s="140"/>
      <c r="AW261" s="140"/>
      <c r="AX261" s="140"/>
      <c r="AY261" s="140"/>
      <c r="AZ261" s="140"/>
      <c r="BA261" s="140"/>
      <c r="BB261" s="140"/>
      <c r="BC261" s="140"/>
      <c r="BD261" s="140"/>
      <c r="BE261" s="140"/>
      <c r="BF261" s="140"/>
      <c r="BG261" s="140"/>
      <c r="BH261" s="140"/>
      <c r="BI261" s="140"/>
      <c r="BJ261" s="140"/>
      <c r="BK261" s="140"/>
      <c r="BL261" s="140"/>
      <c r="BM261" s="140"/>
      <c r="BN261" s="140"/>
      <c r="BO261" s="140"/>
      <c r="BP261" s="140"/>
      <c r="BQ261" s="140"/>
    </row>
    <row r="262" ht="12.75" customHeight="1">
      <c r="A262" s="139"/>
      <c r="B262" s="139"/>
      <c r="C262" s="139"/>
      <c r="D262" s="139"/>
      <c r="E262" s="139"/>
      <c r="F262" s="139"/>
      <c r="G262" s="139"/>
      <c r="H262" s="139"/>
      <c r="I262" s="139"/>
      <c r="J262" s="139"/>
      <c r="K262" s="139"/>
      <c r="L262" s="139"/>
      <c r="M262" s="139"/>
      <c r="N262" s="139"/>
      <c r="O262" s="139"/>
      <c r="P262" s="139"/>
      <c r="Q262" s="139"/>
      <c r="R262" s="139"/>
      <c r="S262" s="139"/>
      <c r="T262" s="139"/>
      <c r="U262" s="139"/>
      <c r="V262" s="139"/>
      <c r="W262" s="139"/>
      <c r="X262" s="139"/>
      <c r="Y262" s="139"/>
      <c r="Z262" s="139"/>
      <c r="AA262" s="139"/>
      <c r="AB262" s="139"/>
      <c r="AC262" s="139"/>
      <c r="AD262" s="139"/>
      <c r="AE262" s="139"/>
      <c r="AF262" s="139"/>
      <c r="AG262" s="140"/>
      <c r="AH262" s="140"/>
      <c r="AI262" s="140"/>
      <c r="AJ262" s="140"/>
      <c r="AK262" s="140"/>
      <c r="AL262" s="140"/>
      <c r="AM262" s="140"/>
      <c r="AN262" s="140"/>
      <c r="AO262" s="140"/>
      <c r="AP262" s="140"/>
      <c r="AQ262" s="140"/>
      <c r="AR262" s="140"/>
      <c r="AS262" s="140"/>
      <c r="AT262" s="140"/>
      <c r="AU262" s="140"/>
      <c r="AV262" s="140"/>
      <c r="AW262" s="140"/>
      <c r="AX262" s="140"/>
      <c r="AY262" s="140"/>
      <c r="AZ262" s="140"/>
      <c r="BA262" s="140"/>
      <c r="BB262" s="140"/>
      <c r="BC262" s="140"/>
      <c r="BD262" s="140"/>
      <c r="BE262" s="140"/>
      <c r="BF262" s="140"/>
      <c r="BG262" s="140"/>
      <c r="BH262" s="140"/>
      <c r="BI262" s="140"/>
      <c r="BJ262" s="140"/>
      <c r="BK262" s="140"/>
      <c r="BL262" s="140"/>
      <c r="BM262" s="140"/>
      <c r="BN262" s="140"/>
      <c r="BO262" s="140"/>
      <c r="BP262" s="140"/>
      <c r="BQ262" s="140"/>
    </row>
    <row r="263" ht="12.75" customHeight="1">
      <c r="A263" s="139"/>
      <c r="B263" s="139"/>
      <c r="C263" s="139"/>
      <c r="D263" s="139"/>
      <c r="E263" s="139"/>
      <c r="F263" s="139"/>
      <c r="G263" s="139"/>
      <c r="H263" s="139"/>
      <c r="I263" s="139"/>
      <c r="J263" s="139"/>
      <c r="K263" s="139"/>
      <c r="L263" s="139"/>
      <c r="M263" s="139"/>
      <c r="N263" s="139"/>
      <c r="O263" s="139"/>
      <c r="P263" s="139"/>
      <c r="Q263" s="139"/>
      <c r="R263" s="139"/>
      <c r="S263" s="139"/>
      <c r="T263" s="139"/>
      <c r="U263" s="139"/>
      <c r="V263" s="139"/>
      <c r="W263" s="139"/>
      <c r="X263" s="139"/>
      <c r="Y263" s="139"/>
      <c r="Z263" s="139"/>
      <c r="AA263" s="139"/>
      <c r="AB263" s="139"/>
      <c r="AC263" s="139"/>
      <c r="AD263" s="139"/>
      <c r="AE263" s="139"/>
      <c r="AF263" s="139"/>
      <c r="AG263" s="140"/>
      <c r="AH263" s="140"/>
      <c r="AI263" s="140"/>
      <c r="AJ263" s="140"/>
      <c r="AK263" s="140"/>
      <c r="AL263" s="140"/>
      <c r="AM263" s="140"/>
      <c r="AN263" s="140"/>
      <c r="AO263" s="140"/>
      <c r="AP263" s="140"/>
      <c r="AQ263" s="140"/>
      <c r="AR263" s="140"/>
      <c r="AS263" s="140"/>
      <c r="AT263" s="140"/>
      <c r="AU263" s="140"/>
      <c r="AV263" s="140"/>
      <c r="AW263" s="140"/>
      <c r="AX263" s="140"/>
      <c r="AY263" s="140"/>
      <c r="AZ263" s="140"/>
      <c r="BA263" s="140"/>
      <c r="BB263" s="140"/>
      <c r="BC263" s="140"/>
      <c r="BD263" s="140"/>
      <c r="BE263" s="140"/>
      <c r="BF263" s="140"/>
      <c r="BG263" s="140"/>
      <c r="BH263" s="140"/>
      <c r="BI263" s="140"/>
      <c r="BJ263" s="140"/>
      <c r="BK263" s="140"/>
      <c r="BL263" s="140"/>
      <c r="BM263" s="140"/>
      <c r="BN263" s="140"/>
      <c r="BO263" s="140"/>
      <c r="BP263" s="140"/>
      <c r="BQ263" s="140"/>
    </row>
    <row r="264" ht="12.75" customHeight="1">
      <c r="A264" s="139"/>
      <c r="B264" s="139"/>
      <c r="C264" s="139"/>
      <c r="D264" s="139"/>
      <c r="E264" s="139"/>
      <c r="F264" s="139"/>
      <c r="G264" s="139"/>
      <c r="H264" s="139"/>
      <c r="I264" s="139"/>
      <c r="J264" s="139"/>
      <c r="K264" s="139"/>
      <c r="L264" s="139"/>
      <c r="M264" s="139"/>
      <c r="N264" s="139"/>
      <c r="O264" s="139"/>
      <c r="P264" s="139"/>
      <c r="Q264" s="139"/>
      <c r="R264" s="139"/>
      <c r="S264" s="139"/>
      <c r="T264" s="139"/>
      <c r="U264" s="139"/>
      <c r="V264" s="139"/>
      <c r="W264" s="139"/>
      <c r="X264" s="139"/>
      <c r="Y264" s="139"/>
      <c r="Z264" s="139"/>
      <c r="AA264" s="139"/>
      <c r="AB264" s="139"/>
      <c r="AC264" s="139"/>
      <c r="AD264" s="139"/>
      <c r="AE264" s="139"/>
      <c r="AF264" s="139"/>
      <c r="AG264" s="140"/>
      <c r="AH264" s="140"/>
      <c r="AI264" s="140"/>
      <c r="AJ264" s="140"/>
      <c r="AK264" s="140"/>
      <c r="AL264" s="140"/>
      <c r="AM264" s="140"/>
      <c r="AN264" s="140"/>
      <c r="AO264" s="140"/>
      <c r="AP264" s="140"/>
      <c r="AQ264" s="140"/>
      <c r="AR264" s="140"/>
      <c r="AS264" s="140"/>
      <c r="AT264" s="140"/>
      <c r="AU264" s="140"/>
      <c r="AV264" s="140"/>
      <c r="AW264" s="140"/>
      <c r="AX264" s="140"/>
      <c r="AY264" s="140"/>
      <c r="AZ264" s="140"/>
      <c r="BA264" s="140"/>
      <c r="BB264" s="140"/>
      <c r="BC264" s="140"/>
      <c r="BD264" s="140"/>
      <c r="BE264" s="140"/>
      <c r="BF264" s="140"/>
      <c r="BG264" s="140"/>
      <c r="BH264" s="140"/>
      <c r="BI264" s="140"/>
      <c r="BJ264" s="140"/>
      <c r="BK264" s="140"/>
      <c r="BL264" s="140"/>
      <c r="BM264" s="140"/>
      <c r="BN264" s="140"/>
      <c r="BO264" s="140"/>
      <c r="BP264" s="140"/>
      <c r="BQ264" s="140"/>
    </row>
    <row r="265" ht="12.75" customHeight="1">
      <c r="A265" s="139"/>
      <c r="B265" s="139"/>
      <c r="C265" s="139"/>
      <c r="D265" s="139"/>
      <c r="E265" s="139"/>
      <c r="F265" s="139"/>
      <c r="G265" s="139"/>
      <c r="H265" s="139"/>
      <c r="I265" s="139"/>
      <c r="J265" s="139"/>
      <c r="K265" s="139"/>
      <c r="L265" s="139"/>
      <c r="M265" s="139"/>
      <c r="N265" s="139"/>
      <c r="O265" s="139"/>
      <c r="P265" s="139"/>
      <c r="Q265" s="139"/>
      <c r="R265" s="139"/>
      <c r="S265" s="139"/>
      <c r="T265" s="139"/>
      <c r="U265" s="139"/>
      <c r="V265" s="139"/>
      <c r="W265" s="139"/>
      <c r="X265" s="139"/>
      <c r="Y265" s="139"/>
      <c r="Z265" s="139"/>
      <c r="AA265" s="139"/>
      <c r="AB265" s="139"/>
      <c r="AC265" s="139"/>
      <c r="AD265" s="139"/>
      <c r="AE265" s="139"/>
      <c r="AF265" s="139"/>
      <c r="AG265" s="140"/>
      <c r="AH265" s="140"/>
      <c r="AI265" s="140"/>
      <c r="AJ265" s="140"/>
      <c r="AK265" s="140"/>
      <c r="AL265" s="140"/>
      <c r="AM265" s="140"/>
      <c r="AN265" s="140"/>
      <c r="AO265" s="140"/>
      <c r="AP265" s="140"/>
      <c r="AQ265" s="140"/>
      <c r="AR265" s="140"/>
      <c r="AS265" s="140"/>
      <c r="AT265" s="140"/>
      <c r="AU265" s="140"/>
      <c r="AV265" s="140"/>
      <c r="AW265" s="140"/>
      <c r="AX265" s="140"/>
      <c r="AY265" s="140"/>
      <c r="AZ265" s="140"/>
      <c r="BA265" s="140"/>
      <c r="BB265" s="140"/>
      <c r="BC265" s="140"/>
      <c r="BD265" s="140"/>
      <c r="BE265" s="140"/>
      <c r="BF265" s="140"/>
      <c r="BG265" s="140"/>
      <c r="BH265" s="140"/>
      <c r="BI265" s="140"/>
      <c r="BJ265" s="140"/>
      <c r="BK265" s="140"/>
      <c r="BL265" s="140"/>
      <c r="BM265" s="140"/>
      <c r="BN265" s="140"/>
      <c r="BO265" s="140"/>
      <c r="BP265" s="140"/>
      <c r="BQ265" s="140"/>
    </row>
    <row r="266" ht="12.75" customHeight="1">
      <c r="A266" s="139"/>
      <c r="B266" s="139"/>
      <c r="C266" s="139"/>
      <c r="D266" s="139"/>
      <c r="E266" s="139"/>
      <c r="F266" s="139"/>
      <c r="G266" s="139"/>
      <c r="H266" s="139"/>
      <c r="I266" s="139"/>
      <c r="J266" s="139"/>
      <c r="K266" s="139"/>
      <c r="L266" s="139"/>
      <c r="M266" s="139"/>
      <c r="N266" s="139"/>
      <c r="O266" s="139"/>
      <c r="P266" s="139"/>
      <c r="Q266" s="139"/>
      <c r="R266" s="139"/>
      <c r="S266" s="139"/>
      <c r="T266" s="139"/>
      <c r="U266" s="139"/>
      <c r="V266" s="139"/>
      <c r="W266" s="139"/>
      <c r="X266" s="139"/>
      <c r="Y266" s="139"/>
      <c r="Z266" s="139"/>
      <c r="AA266" s="139"/>
      <c r="AB266" s="139"/>
      <c r="AC266" s="139"/>
      <c r="AD266" s="139"/>
      <c r="AE266" s="139"/>
      <c r="AF266" s="139"/>
      <c r="AG266" s="140"/>
      <c r="AH266" s="140"/>
      <c r="AI266" s="140"/>
      <c r="AJ266" s="140"/>
      <c r="AK266" s="140"/>
      <c r="AL266" s="140"/>
      <c r="AM266" s="140"/>
      <c r="AN266" s="140"/>
      <c r="AO266" s="140"/>
      <c r="AP266" s="140"/>
      <c r="AQ266" s="140"/>
      <c r="AR266" s="140"/>
      <c r="AS266" s="140"/>
      <c r="AT266" s="140"/>
      <c r="AU266" s="140"/>
      <c r="AV266" s="140"/>
      <c r="AW266" s="140"/>
      <c r="AX266" s="140"/>
      <c r="AY266" s="140"/>
      <c r="AZ266" s="140"/>
      <c r="BA266" s="140"/>
      <c r="BB266" s="140"/>
      <c r="BC266" s="140"/>
      <c r="BD266" s="140"/>
      <c r="BE266" s="140"/>
      <c r="BF266" s="140"/>
      <c r="BG266" s="140"/>
      <c r="BH266" s="140"/>
      <c r="BI266" s="140"/>
      <c r="BJ266" s="140"/>
      <c r="BK266" s="140"/>
      <c r="BL266" s="140"/>
      <c r="BM266" s="140"/>
      <c r="BN266" s="140"/>
      <c r="BO266" s="140"/>
      <c r="BP266" s="140"/>
      <c r="BQ266" s="140"/>
    </row>
    <row r="267" ht="12.75" customHeight="1">
      <c r="A267" s="139"/>
      <c r="B267" s="139"/>
      <c r="C267" s="139"/>
      <c r="D267" s="139"/>
      <c r="E267" s="139"/>
      <c r="F267" s="139"/>
      <c r="G267" s="139"/>
      <c r="H267" s="139"/>
      <c r="I267" s="139"/>
      <c r="J267" s="139"/>
      <c r="K267" s="139"/>
      <c r="L267" s="139"/>
      <c r="M267" s="139"/>
      <c r="N267" s="139"/>
      <c r="O267" s="139"/>
      <c r="P267" s="139"/>
      <c r="Q267" s="139"/>
      <c r="R267" s="139"/>
      <c r="S267" s="139"/>
      <c r="T267" s="139"/>
      <c r="U267" s="139"/>
      <c r="V267" s="139"/>
      <c r="W267" s="139"/>
      <c r="X267" s="139"/>
      <c r="Y267" s="139"/>
      <c r="Z267" s="139"/>
      <c r="AA267" s="139"/>
      <c r="AB267" s="139"/>
      <c r="AC267" s="139"/>
      <c r="AD267" s="139"/>
      <c r="AE267" s="139"/>
      <c r="AF267" s="139"/>
      <c r="AG267" s="140"/>
      <c r="AH267" s="140"/>
      <c r="AI267" s="140"/>
      <c r="AJ267" s="140"/>
      <c r="AK267" s="140"/>
      <c r="AL267" s="140"/>
      <c r="AM267" s="140"/>
      <c r="AN267" s="140"/>
      <c r="AO267" s="140"/>
      <c r="AP267" s="140"/>
      <c r="AQ267" s="140"/>
      <c r="AR267" s="140"/>
      <c r="AS267" s="140"/>
      <c r="AT267" s="140"/>
      <c r="AU267" s="140"/>
      <c r="AV267" s="140"/>
      <c r="AW267" s="140"/>
      <c r="AX267" s="140"/>
      <c r="AY267" s="140"/>
      <c r="AZ267" s="140"/>
      <c r="BA267" s="140"/>
      <c r="BB267" s="140"/>
      <c r="BC267" s="140"/>
      <c r="BD267" s="140"/>
      <c r="BE267" s="140"/>
      <c r="BF267" s="140"/>
      <c r="BG267" s="140"/>
      <c r="BH267" s="140"/>
      <c r="BI267" s="140"/>
      <c r="BJ267" s="140"/>
      <c r="BK267" s="140"/>
      <c r="BL267" s="140"/>
      <c r="BM267" s="140"/>
      <c r="BN267" s="140"/>
      <c r="BO267" s="140"/>
      <c r="BP267" s="140"/>
      <c r="BQ267" s="140"/>
    </row>
    <row r="268" ht="12.75" customHeight="1">
      <c r="A268" s="139"/>
      <c r="B268" s="139"/>
      <c r="C268" s="139"/>
      <c r="D268" s="139"/>
      <c r="E268" s="139"/>
      <c r="F268" s="139"/>
      <c r="G268" s="139"/>
      <c r="H268" s="139"/>
      <c r="I268" s="139"/>
      <c r="J268" s="139"/>
      <c r="K268" s="139"/>
      <c r="L268" s="139"/>
      <c r="M268" s="139"/>
      <c r="N268" s="139"/>
      <c r="O268" s="139"/>
      <c r="P268" s="139"/>
      <c r="Q268" s="139"/>
      <c r="R268" s="139"/>
      <c r="S268" s="139"/>
      <c r="T268" s="139"/>
      <c r="U268" s="139"/>
      <c r="V268" s="139"/>
      <c r="W268" s="139"/>
      <c r="X268" s="139"/>
      <c r="Y268" s="139"/>
      <c r="Z268" s="139"/>
      <c r="AA268" s="139"/>
      <c r="AB268" s="139"/>
      <c r="AC268" s="139"/>
      <c r="AD268" s="139"/>
      <c r="AE268" s="139"/>
      <c r="AF268" s="139"/>
      <c r="AG268" s="140"/>
      <c r="AH268" s="140"/>
      <c r="AI268" s="140"/>
      <c r="AJ268" s="140"/>
      <c r="AK268" s="140"/>
      <c r="AL268" s="140"/>
      <c r="AM268" s="140"/>
      <c r="AN268" s="140"/>
      <c r="AO268" s="140"/>
      <c r="AP268" s="140"/>
      <c r="AQ268" s="140"/>
      <c r="AR268" s="140"/>
      <c r="AS268" s="140"/>
      <c r="AT268" s="140"/>
      <c r="AU268" s="140"/>
      <c r="AV268" s="140"/>
      <c r="AW268" s="140"/>
      <c r="AX268" s="140"/>
      <c r="AY268" s="140"/>
      <c r="AZ268" s="140"/>
      <c r="BA268" s="140"/>
      <c r="BB268" s="140"/>
      <c r="BC268" s="140"/>
      <c r="BD268" s="140"/>
      <c r="BE268" s="140"/>
      <c r="BF268" s="140"/>
      <c r="BG268" s="140"/>
      <c r="BH268" s="140"/>
      <c r="BI268" s="140"/>
      <c r="BJ268" s="140"/>
      <c r="BK268" s="140"/>
      <c r="BL268" s="140"/>
      <c r="BM268" s="140"/>
      <c r="BN268" s="140"/>
      <c r="BO268" s="140"/>
      <c r="BP268" s="140"/>
      <c r="BQ268" s="140"/>
    </row>
    <row r="269" ht="12.75" customHeight="1">
      <c r="A269" s="139"/>
      <c r="B269" s="139"/>
      <c r="C269" s="139"/>
      <c r="D269" s="139"/>
      <c r="E269" s="139"/>
      <c r="F269" s="139"/>
      <c r="G269" s="139"/>
      <c r="H269" s="139"/>
      <c r="I269" s="139"/>
      <c r="J269" s="139"/>
      <c r="K269" s="139"/>
      <c r="L269" s="139"/>
      <c r="M269" s="139"/>
      <c r="N269" s="139"/>
      <c r="O269" s="139"/>
      <c r="P269" s="139"/>
      <c r="Q269" s="139"/>
      <c r="R269" s="139"/>
      <c r="S269" s="139"/>
      <c r="T269" s="139"/>
      <c r="U269" s="139"/>
      <c r="V269" s="139"/>
      <c r="W269" s="139"/>
      <c r="X269" s="139"/>
      <c r="Y269" s="139"/>
      <c r="Z269" s="139"/>
      <c r="AA269" s="139"/>
      <c r="AB269" s="139"/>
      <c r="AC269" s="139"/>
      <c r="AD269" s="139"/>
      <c r="AE269" s="139"/>
      <c r="AF269" s="139"/>
      <c r="AG269" s="140"/>
      <c r="AH269" s="140"/>
      <c r="AI269" s="140"/>
      <c r="AJ269" s="140"/>
      <c r="AK269" s="140"/>
      <c r="AL269" s="140"/>
      <c r="AM269" s="140"/>
      <c r="AN269" s="140"/>
      <c r="AO269" s="140"/>
      <c r="AP269" s="140"/>
      <c r="AQ269" s="140"/>
      <c r="AR269" s="140"/>
      <c r="AS269" s="140"/>
      <c r="AT269" s="140"/>
      <c r="AU269" s="140"/>
      <c r="AV269" s="140"/>
      <c r="AW269" s="140"/>
      <c r="AX269" s="140"/>
      <c r="AY269" s="140"/>
      <c r="AZ269" s="140"/>
      <c r="BA269" s="140"/>
      <c r="BB269" s="140"/>
      <c r="BC269" s="140"/>
      <c r="BD269" s="140"/>
      <c r="BE269" s="140"/>
      <c r="BF269" s="140"/>
      <c r="BG269" s="140"/>
      <c r="BH269" s="140"/>
      <c r="BI269" s="140"/>
      <c r="BJ269" s="140"/>
      <c r="BK269" s="140"/>
      <c r="BL269" s="140"/>
      <c r="BM269" s="140"/>
      <c r="BN269" s="140"/>
      <c r="BO269" s="140"/>
      <c r="BP269" s="140"/>
      <c r="BQ269" s="140"/>
    </row>
    <row r="270" ht="12.75" customHeight="1">
      <c r="A270" s="139"/>
      <c r="B270" s="139"/>
      <c r="C270" s="139"/>
      <c r="D270" s="139"/>
      <c r="E270" s="139"/>
      <c r="F270" s="139"/>
      <c r="G270" s="139"/>
      <c r="H270" s="139"/>
      <c r="I270" s="139"/>
      <c r="J270" s="139"/>
      <c r="K270" s="139"/>
      <c r="L270" s="139"/>
      <c r="M270" s="139"/>
      <c r="N270" s="139"/>
      <c r="O270" s="139"/>
      <c r="P270" s="139"/>
      <c r="Q270" s="139"/>
      <c r="R270" s="139"/>
      <c r="S270" s="139"/>
      <c r="T270" s="139"/>
      <c r="U270" s="139"/>
      <c r="V270" s="139"/>
      <c r="W270" s="139"/>
      <c r="X270" s="139"/>
      <c r="Y270" s="139"/>
      <c r="Z270" s="139"/>
      <c r="AA270" s="139"/>
      <c r="AB270" s="139"/>
      <c r="AC270" s="139"/>
      <c r="AD270" s="139"/>
      <c r="AE270" s="139"/>
      <c r="AF270" s="139"/>
      <c r="AG270" s="140"/>
      <c r="AH270" s="140"/>
      <c r="AI270" s="140"/>
      <c r="AJ270" s="140"/>
      <c r="AK270" s="140"/>
      <c r="AL270" s="140"/>
      <c r="AM270" s="140"/>
      <c r="AN270" s="140"/>
      <c r="AO270" s="140"/>
      <c r="AP270" s="140"/>
      <c r="AQ270" s="140"/>
      <c r="AR270" s="140"/>
      <c r="AS270" s="140"/>
      <c r="AT270" s="140"/>
      <c r="AU270" s="140"/>
      <c r="AV270" s="140"/>
      <c r="AW270" s="140"/>
      <c r="AX270" s="140"/>
      <c r="AY270" s="140"/>
      <c r="AZ270" s="140"/>
      <c r="BA270" s="140"/>
      <c r="BB270" s="140"/>
      <c r="BC270" s="140"/>
      <c r="BD270" s="140"/>
      <c r="BE270" s="140"/>
      <c r="BF270" s="140"/>
      <c r="BG270" s="140"/>
      <c r="BH270" s="140"/>
      <c r="BI270" s="140"/>
      <c r="BJ270" s="140"/>
      <c r="BK270" s="140"/>
      <c r="BL270" s="140"/>
      <c r="BM270" s="140"/>
      <c r="BN270" s="140"/>
      <c r="BO270" s="140"/>
      <c r="BP270" s="140"/>
      <c r="BQ270" s="140"/>
    </row>
    <row r="271" ht="12.75" customHeight="1">
      <c r="A271" s="139"/>
      <c r="B271" s="139"/>
      <c r="C271" s="139"/>
      <c r="D271" s="139"/>
      <c r="E271" s="139"/>
      <c r="F271" s="139"/>
      <c r="G271" s="139"/>
      <c r="H271" s="139"/>
      <c r="I271" s="139"/>
      <c r="J271" s="139"/>
      <c r="K271" s="139"/>
      <c r="L271" s="139"/>
      <c r="M271" s="139"/>
      <c r="N271" s="139"/>
      <c r="O271" s="139"/>
      <c r="P271" s="139"/>
      <c r="Q271" s="139"/>
      <c r="R271" s="139"/>
      <c r="S271" s="139"/>
      <c r="T271" s="139"/>
      <c r="U271" s="139"/>
      <c r="V271" s="139"/>
      <c r="W271" s="139"/>
      <c r="X271" s="139"/>
      <c r="Y271" s="139"/>
      <c r="Z271" s="139"/>
      <c r="AA271" s="139"/>
      <c r="AB271" s="139"/>
      <c r="AC271" s="139"/>
      <c r="AD271" s="139"/>
      <c r="AE271" s="139"/>
      <c r="AF271" s="139"/>
      <c r="AG271" s="140"/>
      <c r="AH271" s="140"/>
      <c r="AI271" s="140"/>
      <c r="AJ271" s="140"/>
      <c r="AK271" s="140"/>
      <c r="AL271" s="140"/>
      <c r="AM271" s="140"/>
      <c r="AN271" s="140"/>
      <c r="AO271" s="140"/>
      <c r="AP271" s="140"/>
      <c r="AQ271" s="140"/>
      <c r="AR271" s="140"/>
      <c r="AS271" s="140"/>
      <c r="AT271" s="140"/>
      <c r="AU271" s="140"/>
      <c r="AV271" s="140"/>
      <c r="AW271" s="140"/>
      <c r="AX271" s="140"/>
      <c r="AY271" s="140"/>
      <c r="AZ271" s="140"/>
      <c r="BA271" s="140"/>
      <c r="BB271" s="140"/>
      <c r="BC271" s="140"/>
      <c r="BD271" s="140"/>
      <c r="BE271" s="140"/>
      <c r="BF271" s="140"/>
      <c r="BG271" s="140"/>
      <c r="BH271" s="140"/>
      <c r="BI271" s="140"/>
      <c r="BJ271" s="140"/>
      <c r="BK271" s="140"/>
      <c r="BL271" s="140"/>
      <c r="BM271" s="140"/>
      <c r="BN271" s="140"/>
      <c r="BO271" s="140"/>
      <c r="BP271" s="140"/>
      <c r="BQ271" s="140"/>
    </row>
    <row r="272" ht="12.75" customHeight="1">
      <c r="A272" s="139"/>
      <c r="B272" s="139"/>
      <c r="C272" s="139"/>
      <c r="D272" s="139"/>
      <c r="E272" s="139"/>
      <c r="F272" s="139"/>
      <c r="G272" s="139"/>
      <c r="H272" s="139"/>
      <c r="I272" s="139"/>
      <c r="J272" s="139"/>
      <c r="K272" s="139"/>
      <c r="L272" s="139"/>
      <c r="M272" s="139"/>
      <c r="N272" s="139"/>
      <c r="O272" s="139"/>
      <c r="P272" s="139"/>
      <c r="Q272" s="139"/>
      <c r="R272" s="139"/>
      <c r="S272" s="139"/>
      <c r="T272" s="139"/>
      <c r="U272" s="139"/>
      <c r="V272" s="139"/>
      <c r="W272" s="139"/>
      <c r="X272" s="139"/>
      <c r="Y272" s="139"/>
      <c r="Z272" s="139"/>
      <c r="AA272" s="139"/>
      <c r="AB272" s="139"/>
      <c r="AC272" s="139"/>
      <c r="AD272" s="139"/>
      <c r="AE272" s="139"/>
      <c r="AF272" s="139"/>
      <c r="AG272" s="140"/>
      <c r="AH272" s="140"/>
      <c r="AI272" s="140"/>
      <c r="AJ272" s="140"/>
      <c r="AK272" s="140"/>
      <c r="AL272" s="140"/>
      <c r="AM272" s="140"/>
      <c r="AN272" s="140"/>
      <c r="AO272" s="140"/>
      <c r="AP272" s="140"/>
      <c r="AQ272" s="140"/>
      <c r="AR272" s="140"/>
      <c r="AS272" s="140"/>
      <c r="AT272" s="140"/>
      <c r="AU272" s="140"/>
      <c r="AV272" s="140"/>
      <c r="AW272" s="140"/>
      <c r="AX272" s="140"/>
      <c r="AY272" s="140"/>
      <c r="AZ272" s="140"/>
      <c r="BA272" s="140"/>
      <c r="BB272" s="140"/>
      <c r="BC272" s="140"/>
      <c r="BD272" s="140"/>
      <c r="BE272" s="140"/>
      <c r="BF272" s="140"/>
      <c r="BG272" s="140"/>
      <c r="BH272" s="140"/>
      <c r="BI272" s="140"/>
      <c r="BJ272" s="140"/>
      <c r="BK272" s="140"/>
      <c r="BL272" s="140"/>
      <c r="BM272" s="140"/>
      <c r="BN272" s="140"/>
      <c r="BO272" s="140"/>
      <c r="BP272" s="140"/>
      <c r="BQ272" s="140"/>
    </row>
    <row r="273" ht="12.75" customHeight="1">
      <c r="A273" s="139"/>
      <c r="B273" s="139"/>
      <c r="C273" s="139"/>
      <c r="D273" s="139"/>
      <c r="E273" s="139"/>
      <c r="F273" s="139"/>
      <c r="G273" s="139"/>
      <c r="H273" s="139"/>
      <c r="I273" s="139"/>
      <c r="J273" s="139"/>
      <c r="K273" s="139"/>
      <c r="L273" s="139"/>
      <c r="M273" s="139"/>
      <c r="N273" s="139"/>
      <c r="O273" s="139"/>
      <c r="P273" s="139"/>
      <c r="Q273" s="139"/>
      <c r="R273" s="139"/>
      <c r="S273" s="139"/>
      <c r="T273" s="139"/>
      <c r="U273" s="139"/>
      <c r="V273" s="139"/>
      <c r="W273" s="139"/>
      <c r="X273" s="139"/>
      <c r="Y273" s="139"/>
      <c r="Z273" s="139"/>
      <c r="AA273" s="139"/>
      <c r="AB273" s="139"/>
      <c r="AC273" s="139"/>
      <c r="AD273" s="139"/>
      <c r="AE273" s="139"/>
      <c r="AF273" s="139"/>
      <c r="AG273" s="140"/>
      <c r="AH273" s="140"/>
      <c r="AI273" s="140"/>
      <c r="AJ273" s="140"/>
      <c r="AK273" s="140"/>
      <c r="AL273" s="140"/>
      <c r="AM273" s="140"/>
      <c r="AN273" s="140"/>
      <c r="AO273" s="140"/>
      <c r="AP273" s="140"/>
      <c r="AQ273" s="140"/>
      <c r="AR273" s="140"/>
      <c r="AS273" s="140"/>
      <c r="AT273" s="140"/>
      <c r="AU273" s="140"/>
      <c r="AV273" s="140"/>
      <c r="AW273" s="140"/>
      <c r="AX273" s="140"/>
      <c r="AY273" s="140"/>
      <c r="AZ273" s="140"/>
      <c r="BA273" s="140"/>
      <c r="BB273" s="140"/>
      <c r="BC273" s="140"/>
      <c r="BD273" s="140"/>
      <c r="BE273" s="140"/>
      <c r="BF273" s="140"/>
      <c r="BG273" s="140"/>
      <c r="BH273" s="140"/>
      <c r="BI273" s="140"/>
      <c r="BJ273" s="140"/>
      <c r="BK273" s="140"/>
      <c r="BL273" s="140"/>
      <c r="BM273" s="140"/>
      <c r="BN273" s="140"/>
      <c r="BO273" s="140"/>
      <c r="BP273" s="140"/>
      <c r="BQ273" s="140"/>
    </row>
    <row r="274" ht="12.75" customHeight="1">
      <c r="A274" s="139"/>
      <c r="B274" s="139"/>
      <c r="C274" s="139"/>
      <c r="D274" s="139"/>
      <c r="E274" s="139"/>
      <c r="F274" s="139"/>
      <c r="G274" s="139"/>
      <c r="H274" s="139"/>
      <c r="I274" s="139"/>
      <c r="J274" s="139"/>
      <c r="K274" s="139"/>
      <c r="L274" s="139"/>
      <c r="M274" s="139"/>
      <c r="N274" s="139"/>
      <c r="O274" s="139"/>
      <c r="P274" s="139"/>
      <c r="Q274" s="139"/>
      <c r="R274" s="139"/>
      <c r="S274" s="139"/>
      <c r="T274" s="139"/>
      <c r="U274" s="139"/>
      <c r="V274" s="139"/>
      <c r="W274" s="139"/>
      <c r="X274" s="139"/>
      <c r="Y274" s="139"/>
      <c r="Z274" s="139"/>
      <c r="AA274" s="139"/>
      <c r="AB274" s="139"/>
      <c r="AC274" s="139"/>
      <c r="AD274" s="139"/>
      <c r="AE274" s="139"/>
      <c r="AF274" s="139"/>
      <c r="AG274" s="140"/>
      <c r="AH274" s="140"/>
      <c r="AI274" s="140"/>
      <c r="AJ274" s="140"/>
      <c r="AK274" s="140"/>
      <c r="AL274" s="140"/>
      <c r="AM274" s="140"/>
      <c r="AN274" s="140"/>
      <c r="AO274" s="140"/>
      <c r="AP274" s="140"/>
      <c r="AQ274" s="140"/>
      <c r="AR274" s="140"/>
      <c r="AS274" s="140"/>
      <c r="AT274" s="140"/>
      <c r="AU274" s="140"/>
      <c r="AV274" s="140"/>
      <c r="AW274" s="140"/>
      <c r="AX274" s="140"/>
      <c r="AY274" s="140"/>
      <c r="AZ274" s="140"/>
      <c r="BA274" s="140"/>
      <c r="BB274" s="140"/>
      <c r="BC274" s="140"/>
      <c r="BD274" s="140"/>
      <c r="BE274" s="140"/>
      <c r="BF274" s="140"/>
      <c r="BG274" s="140"/>
      <c r="BH274" s="140"/>
      <c r="BI274" s="140"/>
      <c r="BJ274" s="140"/>
      <c r="BK274" s="140"/>
      <c r="BL274" s="140"/>
      <c r="BM274" s="140"/>
      <c r="BN274" s="140"/>
      <c r="BO274" s="140"/>
      <c r="BP274" s="140"/>
      <c r="BQ274" s="140"/>
    </row>
    <row r="275" ht="12.75" customHeight="1">
      <c r="A275" s="139"/>
      <c r="B275" s="139"/>
      <c r="C275" s="139"/>
      <c r="D275" s="139"/>
      <c r="E275" s="139"/>
      <c r="F275" s="139"/>
      <c r="G275" s="139"/>
      <c r="H275" s="139"/>
      <c r="I275" s="139"/>
      <c r="J275" s="139"/>
      <c r="K275" s="139"/>
      <c r="L275" s="139"/>
      <c r="M275" s="139"/>
      <c r="N275" s="139"/>
      <c r="O275" s="139"/>
      <c r="P275" s="139"/>
      <c r="Q275" s="139"/>
      <c r="R275" s="139"/>
      <c r="S275" s="139"/>
      <c r="T275" s="139"/>
      <c r="U275" s="139"/>
      <c r="V275" s="139"/>
      <c r="W275" s="139"/>
      <c r="X275" s="139"/>
      <c r="Y275" s="139"/>
      <c r="Z275" s="139"/>
      <c r="AA275" s="139"/>
      <c r="AB275" s="139"/>
      <c r="AC275" s="139"/>
      <c r="AD275" s="139"/>
      <c r="AE275" s="139"/>
      <c r="AF275" s="139"/>
      <c r="AG275" s="140"/>
      <c r="AH275" s="140"/>
      <c r="AI275" s="140"/>
      <c r="AJ275" s="140"/>
      <c r="AK275" s="140"/>
      <c r="AL275" s="140"/>
      <c r="AM275" s="140"/>
      <c r="AN275" s="140"/>
      <c r="AO275" s="140"/>
      <c r="AP275" s="140"/>
      <c r="AQ275" s="140"/>
      <c r="AR275" s="140"/>
      <c r="AS275" s="140"/>
      <c r="AT275" s="140"/>
      <c r="AU275" s="140"/>
      <c r="AV275" s="140"/>
      <c r="AW275" s="140"/>
      <c r="AX275" s="140"/>
      <c r="AY275" s="140"/>
      <c r="AZ275" s="140"/>
      <c r="BA275" s="140"/>
      <c r="BB275" s="140"/>
      <c r="BC275" s="140"/>
      <c r="BD275" s="140"/>
      <c r="BE275" s="140"/>
      <c r="BF275" s="140"/>
      <c r="BG275" s="140"/>
      <c r="BH275" s="140"/>
      <c r="BI275" s="140"/>
      <c r="BJ275" s="140"/>
      <c r="BK275" s="140"/>
      <c r="BL275" s="140"/>
      <c r="BM275" s="140"/>
      <c r="BN275" s="140"/>
      <c r="BO275" s="140"/>
      <c r="BP275" s="140"/>
      <c r="BQ275" s="140"/>
    </row>
    <row r="276" ht="12.75" customHeight="1">
      <c r="A276" s="139"/>
      <c r="B276" s="139"/>
      <c r="C276" s="139"/>
      <c r="D276" s="139"/>
      <c r="E276" s="139"/>
      <c r="F276" s="139"/>
      <c r="G276" s="139"/>
      <c r="H276" s="139"/>
      <c r="I276" s="139"/>
      <c r="J276" s="139"/>
      <c r="K276" s="139"/>
      <c r="L276" s="139"/>
      <c r="M276" s="139"/>
      <c r="N276" s="139"/>
      <c r="O276" s="139"/>
      <c r="P276" s="139"/>
      <c r="Q276" s="139"/>
      <c r="R276" s="139"/>
      <c r="S276" s="139"/>
      <c r="T276" s="139"/>
      <c r="U276" s="139"/>
      <c r="V276" s="139"/>
      <c r="W276" s="139"/>
      <c r="X276" s="139"/>
      <c r="Y276" s="139"/>
      <c r="Z276" s="139"/>
      <c r="AA276" s="139"/>
      <c r="AB276" s="139"/>
      <c r="AC276" s="139"/>
      <c r="AD276" s="139"/>
      <c r="AE276" s="139"/>
      <c r="AF276" s="139"/>
      <c r="AG276" s="140"/>
      <c r="AH276" s="140"/>
      <c r="AI276" s="140"/>
      <c r="AJ276" s="140"/>
      <c r="AK276" s="140"/>
      <c r="AL276" s="140"/>
      <c r="AM276" s="140"/>
      <c r="AN276" s="140"/>
      <c r="AO276" s="140"/>
      <c r="AP276" s="140"/>
      <c r="AQ276" s="140"/>
      <c r="AR276" s="140"/>
      <c r="AS276" s="140"/>
      <c r="AT276" s="140"/>
      <c r="AU276" s="140"/>
      <c r="AV276" s="140"/>
      <c r="AW276" s="140"/>
      <c r="AX276" s="140"/>
      <c r="AY276" s="140"/>
      <c r="AZ276" s="140"/>
      <c r="BA276" s="140"/>
      <c r="BB276" s="140"/>
      <c r="BC276" s="140"/>
      <c r="BD276" s="140"/>
      <c r="BE276" s="140"/>
      <c r="BF276" s="140"/>
      <c r="BG276" s="140"/>
      <c r="BH276" s="140"/>
      <c r="BI276" s="140"/>
      <c r="BJ276" s="140"/>
      <c r="BK276" s="140"/>
      <c r="BL276" s="140"/>
      <c r="BM276" s="140"/>
      <c r="BN276" s="140"/>
      <c r="BO276" s="140"/>
      <c r="BP276" s="140"/>
      <c r="BQ276" s="140"/>
    </row>
    <row r="277" ht="12.75" customHeight="1">
      <c r="A277" s="139"/>
      <c r="B277" s="139"/>
      <c r="C277" s="139"/>
      <c r="D277" s="139"/>
      <c r="E277" s="139"/>
      <c r="F277" s="139"/>
      <c r="G277" s="139"/>
      <c r="H277" s="139"/>
      <c r="I277" s="139"/>
      <c r="J277" s="139"/>
      <c r="K277" s="139"/>
      <c r="L277" s="139"/>
      <c r="M277" s="139"/>
      <c r="N277" s="139"/>
      <c r="O277" s="139"/>
      <c r="P277" s="139"/>
      <c r="Q277" s="139"/>
      <c r="R277" s="139"/>
      <c r="S277" s="139"/>
      <c r="T277" s="139"/>
      <c r="U277" s="139"/>
      <c r="V277" s="139"/>
      <c r="W277" s="139"/>
      <c r="X277" s="139"/>
      <c r="Y277" s="139"/>
      <c r="Z277" s="139"/>
      <c r="AA277" s="139"/>
      <c r="AB277" s="139"/>
      <c r="AC277" s="139"/>
      <c r="AD277" s="139"/>
      <c r="AE277" s="139"/>
      <c r="AF277" s="139"/>
      <c r="AG277" s="140"/>
      <c r="AH277" s="140"/>
      <c r="AI277" s="140"/>
      <c r="AJ277" s="140"/>
      <c r="AK277" s="140"/>
      <c r="AL277" s="140"/>
      <c r="AM277" s="140"/>
      <c r="AN277" s="140"/>
      <c r="AO277" s="140"/>
      <c r="AP277" s="140"/>
      <c r="AQ277" s="140"/>
      <c r="AR277" s="140"/>
      <c r="AS277" s="140"/>
      <c r="AT277" s="140"/>
      <c r="AU277" s="140"/>
      <c r="AV277" s="140"/>
      <c r="AW277" s="140"/>
      <c r="AX277" s="140"/>
      <c r="AY277" s="140"/>
      <c r="AZ277" s="140"/>
      <c r="BA277" s="140"/>
      <c r="BB277" s="140"/>
      <c r="BC277" s="140"/>
      <c r="BD277" s="140"/>
      <c r="BE277" s="140"/>
      <c r="BF277" s="140"/>
      <c r="BG277" s="140"/>
      <c r="BH277" s="140"/>
      <c r="BI277" s="140"/>
      <c r="BJ277" s="140"/>
      <c r="BK277" s="140"/>
      <c r="BL277" s="140"/>
      <c r="BM277" s="140"/>
      <c r="BN277" s="140"/>
      <c r="BO277" s="140"/>
      <c r="BP277" s="140"/>
      <c r="BQ277" s="140"/>
    </row>
    <row r="278" ht="12.75" customHeight="1">
      <c r="A278" s="139"/>
      <c r="B278" s="139"/>
      <c r="C278" s="139"/>
      <c r="D278" s="139"/>
      <c r="E278" s="139"/>
      <c r="F278" s="139"/>
      <c r="G278" s="139"/>
      <c r="H278" s="139"/>
      <c r="I278" s="139"/>
      <c r="J278" s="139"/>
      <c r="K278" s="139"/>
      <c r="L278" s="139"/>
      <c r="M278" s="139"/>
      <c r="N278" s="139"/>
      <c r="O278" s="139"/>
      <c r="P278" s="139"/>
      <c r="Q278" s="139"/>
      <c r="R278" s="139"/>
      <c r="S278" s="139"/>
      <c r="T278" s="139"/>
      <c r="U278" s="139"/>
      <c r="V278" s="139"/>
      <c r="W278" s="139"/>
      <c r="X278" s="139"/>
      <c r="Y278" s="139"/>
      <c r="Z278" s="139"/>
      <c r="AA278" s="139"/>
      <c r="AB278" s="139"/>
      <c r="AC278" s="139"/>
      <c r="AD278" s="139"/>
      <c r="AE278" s="139"/>
      <c r="AF278" s="139"/>
      <c r="AG278" s="140"/>
      <c r="AH278" s="140"/>
      <c r="AI278" s="140"/>
      <c r="AJ278" s="140"/>
      <c r="AK278" s="140"/>
      <c r="AL278" s="140"/>
      <c r="AM278" s="140"/>
      <c r="AN278" s="140"/>
      <c r="AO278" s="140"/>
      <c r="AP278" s="140"/>
      <c r="AQ278" s="140"/>
      <c r="AR278" s="140"/>
      <c r="AS278" s="140"/>
      <c r="AT278" s="140"/>
      <c r="AU278" s="140"/>
      <c r="AV278" s="140"/>
      <c r="AW278" s="140"/>
      <c r="AX278" s="140"/>
      <c r="AY278" s="140"/>
      <c r="AZ278" s="140"/>
      <c r="BA278" s="140"/>
      <c r="BB278" s="140"/>
      <c r="BC278" s="140"/>
      <c r="BD278" s="140"/>
      <c r="BE278" s="140"/>
      <c r="BF278" s="140"/>
      <c r="BG278" s="140"/>
      <c r="BH278" s="140"/>
      <c r="BI278" s="140"/>
      <c r="BJ278" s="140"/>
      <c r="BK278" s="140"/>
      <c r="BL278" s="140"/>
      <c r="BM278" s="140"/>
      <c r="BN278" s="140"/>
      <c r="BO278" s="140"/>
      <c r="BP278" s="140"/>
      <c r="BQ278" s="140"/>
    </row>
    <row r="279" ht="12.75" customHeight="1">
      <c r="A279" s="139"/>
      <c r="B279" s="139"/>
      <c r="C279" s="139"/>
      <c r="D279" s="139"/>
      <c r="E279" s="139"/>
      <c r="F279" s="139"/>
      <c r="G279" s="139"/>
      <c r="H279" s="139"/>
      <c r="I279" s="139"/>
      <c r="J279" s="139"/>
      <c r="K279" s="139"/>
      <c r="L279" s="139"/>
      <c r="M279" s="139"/>
      <c r="N279" s="139"/>
      <c r="O279" s="139"/>
      <c r="P279" s="139"/>
      <c r="Q279" s="139"/>
      <c r="R279" s="139"/>
      <c r="S279" s="139"/>
      <c r="T279" s="139"/>
      <c r="U279" s="139"/>
      <c r="V279" s="139"/>
      <c r="W279" s="139"/>
      <c r="X279" s="139"/>
      <c r="Y279" s="139"/>
      <c r="Z279" s="139"/>
      <c r="AA279" s="139"/>
      <c r="AB279" s="139"/>
      <c r="AC279" s="139"/>
      <c r="AD279" s="139"/>
      <c r="AE279" s="139"/>
      <c r="AF279" s="139"/>
      <c r="AG279" s="140"/>
      <c r="AH279" s="140"/>
      <c r="AI279" s="140"/>
      <c r="AJ279" s="140"/>
      <c r="AK279" s="140"/>
      <c r="AL279" s="140"/>
      <c r="AM279" s="140"/>
      <c r="AN279" s="140"/>
      <c r="AO279" s="140"/>
      <c r="AP279" s="140"/>
      <c r="AQ279" s="140"/>
      <c r="AR279" s="140"/>
      <c r="AS279" s="140"/>
      <c r="AT279" s="140"/>
      <c r="AU279" s="140"/>
      <c r="AV279" s="140"/>
      <c r="AW279" s="140"/>
      <c r="AX279" s="140"/>
      <c r="AY279" s="140"/>
      <c r="AZ279" s="140"/>
      <c r="BA279" s="140"/>
      <c r="BB279" s="140"/>
      <c r="BC279" s="140"/>
      <c r="BD279" s="140"/>
      <c r="BE279" s="140"/>
      <c r="BF279" s="140"/>
      <c r="BG279" s="140"/>
      <c r="BH279" s="140"/>
      <c r="BI279" s="140"/>
      <c r="BJ279" s="140"/>
      <c r="BK279" s="140"/>
      <c r="BL279" s="140"/>
      <c r="BM279" s="140"/>
      <c r="BN279" s="140"/>
      <c r="BO279" s="140"/>
      <c r="BP279" s="140"/>
      <c r="BQ279" s="140"/>
    </row>
    <row r="280" ht="12.75" customHeight="1">
      <c r="A280" s="139"/>
      <c r="B280" s="139"/>
      <c r="C280" s="139"/>
      <c r="D280" s="139"/>
      <c r="E280" s="139"/>
      <c r="F280" s="139"/>
      <c r="G280" s="139"/>
      <c r="H280" s="139"/>
      <c r="I280" s="139"/>
      <c r="J280" s="139"/>
      <c r="K280" s="139"/>
      <c r="L280" s="139"/>
      <c r="M280" s="139"/>
      <c r="N280" s="139"/>
      <c r="O280" s="139"/>
      <c r="P280" s="139"/>
      <c r="Q280" s="139"/>
      <c r="R280" s="139"/>
      <c r="S280" s="139"/>
      <c r="T280" s="139"/>
      <c r="U280" s="139"/>
      <c r="V280" s="139"/>
      <c r="W280" s="139"/>
      <c r="X280" s="139"/>
      <c r="Y280" s="139"/>
      <c r="Z280" s="139"/>
      <c r="AA280" s="139"/>
      <c r="AB280" s="139"/>
      <c r="AC280" s="139"/>
      <c r="AD280" s="139"/>
      <c r="AE280" s="139"/>
      <c r="AF280" s="139"/>
      <c r="AG280" s="140"/>
      <c r="AH280" s="140"/>
      <c r="AI280" s="140"/>
      <c r="AJ280" s="140"/>
      <c r="AK280" s="140"/>
      <c r="AL280" s="140"/>
      <c r="AM280" s="140"/>
      <c r="AN280" s="140"/>
      <c r="AO280" s="140"/>
      <c r="AP280" s="140"/>
      <c r="AQ280" s="140"/>
      <c r="AR280" s="140"/>
      <c r="AS280" s="140"/>
      <c r="AT280" s="140"/>
      <c r="AU280" s="140"/>
      <c r="AV280" s="140"/>
      <c r="AW280" s="140"/>
      <c r="AX280" s="140"/>
      <c r="AY280" s="140"/>
      <c r="AZ280" s="140"/>
      <c r="BA280" s="140"/>
      <c r="BB280" s="140"/>
      <c r="BC280" s="140"/>
      <c r="BD280" s="140"/>
      <c r="BE280" s="140"/>
      <c r="BF280" s="140"/>
      <c r="BG280" s="140"/>
      <c r="BH280" s="140"/>
      <c r="BI280" s="140"/>
      <c r="BJ280" s="140"/>
      <c r="BK280" s="140"/>
      <c r="BL280" s="140"/>
      <c r="BM280" s="140"/>
      <c r="BN280" s="140"/>
      <c r="BO280" s="140"/>
      <c r="BP280" s="140"/>
      <c r="BQ280" s="140"/>
    </row>
    <row r="281" ht="12.75" customHeight="1">
      <c r="A281" s="139"/>
      <c r="B281" s="139"/>
      <c r="C281" s="139"/>
      <c r="D281" s="139"/>
      <c r="E281" s="139"/>
      <c r="F281" s="139"/>
      <c r="G281" s="139"/>
      <c r="H281" s="139"/>
      <c r="I281" s="139"/>
      <c r="J281" s="139"/>
      <c r="K281" s="139"/>
      <c r="L281" s="139"/>
      <c r="M281" s="139"/>
      <c r="N281" s="139"/>
      <c r="O281" s="139"/>
      <c r="P281" s="139"/>
      <c r="Q281" s="139"/>
      <c r="R281" s="139"/>
      <c r="S281" s="139"/>
      <c r="T281" s="139"/>
      <c r="U281" s="139"/>
      <c r="V281" s="139"/>
      <c r="W281" s="139"/>
      <c r="X281" s="139"/>
      <c r="Y281" s="139"/>
      <c r="Z281" s="139"/>
      <c r="AA281" s="139"/>
      <c r="AB281" s="139"/>
      <c r="AC281" s="139"/>
      <c r="AD281" s="139"/>
      <c r="AE281" s="139"/>
      <c r="AF281" s="139"/>
      <c r="AG281" s="140"/>
      <c r="AH281" s="140"/>
      <c r="AI281" s="140"/>
      <c r="AJ281" s="140"/>
      <c r="AK281" s="140"/>
      <c r="AL281" s="140"/>
      <c r="AM281" s="140"/>
      <c r="AN281" s="140"/>
      <c r="AO281" s="140"/>
      <c r="AP281" s="140"/>
      <c r="AQ281" s="140"/>
      <c r="AR281" s="140"/>
      <c r="AS281" s="140"/>
      <c r="AT281" s="140"/>
      <c r="AU281" s="140"/>
      <c r="AV281" s="140"/>
      <c r="AW281" s="140"/>
      <c r="AX281" s="140"/>
      <c r="AY281" s="140"/>
      <c r="AZ281" s="140"/>
      <c r="BA281" s="140"/>
      <c r="BB281" s="140"/>
      <c r="BC281" s="140"/>
      <c r="BD281" s="140"/>
      <c r="BE281" s="140"/>
      <c r="BF281" s="140"/>
      <c r="BG281" s="140"/>
      <c r="BH281" s="140"/>
      <c r="BI281" s="140"/>
      <c r="BJ281" s="140"/>
      <c r="BK281" s="140"/>
      <c r="BL281" s="140"/>
      <c r="BM281" s="140"/>
      <c r="BN281" s="140"/>
      <c r="BO281" s="140"/>
      <c r="BP281" s="140"/>
      <c r="BQ281" s="140"/>
    </row>
    <row r="282" ht="12.75" customHeight="1">
      <c r="A282" s="139"/>
      <c r="B282" s="139"/>
      <c r="C282" s="139"/>
      <c r="D282" s="139"/>
      <c r="E282" s="139"/>
      <c r="F282" s="139"/>
      <c r="G282" s="139"/>
      <c r="H282" s="139"/>
      <c r="I282" s="139"/>
      <c r="J282" s="139"/>
      <c r="K282" s="139"/>
      <c r="L282" s="139"/>
      <c r="M282" s="139"/>
      <c r="N282" s="139"/>
      <c r="O282" s="139"/>
      <c r="P282" s="139"/>
      <c r="Q282" s="139"/>
      <c r="R282" s="139"/>
      <c r="S282" s="139"/>
      <c r="T282" s="139"/>
      <c r="U282" s="139"/>
      <c r="V282" s="139"/>
      <c r="W282" s="139"/>
      <c r="X282" s="139"/>
      <c r="Y282" s="139"/>
      <c r="Z282" s="139"/>
      <c r="AA282" s="139"/>
      <c r="AB282" s="139"/>
      <c r="AC282" s="139"/>
      <c r="AD282" s="139"/>
      <c r="AE282" s="139"/>
      <c r="AF282" s="139"/>
      <c r="AG282" s="140"/>
      <c r="AH282" s="140"/>
      <c r="AI282" s="140"/>
      <c r="AJ282" s="140"/>
      <c r="AK282" s="140"/>
      <c r="AL282" s="140"/>
      <c r="AM282" s="140"/>
      <c r="AN282" s="140"/>
      <c r="AO282" s="140"/>
      <c r="AP282" s="140"/>
      <c r="AQ282" s="140"/>
      <c r="AR282" s="140"/>
      <c r="AS282" s="140"/>
      <c r="AT282" s="140"/>
      <c r="AU282" s="140"/>
      <c r="AV282" s="140"/>
      <c r="AW282" s="140"/>
      <c r="AX282" s="140"/>
      <c r="AY282" s="140"/>
      <c r="AZ282" s="140"/>
      <c r="BA282" s="140"/>
      <c r="BB282" s="140"/>
      <c r="BC282" s="140"/>
      <c r="BD282" s="140"/>
      <c r="BE282" s="140"/>
      <c r="BF282" s="140"/>
      <c r="BG282" s="140"/>
      <c r="BH282" s="140"/>
      <c r="BI282" s="140"/>
      <c r="BJ282" s="140"/>
      <c r="BK282" s="140"/>
      <c r="BL282" s="140"/>
      <c r="BM282" s="140"/>
      <c r="BN282" s="140"/>
      <c r="BO282" s="140"/>
      <c r="BP282" s="140"/>
      <c r="BQ282" s="140"/>
    </row>
    <row r="283" ht="12.75" customHeight="1">
      <c r="A283" s="139"/>
      <c r="B283" s="139"/>
      <c r="C283" s="139"/>
      <c r="D283" s="139"/>
      <c r="E283" s="139"/>
      <c r="F283" s="139"/>
      <c r="G283" s="139"/>
      <c r="H283" s="139"/>
      <c r="I283" s="139"/>
      <c r="J283" s="139"/>
      <c r="K283" s="139"/>
      <c r="L283" s="139"/>
      <c r="M283" s="139"/>
      <c r="N283" s="139"/>
      <c r="O283" s="139"/>
      <c r="P283" s="139"/>
      <c r="Q283" s="139"/>
      <c r="R283" s="139"/>
      <c r="S283" s="139"/>
      <c r="T283" s="139"/>
      <c r="U283" s="139"/>
      <c r="V283" s="139"/>
      <c r="W283" s="139"/>
      <c r="X283" s="139"/>
      <c r="Y283" s="139"/>
      <c r="Z283" s="139"/>
      <c r="AA283" s="139"/>
      <c r="AB283" s="139"/>
      <c r="AC283" s="139"/>
      <c r="AD283" s="139"/>
      <c r="AE283" s="139"/>
      <c r="AF283" s="139"/>
      <c r="AG283" s="140"/>
      <c r="AH283" s="140"/>
      <c r="AI283" s="140"/>
      <c r="AJ283" s="140"/>
      <c r="AK283" s="140"/>
      <c r="AL283" s="140"/>
      <c r="AM283" s="140"/>
      <c r="AN283" s="140"/>
      <c r="AO283" s="140"/>
      <c r="AP283" s="140"/>
      <c r="AQ283" s="140"/>
      <c r="AR283" s="140"/>
      <c r="AS283" s="140"/>
      <c r="AT283" s="140"/>
      <c r="AU283" s="140"/>
      <c r="AV283" s="140"/>
      <c r="AW283" s="140"/>
      <c r="AX283" s="140"/>
      <c r="AY283" s="140"/>
      <c r="AZ283" s="140"/>
      <c r="BA283" s="140"/>
      <c r="BB283" s="140"/>
      <c r="BC283" s="140"/>
      <c r="BD283" s="140"/>
      <c r="BE283" s="140"/>
      <c r="BF283" s="140"/>
      <c r="BG283" s="140"/>
      <c r="BH283" s="140"/>
      <c r="BI283" s="140"/>
      <c r="BJ283" s="140"/>
      <c r="BK283" s="140"/>
      <c r="BL283" s="140"/>
      <c r="BM283" s="140"/>
      <c r="BN283" s="140"/>
      <c r="BO283" s="140"/>
      <c r="BP283" s="140"/>
      <c r="BQ283" s="140"/>
    </row>
    <row r="284" ht="12.75" customHeight="1">
      <c r="A284" s="139"/>
      <c r="B284" s="139"/>
      <c r="C284" s="139"/>
      <c r="D284" s="139"/>
      <c r="E284" s="139"/>
      <c r="F284" s="139"/>
      <c r="G284" s="139"/>
      <c r="H284" s="139"/>
      <c r="I284" s="139"/>
      <c r="J284" s="139"/>
      <c r="K284" s="139"/>
      <c r="L284" s="139"/>
      <c r="M284" s="139"/>
      <c r="N284" s="139"/>
      <c r="O284" s="139"/>
      <c r="P284" s="139"/>
      <c r="Q284" s="139"/>
      <c r="R284" s="139"/>
      <c r="S284" s="139"/>
      <c r="T284" s="139"/>
      <c r="U284" s="139"/>
      <c r="V284" s="139"/>
      <c r="W284" s="139"/>
      <c r="X284" s="139"/>
      <c r="Y284" s="139"/>
      <c r="Z284" s="139"/>
      <c r="AA284" s="139"/>
      <c r="AB284" s="139"/>
      <c r="AC284" s="139"/>
      <c r="AD284" s="139"/>
      <c r="AE284" s="139"/>
      <c r="AF284" s="139"/>
      <c r="AG284" s="140"/>
      <c r="AH284" s="140"/>
      <c r="AI284" s="140"/>
      <c r="AJ284" s="140"/>
      <c r="AK284" s="140"/>
      <c r="AL284" s="140"/>
      <c r="AM284" s="140"/>
      <c r="AN284" s="140"/>
      <c r="AO284" s="140"/>
      <c r="AP284" s="140"/>
      <c r="AQ284" s="140"/>
      <c r="AR284" s="140"/>
      <c r="AS284" s="140"/>
      <c r="AT284" s="140"/>
      <c r="AU284" s="140"/>
      <c r="AV284" s="140"/>
      <c r="AW284" s="140"/>
      <c r="AX284" s="140"/>
      <c r="AY284" s="140"/>
      <c r="AZ284" s="140"/>
      <c r="BA284" s="140"/>
      <c r="BB284" s="140"/>
      <c r="BC284" s="140"/>
      <c r="BD284" s="140"/>
      <c r="BE284" s="140"/>
      <c r="BF284" s="140"/>
      <c r="BG284" s="140"/>
      <c r="BH284" s="140"/>
      <c r="BI284" s="140"/>
      <c r="BJ284" s="140"/>
      <c r="BK284" s="140"/>
      <c r="BL284" s="140"/>
      <c r="BM284" s="140"/>
      <c r="BN284" s="140"/>
      <c r="BO284" s="140"/>
      <c r="BP284" s="140"/>
      <c r="BQ284" s="140"/>
    </row>
    <row r="285" ht="12.75" customHeight="1">
      <c r="A285" s="139"/>
      <c r="B285" s="139"/>
      <c r="C285" s="139"/>
      <c r="D285" s="139"/>
      <c r="E285" s="139"/>
      <c r="F285" s="139"/>
      <c r="G285" s="139"/>
      <c r="H285" s="139"/>
      <c r="I285" s="139"/>
      <c r="J285" s="139"/>
      <c r="K285" s="139"/>
      <c r="L285" s="139"/>
      <c r="M285" s="139"/>
      <c r="N285" s="139"/>
      <c r="O285" s="139"/>
      <c r="P285" s="139"/>
      <c r="Q285" s="139"/>
      <c r="R285" s="139"/>
      <c r="S285" s="139"/>
      <c r="T285" s="139"/>
      <c r="U285" s="139"/>
      <c r="V285" s="139"/>
      <c r="W285" s="139"/>
      <c r="X285" s="139"/>
      <c r="Y285" s="139"/>
      <c r="Z285" s="139"/>
      <c r="AA285" s="139"/>
      <c r="AB285" s="139"/>
      <c r="AC285" s="139"/>
      <c r="AD285" s="139"/>
      <c r="AE285" s="139"/>
      <c r="AF285" s="139"/>
      <c r="AG285" s="140"/>
      <c r="AH285" s="140"/>
      <c r="AI285" s="140"/>
      <c r="AJ285" s="140"/>
      <c r="AK285" s="140"/>
      <c r="AL285" s="140"/>
      <c r="AM285" s="140"/>
      <c r="AN285" s="140"/>
      <c r="AO285" s="140"/>
      <c r="AP285" s="140"/>
      <c r="AQ285" s="140"/>
      <c r="AR285" s="140"/>
      <c r="AS285" s="140"/>
      <c r="AT285" s="140"/>
      <c r="AU285" s="140"/>
      <c r="AV285" s="140"/>
      <c r="AW285" s="140"/>
      <c r="AX285" s="140"/>
      <c r="AY285" s="140"/>
      <c r="AZ285" s="140"/>
      <c r="BA285" s="140"/>
      <c r="BB285" s="140"/>
      <c r="BC285" s="140"/>
      <c r="BD285" s="140"/>
      <c r="BE285" s="140"/>
      <c r="BF285" s="140"/>
      <c r="BG285" s="140"/>
      <c r="BH285" s="140"/>
      <c r="BI285" s="140"/>
      <c r="BJ285" s="140"/>
      <c r="BK285" s="140"/>
      <c r="BL285" s="140"/>
      <c r="BM285" s="140"/>
      <c r="BN285" s="140"/>
      <c r="BO285" s="140"/>
      <c r="BP285" s="140"/>
      <c r="BQ285" s="140"/>
    </row>
    <row r="286" ht="12.75" customHeight="1">
      <c r="A286" s="139"/>
      <c r="B286" s="139"/>
      <c r="C286" s="139"/>
      <c r="D286" s="139"/>
      <c r="E286" s="139"/>
      <c r="F286" s="139"/>
      <c r="G286" s="139"/>
      <c r="H286" s="139"/>
      <c r="I286" s="139"/>
      <c r="J286" s="139"/>
      <c r="K286" s="139"/>
      <c r="L286" s="139"/>
      <c r="M286" s="139"/>
      <c r="N286" s="139"/>
      <c r="O286" s="139"/>
      <c r="P286" s="139"/>
      <c r="Q286" s="139"/>
      <c r="R286" s="139"/>
      <c r="S286" s="139"/>
      <c r="T286" s="139"/>
      <c r="U286" s="139"/>
      <c r="V286" s="139"/>
      <c r="W286" s="139"/>
      <c r="X286" s="139"/>
      <c r="Y286" s="139"/>
      <c r="Z286" s="139"/>
      <c r="AA286" s="139"/>
      <c r="AB286" s="139"/>
      <c r="AC286" s="139"/>
      <c r="AD286" s="139"/>
      <c r="AE286" s="139"/>
      <c r="AF286" s="139"/>
      <c r="AG286" s="140"/>
      <c r="AH286" s="140"/>
      <c r="AI286" s="140"/>
      <c r="AJ286" s="140"/>
      <c r="AK286" s="140"/>
      <c r="AL286" s="140"/>
      <c r="AM286" s="140"/>
      <c r="AN286" s="140"/>
      <c r="AO286" s="140"/>
      <c r="AP286" s="140"/>
      <c r="AQ286" s="140"/>
      <c r="AR286" s="140"/>
      <c r="AS286" s="140"/>
      <c r="AT286" s="140"/>
      <c r="AU286" s="140"/>
      <c r="AV286" s="140"/>
      <c r="AW286" s="140"/>
      <c r="AX286" s="140"/>
      <c r="AY286" s="140"/>
      <c r="AZ286" s="140"/>
      <c r="BA286" s="140"/>
      <c r="BB286" s="140"/>
      <c r="BC286" s="140"/>
      <c r="BD286" s="140"/>
      <c r="BE286" s="140"/>
      <c r="BF286" s="140"/>
      <c r="BG286" s="140"/>
      <c r="BH286" s="140"/>
      <c r="BI286" s="140"/>
      <c r="BJ286" s="140"/>
      <c r="BK286" s="140"/>
      <c r="BL286" s="140"/>
      <c r="BM286" s="140"/>
      <c r="BN286" s="140"/>
      <c r="BO286" s="140"/>
      <c r="BP286" s="140"/>
      <c r="BQ286" s="140"/>
    </row>
    <row r="287" ht="12.75" customHeight="1">
      <c r="A287" s="139"/>
      <c r="B287" s="139"/>
      <c r="C287" s="139"/>
      <c r="D287" s="139"/>
      <c r="E287" s="139"/>
      <c r="F287" s="139"/>
      <c r="G287" s="139"/>
      <c r="H287" s="139"/>
      <c r="I287" s="139"/>
      <c r="J287" s="139"/>
      <c r="K287" s="139"/>
      <c r="L287" s="139"/>
      <c r="M287" s="139"/>
      <c r="N287" s="139"/>
      <c r="O287" s="139"/>
      <c r="P287" s="139"/>
      <c r="Q287" s="139"/>
      <c r="R287" s="139"/>
      <c r="S287" s="139"/>
      <c r="T287" s="139"/>
      <c r="U287" s="139"/>
      <c r="V287" s="139"/>
      <c r="W287" s="139"/>
      <c r="X287" s="139"/>
      <c r="Y287" s="139"/>
      <c r="Z287" s="139"/>
      <c r="AA287" s="139"/>
      <c r="AB287" s="139"/>
      <c r="AC287" s="139"/>
      <c r="AD287" s="139"/>
      <c r="AE287" s="139"/>
      <c r="AF287" s="139"/>
      <c r="AG287" s="140"/>
      <c r="AH287" s="140"/>
      <c r="AI287" s="140"/>
      <c r="AJ287" s="140"/>
      <c r="AK287" s="140"/>
      <c r="AL287" s="140"/>
      <c r="AM287" s="140"/>
      <c r="AN287" s="140"/>
      <c r="AO287" s="140"/>
      <c r="AP287" s="140"/>
      <c r="AQ287" s="140"/>
      <c r="AR287" s="140"/>
      <c r="AS287" s="140"/>
      <c r="AT287" s="140"/>
      <c r="AU287" s="140"/>
      <c r="AV287" s="140"/>
      <c r="AW287" s="140"/>
      <c r="AX287" s="140"/>
      <c r="AY287" s="140"/>
      <c r="AZ287" s="140"/>
      <c r="BA287" s="140"/>
      <c r="BB287" s="140"/>
      <c r="BC287" s="140"/>
      <c r="BD287" s="140"/>
      <c r="BE287" s="140"/>
      <c r="BF287" s="140"/>
      <c r="BG287" s="140"/>
      <c r="BH287" s="140"/>
      <c r="BI287" s="140"/>
      <c r="BJ287" s="140"/>
      <c r="BK287" s="140"/>
      <c r="BL287" s="140"/>
      <c r="BM287" s="140"/>
      <c r="BN287" s="140"/>
      <c r="BO287" s="140"/>
      <c r="BP287" s="140"/>
      <c r="BQ287" s="140"/>
    </row>
    <row r="288" ht="12.75" customHeight="1">
      <c r="A288" s="139"/>
      <c r="B288" s="139"/>
      <c r="C288" s="139"/>
      <c r="D288" s="139"/>
      <c r="E288" s="139"/>
      <c r="F288" s="139"/>
      <c r="G288" s="139"/>
      <c r="H288" s="139"/>
      <c r="I288" s="139"/>
      <c r="J288" s="139"/>
      <c r="K288" s="139"/>
      <c r="L288" s="139"/>
      <c r="M288" s="139"/>
      <c r="N288" s="139"/>
      <c r="O288" s="139"/>
      <c r="P288" s="139"/>
      <c r="Q288" s="139"/>
      <c r="R288" s="139"/>
      <c r="S288" s="139"/>
      <c r="T288" s="139"/>
      <c r="U288" s="139"/>
      <c r="V288" s="139"/>
      <c r="W288" s="139"/>
      <c r="X288" s="139"/>
      <c r="Y288" s="139"/>
      <c r="Z288" s="139"/>
      <c r="AA288" s="139"/>
      <c r="AB288" s="139"/>
      <c r="AC288" s="139"/>
      <c r="AD288" s="139"/>
      <c r="AE288" s="139"/>
      <c r="AF288" s="139"/>
      <c r="AG288" s="140"/>
      <c r="AH288" s="140"/>
      <c r="AI288" s="140"/>
      <c r="AJ288" s="140"/>
      <c r="AK288" s="140"/>
      <c r="AL288" s="140"/>
      <c r="AM288" s="140"/>
      <c r="AN288" s="140"/>
      <c r="AO288" s="140"/>
      <c r="AP288" s="140"/>
      <c r="AQ288" s="140"/>
      <c r="AR288" s="140"/>
      <c r="AS288" s="140"/>
      <c r="AT288" s="140"/>
      <c r="AU288" s="140"/>
      <c r="AV288" s="140"/>
      <c r="AW288" s="140"/>
      <c r="AX288" s="140"/>
      <c r="AY288" s="140"/>
      <c r="AZ288" s="140"/>
      <c r="BA288" s="140"/>
      <c r="BB288" s="140"/>
      <c r="BC288" s="140"/>
      <c r="BD288" s="140"/>
      <c r="BE288" s="140"/>
      <c r="BF288" s="140"/>
      <c r="BG288" s="140"/>
      <c r="BH288" s="140"/>
      <c r="BI288" s="140"/>
      <c r="BJ288" s="140"/>
      <c r="BK288" s="140"/>
      <c r="BL288" s="140"/>
      <c r="BM288" s="140"/>
      <c r="BN288" s="140"/>
      <c r="BO288" s="140"/>
      <c r="BP288" s="140"/>
      <c r="BQ288" s="140"/>
    </row>
    <row r="289" ht="12.75" customHeight="1">
      <c r="A289" s="139"/>
      <c r="B289" s="139"/>
      <c r="C289" s="139"/>
      <c r="D289" s="139"/>
      <c r="E289" s="139"/>
      <c r="F289" s="139"/>
      <c r="G289" s="139"/>
      <c r="H289" s="139"/>
      <c r="I289" s="139"/>
      <c r="J289" s="139"/>
      <c r="K289" s="139"/>
      <c r="L289" s="139"/>
      <c r="M289" s="139"/>
      <c r="N289" s="139"/>
      <c r="O289" s="139"/>
      <c r="P289" s="139"/>
      <c r="Q289" s="139"/>
      <c r="R289" s="139"/>
      <c r="S289" s="139"/>
      <c r="T289" s="139"/>
      <c r="U289" s="139"/>
      <c r="V289" s="139"/>
      <c r="W289" s="139"/>
      <c r="X289" s="139"/>
      <c r="Y289" s="139"/>
      <c r="Z289" s="139"/>
      <c r="AA289" s="139"/>
      <c r="AB289" s="139"/>
      <c r="AC289" s="139"/>
      <c r="AD289" s="139"/>
      <c r="AE289" s="139"/>
      <c r="AF289" s="139"/>
      <c r="AG289" s="140"/>
      <c r="AH289" s="140"/>
      <c r="AI289" s="140"/>
      <c r="AJ289" s="140"/>
      <c r="AK289" s="140"/>
      <c r="AL289" s="140"/>
      <c r="AM289" s="140"/>
      <c r="AN289" s="140"/>
      <c r="AO289" s="140"/>
      <c r="AP289" s="140"/>
      <c r="AQ289" s="140"/>
      <c r="AR289" s="140"/>
      <c r="AS289" s="140"/>
      <c r="AT289" s="140"/>
      <c r="AU289" s="140"/>
      <c r="AV289" s="140"/>
      <c r="AW289" s="140"/>
      <c r="AX289" s="140"/>
      <c r="AY289" s="140"/>
      <c r="AZ289" s="140"/>
      <c r="BA289" s="140"/>
      <c r="BB289" s="140"/>
      <c r="BC289" s="140"/>
      <c r="BD289" s="140"/>
      <c r="BE289" s="140"/>
      <c r="BF289" s="140"/>
      <c r="BG289" s="140"/>
      <c r="BH289" s="140"/>
      <c r="BI289" s="140"/>
      <c r="BJ289" s="140"/>
      <c r="BK289" s="140"/>
      <c r="BL289" s="140"/>
      <c r="BM289" s="140"/>
      <c r="BN289" s="140"/>
      <c r="BO289" s="140"/>
      <c r="BP289" s="140"/>
      <c r="BQ289" s="140"/>
    </row>
    <row r="290" ht="12.75" customHeight="1">
      <c r="A290" s="139"/>
      <c r="B290" s="139"/>
      <c r="C290" s="139"/>
      <c r="D290" s="139"/>
      <c r="E290" s="139"/>
      <c r="F290" s="139"/>
      <c r="G290" s="139"/>
      <c r="H290" s="139"/>
      <c r="I290" s="139"/>
      <c r="J290" s="139"/>
      <c r="K290" s="139"/>
      <c r="L290" s="139"/>
      <c r="M290" s="139"/>
      <c r="N290" s="139"/>
      <c r="O290" s="139"/>
      <c r="P290" s="139"/>
      <c r="Q290" s="139"/>
      <c r="R290" s="139"/>
      <c r="S290" s="139"/>
      <c r="T290" s="139"/>
      <c r="U290" s="139"/>
      <c r="V290" s="139"/>
      <c r="W290" s="139"/>
      <c r="X290" s="139"/>
      <c r="Y290" s="139"/>
      <c r="Z290" s="139"/>
      <c r="AA290" s="139"/>
      <c r="AB290" s="139"/>
      <c r="AC290" s="139"/>
      <c r="AD290" s="139"/>
      <c r="AE290" s="139"/>
      <c r="AF290" s="139"/>
      <c r="AG290" s="140"/>
      <c r="AH290" s="140"/>
      <c r="AI290" s="140"/>
      <c r="AJ290" s="140"/>
      <c r="AK290" s="140"/>
      <c r="AL290" s="140"/>
      <c r="AM290" s="140"/>
      <c r="AN290" s="140"/>
      <c r="AO290" s="140"/>
      <c r="AP290" s="140"/>
      <c r="AQ290" s="140"/>
      <c r="AR290" s="140"/>
      <c r="AS290" s="140"/>
      <c r="AT290" s="140"/>
      <c r="AU290" s="140"/>
      <c r="AV290" s="140"/>
      <c r="AW290" s="140"/>
      <c r="AX290" s="140"/>
      <c r="AY290" s="140"/>
      <c r="AZ290" s="140"/>
      <c r="BA290" s="140"/>
      <c r="BB290" s="140"/>
      <c r="BC290" s="140"/>
      <c r="BD290" s="140"/>
      <c r="BE290" s="140"/>
      <c r="BF290" s="140"/>
      <c r="BG290" s="140"/>
      <c r="BH290" s="140"/>
      <c r="BI290" s="140"/>
      <c r="BJ290" s="140"/>
      <c r="BK290" s="140"/>
      <c r="BL290" s="140"/>
      <c r="BM290" s="140"/>
      <c r="BN290" s="140"/>
      <c r="BO290" s="140"/>
      <c r="BP290" s="140"/>
      <c r="BQ290" s="140"/>
    </row>
    <row r="291" ht="12.75" customHeight="1">
      <c r="A291" s="139"/>
      <c r="B291" s="139"/>
      <c r="C291" s="139"/>
      <c r="D291" s="139"/>
      <c r="E291" s="139"/>
      <c r="F291" s="139"/>
      <c r="G291" s="139"/>
      <c r="H291" s="139"/>
      <c r="I291" s="139"/>
      <c r="J291" s="139"/>
      <c r="K291" s="139"/>
      <c r="L291" s="139"/>
      <c r="M291" s="139"/>
      <c r="N291" s="139"/>
      <c r="O291" s="139"/>
      <c r="P291" s="139"/>
      <c r="Q291" s="139"/>
      <c r="R291" s="139"/>
      <c r="S291" s="139"/>
      <c r="T291" s="139"/>
      <c r="U291" s="139"/>
      <c r="V291" s="139"/>
      <c r="W291" s="139"/>
      <c r="X291" s="139"/>
      <c r="Y291" s="139"/>
      <c r="Z291" s="139"/>
      <c r="AA291" s="139"/>
      <c r="AB291" s="139"/>
      <c r="AC291" s="139"/>
      <c r="AD291" s="139"/>
      <c r="AE291" s="139"/>
      <c r="AF291" s="139"/>
      <c r="AG291" s="140"/>
      <c r="AH291" s="140"/>
      <c r="AI291" s="140"/>
      <c r="AJ291" s="140"/>
      <c r="AK291" s="140"/>
      <c r="AL291" s="140"/>
      <c r="AM291" s="140"/>
      <c r="AN291" s="140"/>
      <c r="AO291" s="140"/>
      <c r="AP291" s="140"/>
      <c r="AQ291" s="140"/>
      <c r="AR291" s="140"/>
      <c r="AS291" s="140"/>
      <c r="AT291" s="140"/>
      <c r="AU291" s="140"/>
      <c r="AV291" s="140"/>
      <c r="AW291" s="140"/>
      <c r="AX291" s="140"/>
      <c r="AY291" s="140"/>
      <c r="AZ291" s="140"/>
      <c r="BA291" s="140"/>
      <c r="BB291" s="140"/>
      <c r="BC291" s="140"/>
      <c r="BD291" s="140"/>
      <c r="BE291" s="140"/>
      <c r="BF291" s="140"/>
      <c r="BG291" s="140"/>
      <c r="BH291" s="140"/>
      <c r="BI291" s="140"/>
      <c r="BJ291" s="140"/>
      <c r="BK291" s="140"/>
      <c r="BL291" s="140"/>
      <c r="BM291" s="140"/>
      <c r="BN291" s="140"/>
      <c r="BO291" s="140"/>
      <c r="BP291" s="140"/>
      <c r="BQ291" s="140"/>
    </row>
    <row r="292" ht="12.75" customHeight="1">
      <c r="A292" s="139"/>
      <c r="B292" s="139"/>
      <c r="C292" s="139"/>
      <c r="D292" s="139"/>
      <c r="E292" s="139"/>
      <c r="F292" s="139"/>
      <c r="G292" s="139"/>
      <c r="H292" s="139"/>
      <c r="I292" s="139"/>
      <c r="J292" s="139"/>
      <c r="K292" s="139"/>
      <c r="L292" s="139"/>
      <c r="M292" s="139"/>
      <c r="N292" s="139"/>
      <c r="O292" s="139"/>
      <c r="P292" s="139"/>
      <c r="Q292" s="139"/>
      <c r="R292" s="139"/>
      <c r="S292" s="139"/>
      <c r="T292" s="139"/>
      <c r="U292" s="139"/>
      <c r="V292" s="139"/>
      <c r="W292" s="139"/>
      <c r="X292" s="139"/>
      <c r="Y292" s="139"/>
      <c r="Z292" s="139"/>
      <c r="AA292" s="139"/>
      <c r="AB292" s="139"/>
      <c r="AC292" s="139"/>
      <c r="AD292" s="139"/>
      <c r="AE292" s="139"/>
      <c r="AF292" s="139"/>
      <c r="AG292" s="140"/>
      <c r="AH292" s="140"/>
      <c r="AI292" s="140"/>
      <c r="AJ292" s="140"/>
      <c r="AK292" s="140"/>
      <c r="AL292" s="140"/>
      <c r="AM292" s="140"/>
      <c r="AN292" s="140"/>
      <c r="AO292" s="140"/>
      <c r="AP292" s="140"/>
      <c r="AQ292" s="140"/>
      <c r="AR292" s="140"/>
      <c r="AS292" s="140"/>
      <c r="AT292" s="140"/>
      <c r="AU292" s="140"/>
      <c r="AV292" s="140"/>
      <c r="AW292" s="140"/>
      <c r="AX292" s="140"/>
      <c r="AY292" s="140"/>
      <c r="AZ292" s="140"/>
      <c r="BA292" s="140"/>
      <c r="BB292" s="140"/>
      <c r="BC292" s="140"/>
      <c r="BD292" s="140"/>
      <c r="BE292" s="140"/>
      <c r="BF292" s="140"/>
      <c r="BG292" s="140"/>
      <c r="BH292" s="140"/>
      <c r="BI292" s="140"/>
      <c r="BJ292" s="140"/>
      <c r="BK292" s="140"/>
      <c r="BL292" s="140"/>
      <c r="BM292" s="140"/>
      <c r="BN292" s="140"/>
      <c r="BO292" s="140"/>
      <c r="BP292" s="140"/>
      <c r="BQ292" s="140"/>
    </row>
    <row r="293" ht="12.75" customHeight="1">
      <c r="A293" s="139"/>
      <c r="B293" s="139"/>
      <c r="C293" s="139"/>
      <c r="D293" s="139"/>
      <c r="E293" s="139"/>
      <c r="F293" s="139"/>
      <c r="G293" s="139"/>
      <c r="H293" s="139"/>
      <c r="I293" s="139"/>
      <c r="J293" s="139"/>
      <c r="K293" s="139"/>
      <c r="L293" s="139"/>
      <c r="M293" s="139"/>
      <c r="N293" s="139"/>
      <c r="O293" s="139"/>
      <c r="P293" s="139"/>
      <c r="Q293" s="139"/>
      <c r="R293" s="139"/>
      <c r="S293" s="139"/>
      <c r="T293" s="139"/>
      <c r="U293" s="139"/>
      <c r="V293" s="139"/>
      <c r="W293" s="139"/>
      <c r="X293" s="139"/>
      <c r="Y293" s="139"/>
      <c r="Z293" s="139"/>
      <c r="AA293" s="139"/>
      <c r="AB293" s="139"/>
      <c r="AC293" s="139"/>
      <c r="AD293" s="139"/>
      <c r="AE293" s="139"/>
      <c r="AF293" s="139"/>
      <c r="AG293" s="140"/>
      <c r="AH293" s="140"/>
      <c r="AI293" s="140"/>
      <c r="AJ293" s="140"/>
      <c r="AK293" s="140"/>
      <c r="AL293" s="140"/>
      <c r="AM293" s="140"/>
      <c r="AN293" s="140"/>
      <c r="AO293" s="140"/>
      <c r="AP293" s="140"/>
      <c r="AQ293" s="140"/>
      <c r="AR293" s="140"/>
      <c r="AS293" s="140"/>
      <c r="AT293" s="140"/>
      <c r="AU293" s="140"/>
      <c r="AV293" s="140"/>
      <c r="AW293" s="140"/>
      <c r="AX293" s="140"/>
      <c r="AY293" s="140"/>
      <c r="AZ293" s="140"/>
      <c r="BA293" s="140"/>
      <c r="BB293" s="140"/>
      <c r="BC293" s="140"/>
      <c r="BD293" s="140"/>
      <c r="BE293" s="140"/>
      <c r="BF293" s="140"/>
      <c r="BG293" s="140"/>
      <c r="BH293" s="140"/>
      <c r="BI293" s="140"/>
      <c r="BJ293" s="140"/>
      <c r="BK293" s="140"/>
      <c r="BL293" s="140"/>
      <c r="BM293" s="140"/>
      <c r="BN293" s="140"/>
      <c r="BO293" s="140"/>
      <c r="BP293" s="140"/>
      <c r="BQ293" s="140"/>
    </row>
    <row r="294" ht="12.75" customHeight="1">
      <c r="A294" s="139"/>
      <c r="B294" s="139"/>
      <c r="C294" s="139"/>
      <c r="D294" s="139"/>
      <c r="E294" s="139"/>
      <c r="F294" s="139"/>
      <c r="G294" s="139"/>
      <c r="H294" s="139"/>
      <c r="I294" s="139"/>
      <c r="J294" s="139"/>
      <c r="K294" s="139"/>
      <c r="L294" s="139"/>
      <c r="M294" s="139"/>
      <c r="N294" s="139"/>
      <c r="O294" s="139"/>
      <c r="P294" s="139"/>
      <c r="Q294" s="139"/>
      <c r="R294" s="139"/>
      <c r="S294" s="139"/>
      <c r="T294" s="139"/>
      <c r="U294" s="139"/>
      <c r="V294" s="139"/>
      <c r="W294" s="139"/>
      <c r="X294" s="139"/>
      <c r="Y294" s="139"/>
      <c r="Z294" s="139"/>
      <c r="AA294" s="139"/>
      <c r="AB294" s="139"/>
      <c r="AC294" s="139"/>
      <c r="AD294" s="139"/>
      <c r="AE294" s="139"/>
      <c r="AF294" s="139"/>
      <c r="AG294" s="140"/>
      <c r="AH294" s="140"/>
      <c r="AI294" s="140"/>
      <c r="AJ294" s="140"/>
      <c r="AK294" s="140"/>
      <c r="AL294" s="140"/>
      <c r="AM294" s="140"/>
      <c r="AN294" s="140"/>
      <c r="AO294" s="140"/>
      <c r="AP294" s="140"/>
      <c r="AQ294" s="140"/>
      <c r="AR294" s="140"/>
      <c r="AS294" s="140"/>
      <c r="AT294" s="140"/>
      <c r="AU294" s="140"/>
      <c r="AV294" s="140"/>
      <c r="AW294" s="140"/>
      <c r="AX294" s="140"/>
      <c r="AY294" s="140"/>
      <c r="AZ294" s="140"/>
      <c r="BA294" s="140"/>
      <c r="BB294" s="140"/>
      <c r="BC294" s="140"/>
      <c r="BD294" s="140"/>
      <c r="BE294" s="140"/>
      <c r="BF294" s="140"/>
      <c r="BG294" s="140"/>
      <c r="BH294" s="140"/>
      <c r="BI294" s="140"/>
      <c r="BJ294" s="140"/>
      <c r="BK294" s="140"/>
      <c r="BL294" s="140"/>
      <c r="BM294" s="140"/>
      <c r="BN294" s="140"/>
      <c r="BO294" s="140"/>
      <c r="BP294" s="140"/>
      <c r="BQ294" s="140"/>
    </row>
    <row r="295" ht="12.75" customHeight="1">
      <c r="A295" s="139"/>
      <c r="B295" s="139"/>
      <c r="C295" s="139"/>
      <c r="D295" s="139"/>
      <c r="E295" s="139"/>
      <c r="F295" s="139"/>
      <c r="G295" s="139"/>
      <c r="H295" s="139"/>
      <c r="I295" s="139"/>
      <c r="J295" s="139"/>
      <c r="K295" s="139"/>
      <c r="L295" s="139"/>
      <c r="M295" s="139"/>
      <c r="N295" s="139"/>
      <c r="O295" s="139"/>
      <c r="P295" s="139"/>
      <c r="Q295" s="139"/>
      <c r="R295" s="139"/>
      <c r="S295" s="139"/>
      <c r="T295" s="139"/>
      <c r="U295" s="139"/>
      <c r="V295" s="139"/>
      <c r="W295" s="139"/>
      <c r="X295" s="139"/>
      <c r="Y295" s="139"/>
      <c r="Z295" s="139"/>
      <c r="AA295" s="139"/>
      <c r="AB295" s="139"/>
      <c r="AC295" s="139"/>
      <c r="AD295" s="139"/>
      <c r="AE295" s="139"/>
      <c r="AF295" s="139"/>
      <c r="AG295" s="140"/>
      <c r="AH295" s="140"/>
      <c r="AI295" s="140"/>
      <c r="AJ295" s="140"/>
      <c r="AK295" s="140"/>
      <c r="AL295" s="140"/>
      <c r="AM295" s="140"/>
      <c r="AN295" s="140"/>
      <c r="AO295" s="140"/>
      <c r="AP295" s="140"/>
      <c r="AQ295" s="140"/>
      <c r="AR295" s="140"/>
      <c r="AS295" s="140"/>
      <c r="AT295" s="140"/>
      <c r="AU295" s="140"/>
      <c r="AV295" s="140"/>
      <c r="AW295" s="140"/>
      <c r="AX295" s="140"/>
      <c r="AY295" s="140"/>
      <c r="AZ295" s="140"/>
      <c r="BA295" s="140"/>
      <c r="BB295" s="140"/>
      <c r="BC295" s="140"/>
      <c r="BD295" s="140"/>
      <c r="BE295" s="140"/>
      <c r="BF295" s="140"/>
      <c r="BG295" s="140"/>
      <c r="BH295" s="140"/>
      <c r="BI295" s="140"/>
      <c r="BJ295" s="140"/>
      <c r="BK295" s="140"/>
      <c r="BL295" s="140"/>
      <c r="BM295" s="140"/>
      <c r="BN295" s="140"/>
      <c r="BO295" s="140"/>
      <c r="BP295" s="140"/>
      <c r="BQ295" s="140"/>
    </row>
    <row r="296" ht="12.75" customHeight="1">
      <c r="A296" s="139"/>
      <c r="B296" s="139"/>
      <c r="C296" s="139"/>
      <c r="D296" s="139"/>
      <c r="E296" s="139"/>
      <c r="F296" s="139"/>
      <c r="G296" s="139"/>
      <c r="H296" s="139"/>
      <c r="I296" s="139"/>
      <c r="J296" s="139"/>
      <c r="K296" s="139"/>
      <c r="L296" s="139"/>
      <c r="M296" s="139"/>
      <c r="N296" s="139"/>
      <c r="O296" s="139"/>
      <c r="P296" s="139"/>
      <c r="Q296" s="139"/>
      <c r="R296" s="139"/>
      <c r="S296" s="139"/>
      <c r="T296" s="139"/>
      <c r="U296" s="139"/>
      <c r="V296" s="139"/>
      <c r="W296" s="139"/>
      <c r="X296" s="139"/>
      <c r="Y296" s="139"/>
      <c r="Z296" s="139"/>
      <c r="AA296" s="139"/>
      <c r="AB296" s="139"/>
      <c r="AC296" s="139"/>
      <c r="AD296" s="139"/>
      <c r="AE296" s="139"/>
      <c r="AF296" s="139"/>
      <c r="AG296" s="140"/>
      <c r="AH296" s="140"/>
      <c r="AI296" s="140"/>
      <c r="AJ296" s="140"/>
      <c r="AK296" s="140"/>
      <c r="AL296" s="140"/>
      <c r="AM296" s="140"/>
      <c r="AN296" s="140"/>
      <c r="AO296" s="140"/>
      <c r="AP296" s="140"/>
      <c r="AQ296" s="140"/>
      <c r="AR296" s="140"/>
      <c r="AS296" s="140"/>
      <c r="AT296" s="140"/>
      <c r="AU296" s="140"/>
      <c r="AV296" s="140"/>
      <c r="AW296" s="140"/>
      <c r="AX296" s="140"/>
      <c r="AY296" s="140"/>
      <c r="AZ296" s="140"/>
      <c r="BA296" s="140"/>
      <c r="BB296" s="140"/>
      <c r="BC296" s="140"/>
      <c r="BD296" s="140"/>
      <c r="BE296" s="140"/>
      <c r="BF296" s="140"/>
      <c r="BG296" s="140"/>
      <c r="BH296" s="140"/>
      <c r="BI296" s="140"/>
      <c r="BJ296" s="140"/>
      <c r="BK296" s="140"/>
      <c r="BL296" s="140"/>
      <c r="BM296" s="140"/>
      <c r="BN296" s="140"/>
      <c r="BO296" s="140"/>
      <c r="BP296" s="140"/>
      <c r="BQ296" s="140"/>
    </row>
    <row r="297" ht="12.75" customHeight="1">
      <c r="A297" s="139"/>
      <c r="B297" s="139"/>
      <c r="C297" s="139"/>
      <c r="D297" s="139"/>
      <c r="E297" s="139"/>
      <c r="F297" s="139"/>
      <c r="G297" s="139"/>
      <c r="H297" s="139"/>
      <c r="I297" s="139"/>
      <c r="J297" s="139"/>
      <c r="K297" s="139"/>
      <c r="L297" s="139"/>
      <c r="M297" s="139"/>
      <c r="N297" s="139"/>
      <c r="O297" s="139"/>
      <c r="P297" s="139"/>
      <c r="Q297" s="139"/>
      <c r="R297" s="139"/>
      <c r="S297" s="139"/>
      <c r="T297" s="139"/>
      <c r="U297" s="139"/>
      <c r="V297" s="139"/>
      <c r="W297" s="139"/>
      <c r="X297" s="139"/>
      <c r="Y297" s="139"/>
      <c r="Z297" s="139"/>
      <c r="AA297" s="139"/>
      <c r="AB297" s="139"/>
      <c r="AC297" s="139"/>
      <c r="AD297" s="139"/>
      <c r="AE297" s="139"/>
      <c r="AF297" s="139"/>
      <c r="AG297" s="140"/>
      <c r="AH297" s="140"/>
      <c r="AI297" s="140"/>
      <c r="AJ297" s="140"/>
      <c r="AK297" s="140"/>
      <c r="AL297" s="140"/>
      <c r="AM297" s="140"/>
      <c r="AN297" s="140"/>
      <c r="AO297" s="140"/>
      <c r="AP297" s="140"/>
      <c r="AQ297" s="140"/>
      <c r="AR297" s="140"/>
      <c r="AS297" s="140"/>
      <c r="AT297" s="140"/>
      <c r="AU297" s="140"/>
      <c r="AV297" s="140"/>
      <c r="AW297" s="140"/>
      <c r="AX297" s="140"/>
      <c r="AY297" s="140"/>
      <c r="AZ297" s="140"/>
      <c r="BA297" s="140"/>
      <c r="BB297" s="140"/>
      <c r="BC297" s="140"/>
      <c r="BD297" s="140"/>
      <c r="BE297" s="140"/>
      <c r="BF297" s="140"/>
      <c r="BG297" s="140"/>
      <c r="BH297" s="140"/>
      <c r="BI297" s="140"/>
      <c r="BJ297" s="140"/>
      <c r="BK297" s="140"/>
      <c r="BL297" s="140"/>
      <c r="BM297" s="140"/>
      <c r="BN297" s="140"/>
      <c r="BO297" s="140"/>
      <c r="BP297" s="140"/>
      <c r="BQ297" s="140"/>
    </row>
    <row r="298" ht="12.75" customHeight="1">
      <c r="A298" s="139"/>
      <c r="B298" s="139"/>
      <c r="C298" s="139"/>
      <c r="D298" s="139"/>
      <c r="E298" s="139"/>
      <c r="F298" s="139"/>
      <c r="G298" s="139"/>
      <c r="H298" s="139"/>
      <c r="I298" s="139"/>
      <c r="J298" s="139"/>
      <c r="K298" s="139"/>
      <c r="L298" s="139"/>
      <c r="M298" s="139"/>
      <c r="N298" s="139"/>
      <c r="O298" s="139"/>
      <c r="P298" s="139"/>
      <c r="Q298" s="139"/>
      <c r="R298" s="139"/>
      <c r="S298" s="139"/>
      <c r="T298" s="139"/>
      <c r="U298" s="139"/>
      <c r="V298" s="139"/>
      <c r="W298" s="139"/>
      <c r="X298" s="139"/>
      <c r="Y298" s="139"/>
      <c r="Z298" s="139"/>
      <c r="AA298" s="139"/>
      <c r="AB298" s="139"/>
      <c r="AC298" s="139"/>
      <c r="AD298" s="139"/>
      <c r="AE298" s="139"/>
      <c r="AF298" s="139"/>
      <c r="AG298" s="140"/>
      <c r="AH298" s="140"/>
      <c r="AI298" s="140"/>
      <c r="AJ298" s="140"/>
      <c r="AK298" s="140"/>
      <c r="AL298" s="140"/>
      <c r="AM298" s="140"/>
      <c r="AN298" s="140"/>
      <c r="AO298" s="140"/>
      <c r="AP298" s="140"/>
      <c r="AQ298" s="140"/>
      <c r="AR298" s="140"/>
      <c r="AS298" s="140"/>
      <c r="AT298" s="140"/>
      <c r="AU298" s="140"/>
      <c r="AV298" s="140"/>
      <c r="AW298" s="140"/>
      <c r="AX298" s="140"/>
      <c r="AY298" s="140"/>
      <c r="AZ298" s="140"/>
      <c r="BA298" s="140"/>
      <c r="BB298" s="140"/>
      <c r="BC298" s="140"/>
      <c r="BD298" s="140"/>
      <c r="BE298" s="140"/>
      <c r="BF298" s="140"/>
      <c r="BG298" s="140"/>
      <c r="BH298" s="140"/>
      <c r="BI298" s="140"/>
      <c r="BJ298" s="140"/>
      <c r="BK298" s="140"/>
      <c r="BL298" s="140"/>
      <c r="BM298" s="140"/>
      <c r="BN298" s="140"/>
      <c r="BO298" s="140"/>
      <c r="BP298" s="140"/>
      <c r="BQ298" s="140"/>
    </row>
    <row r="299" ht="12.75" customHeight="1">
      <c r="A299" s="139"/>
      <c r="B299" s="139"/>
      <c r="C299" s="139"/>
      <c r="D299" s="139"/>
      <c r="E299" s="139"/>
      <c r="F299" s="139"/>
      <c r="G299" s="139"/>
      <c r="H299" s="139"/>
      <c r="I299" s="139"/>
      <c r="J299" s="139"/>
      <c r="K299" s="139"/>
      <c r="L299" s="139"/>
      <c r="M299" s="139"/>
      <c r="N299" s="139"/>
      <c r="O299" s="139"/>
      <c r="P299" s="139"/>
      <c r="Q299" s="139"/>
      <c r="R299" s="139"/>
      <c r="S299" s="139"/>
      <c r="T299" s="139"/>
      <c r="U299" s="139"/>
      <c r="V299" s="139"/>
      <c r="W299" s="139"/>
      <c r="X299" s="139"/>
      <c r="Y299" s="139"/>
      <c r="Z299" s="139"/>
      <c r="AA299" s="139"/>
      <c r="AB299" s="139"/>
      <c r="AC299" s="139"/>
      <c r="AD299" s="139"/>
      <c r="AE299" s="139"/>
      <c r="AF299" s="139"/>
      <c r="AG299" s="140"/>
      <c r="AH299" s="140"/>
      <c r="AI299" s="140"/>
      <c r="AJ299" s="140"/>
      <c r="AK299" s="140"/>
      <c r="AL299" s="140"/>
      <c r="AM299" s="140"/>
      <c r="AN299" s="140"/>
      <c r="AO299" s="140"/>
      <c r="AP299" s="140"/>
      <c r="AQ299" s="140"/>
      <c r="AR299" s="140"/>
      <c r="AS299" s="140"/>
      <c r="AT299" s="140"/>
      <c r="AU299" s="140"/>
      <c r="AV299" s="140"/>
      <c r="AW299" s="140"/>
      <c r="AX299" s="140"/>
      <c r="AY299" s="140"/>
      <c r="AZ299" s="140"/>
      <c r="BA299" s="140"/>
      <c r="BB299" s="140"/>
      <c r="BC299" s="140"/>
      <c r="BD299" s="140"/>
      <c r="BE299" s="140"/>
      <c r="BF299" s="140"/>
      <c r="BG299" s="140"/>
      <c r="BH299" s="140"/>
      <c r="BI299" s="140"/>
      <c r="BJ299" s="140"/>
      <c r="BK299" s="140"/>
      <c r="BL299" s="140"/>
      <c r="BM299" s="140"/>
      <c r="BN299" s="140"/>
      <c r="BO299" s="140"/>
      <c r="BP299" s="140"/>
      <c r="BQ299" s="140"/>
    </row>
    <row r="300" ht="12.75" customHeight="1">
      <c r="A300" s="139"/>
      <c r="B300" s="139"/>
      <c r="C300" s="139"/>
      <c r="D300" s="139"/>
      <c r="E300" s="139"/>
      <c r="F300" s="139"/>
      <c r="G300" s="139"/>
      <c r="H300" s="139"/>
      <c r="I300" s="139"/>
      <c r="J300" s="139"/>
      <c r="K300" s="139"/>
      <c r="L300" s="139"/>
      <c r="M300" s="139"/>
      <c r="N300" s="139"/>
      <c r="O300" s="139"/>
      <c r="P300" s="139"/>
      <c r="Q300" s="139"/>
      <c r="R300" s="139"/>
      <c r="S300" s="139"/>
      <c r="T300" s="139"/>
      <c r="U300" s="139"/>
      <c r="V300" s="139"/>
      <c r="W300" s="139"/>
      <c r="X300" s="139"/>
      <c r="Y300" s="139"/>
      <c r="Z300" s="139"/>
      <c r="AA300" s="139"/>
      <c r="AB300" s="139"/>
      <c r="AC300" s="139"/>
      <c r="AD300" s="139"/>
      <c r="AE300" s="139"/>
      <c r="AF300" s="139"/>
      <c r="AG300" s="140"/>
      <c r="AH300" s="140"/>
      <c r="AI300" s="140"/>
      <c r="AJ300" s="140"/>
      <c r="AK300" s="140"/>
      <c r="AL300" s="140"/>
      <c r="AM300" s="140"/>
      <c r="AN300" s="140"/>
      <c r="AO300" s="140"/>
      <c r="AP300" s="140"/>
      <c r="AQ300" s="140"/>
      <c r="AR300" s="140"/>
      <c r="AS300" s="140"/>
      <c r="AT300" s="140"/>
      <c r="AU300" s="140"/>
      <c r="AV300" s="140"/>
      <c r="AW300" s="140"/>
      <c r="AX300" s="140"/>
      <c r="AY300" s="140"/>
      <c r="AZ300" s="140"/>
      <c r="BA300" s="140"/>
      <c r="BB300" s="140"/>
      <c r="BC300" s="140"/>
      <c r="BD300" s="140"/>
      <c r="BE300" s="140"/>
      <c r="BF300" s="140"/>
      <c r="BG300" s="140"/>
      <c r="BH300" s="140"/>
      <c r="BI300" s="140"/>
      <c r="BJ300" s="140"/>
      <c r="BK300" s="140"/>
      <c r="BL300" s="140"/>
      <c r="BM300" s="140"/>
      <c r="BN300" s="140"/>
      <c r="BO300" s="140"/>
      <c r="BP300" s="140"/>
      <c r="BQ300" s="140"/>
    </row>
    <row r="301" ht="12.75" customHeight="1">
      <c r="A301" s="139"/>
      <c r="B301" s="139"/>
      <c r="C301" s="139"/>
      <c r="D301" s="139"/>
      <c r="E301" s="139"/>
      <c r="F301" s="139"/>
      <c r="G301" s="139"/>
      <c r="H301" s="139"/>
      <c r="I301" s="139"/>
      <c r="J301" s="139"/>
      <c r="K301" s="139"/>
      <c r="L301" s="139"/>
      <c r="M301" s="139"/>
      <c r="N301" s="139"/>
      <c r="O301" s="139"/>
      <c r="P301" s="139"/>
      <c r="Q301" s="139"/>
      <c r="R301" s="139"/>
      <c r="S301" s="139"/>
      <c r="T301" s="139"/>
      <c r="U301" s="139"/>
      <c r="V301" s="139"/>
      <c r="W301" s="139"/>
      <c r="X301" s="139"/>
      <c r="Y301" s="139"/>
      <c r="Z301" s="139"/>
      <c r="AA301" s="139"/>
      <c r="AB301" s="139"/>
      <c r="AC301" s="139"/>
      <c r="AD301" s="139"/>
      <c r="AE301" s="139"/>
      <c r="AF301" s="139"/>
      <c r="AG301" s="140"/>
      <c r="AH301" s="140"/>
      <c r="AI301" s="140"/>
      <c r="AJ301" s="140"/>
      <c r="AK301" s="140"/>
      <c r="AL301" s="140"/>
      <c r="AM301" s="140"/>
      <c r="AN301" s="140"/>
      <c r="AO301" s="140"/>
      <c r="AP301" s="140"/>
      <c r="AQ301" s="140"/>
      <c r="AR301" s="140"/>
      <c r="AS301" s="140"/>
      <c r="AT301" s="140"/>
      <c r="AU301" s="140"/>
      <c r="AV301" s="140"/>
      <c r="AW301" s="140"/>
      <c r="AX301" s="140"/>
      <c r="AY301" s="140"/>
      <c r="AZ301" s="140"/>
      <c r="BA301" s="140"/>
      <c r="BB301" s="140"/>
      <c r="BC301" s="140"/>
      <c r="BD301" s="140"/>
      <c r="BE301" s="140"/>
      <c r="BF301" s="140"/>
      <c r="BG301" s="140"/>
      <c r="BH301" s="140"/>
      <c r="BI301" s="140"/>
      <c r="BJ301" s="140"/>
      <c r="BK301" s="140"/>
      <c r="BL301" s="140"/>
      <c r="BM301" s="140"/>
      <c r="BN301" s="140"/>
      <c r="BO301" s="140"/>
      <c r="BP301" s="140"/>
      <c r="BQ301" s="140"/>
    </row>
    <row r="302" ht="12.75" customHeight="1">
      <c r="A302" s="139"/>
      <c r="B302" s="139"/>
      <c r="C302" s="139"/>
      <c r="D302" s="139"/>
      <c r="E302" s="139"/>
      <c r="F302" s="139"/>
      <c r="G302" s="139"/>
      <c r="H302" s="139"/>
      <c r="I302" s="139"/>
      <c r="J302" s="139"/>
      <c r="K302" s="139"/>
      <c r="L302" s="139"/>
      <c r="M302" s="139"/>
      <c r="N302" s="139"/>
      <c r="O302" s="139"/>
      <c r="P302" s="139"/>
      <c r="Q302" s="139"/>
      <c r="R302" s="139"/>
      <c r="S302" s="139"/>
      <c r="T302" s="139"/>
      <c r="U302" s="139"/>
      <c r="V302" s="139"/>
      <c r="W302" s="139"/>
      <c r="X302" s="139"/>
      <c r="Y302" s="139"/>
      <c r="Z302" s="139"/>
      <c r="AA302" s="139"/>
      <c r="AB302" s="139"/>
      <c r="AC302" s="139"/>
      <c r="AD302" s="139"/>
      <c r="AE302" s="139"/>
      <c r="AF302" s="139"/>
      <c r="AG302" s="140"/>
      <c r="AH302" s="140"/>
      <c r="AI302" s="140"/>
      <c r="AJ302" s="140"/>
      <c r="AK302" s="140"/>
      <c r="AL302" s="140"/>
      <c r="AM302" s="140"/>
      <c r="AN302" s="140"/>
      <c r="AO302" s="140"/>
      <c r="AP302" s="140"/>
      <c r="AQ302" s="140"/>
      <c r="AR302" s="140"/>
      <c r="AS302" s="140"/>
      <c r="AT302" s="140"/>
      <c r="AU302" s="140"/>
      <c r="AV302" s="140"/>
      <c r="AW302" s="140"/>
      <c r="AX302" s="140"/>
      <c r="AY302" s="140"/>
      <c r="AZ302" s="140"/>
      <c r="BA302" s="140"/>
      <c r="BB302" s="140"/>
      <c r="BC302" s="140"/>
      <c r="BD302" s="140"/>
      <c r="BE302" s="140"/>
      <c r="BF302" s="140"/>
      <c r="BG302" s="140"/>
      <c r="BH302" s="140"/>
      <c r="BI302" s="140"/>
      <c r="BJ302" s="140"/>
      <c r="BK302" s="140"/>
      <c r="BL302" s="140"/>
      <c r="BM302" s="140"/>
      <c r="BN302" s="140"/>
      <c r="BO302" s="140"/>
      <c r="BP302" s="140"/>
      <c r="BQ302" s="140"/>
    </row>
    <row r="303" ht="12.75" customHeight="1">
      <c r="A303" s="139"/>
      <c r="B303" s="139"/>
      <c r="C303" s="139"/>
      <c r="D303" s="139"/>
      <c r="E303" s="139"/>
      <c r="F303" s="139"/>
      <c r="G303" s="139"/>
      <c r="H303" s="139"/>
      <c r="I303" s="139"/>
      <c r="J303" s="139"/>
      <c r="K303" s="139"/>
      <c r="L303" s="139"/>
      <c r="M303" s="139"/>
      <c r="N303" s="139"/>
      <c r="O303" s="139"/>
      <c r="P303" s="139"/>
      <c r="Q303" s="139"/>
      <c r="R303" s="139"/>
      <c r="S303" s="139"/>
      <c r="T303" s="139"/>
      <c r="U303" s="139"/>
      <c r="V303" s="139"/>
      <c r="W303" s="139"/>
      <c r="X303" s="139"/>
      <c r="Y303" s="139"/>
      <c r="Z303" s="139"/>
      <c r="AA303" s="139"/>
      <c r="AB303" s="139"/>
      <c r="AC303" s="139"/>
      <c r="AD303" s="139"/>
      <c r="AE303" s="139"/>
      <c r="AF303" s="139"/>
      <c r="AG303" s="140"/>
      <c r="AH303" s="140"/>
      <c r="AI303" s="140"/>
      <c r="AJ303" s="140"/>
      <c r="AK303" s="140"/>
      <c r="AL303" s="140"/>
      <c r="AM303" s="140"/>
      <c r="AN303" s="140"/>
      <c r="AO303" s="140"/>
      <c r="AP303" s="140"/>
      <c r="AQ303" s="140"/>
      <c r="AR303" s="140"/>
      <c r="AS303" s="140"/>
      <c r="AT303" s="140"/>
      <c r="AU303" s="140"/>
      <c r="AV303" s="140"/>
      <c r="AW303" s="140"/>
      <c r="AX303" s="140"/>
      <c r="AY303" s="140"/>
      <c r="AZ303" s="140"/>
      <c r="BA303" s="140"/>
      <c r="BB303" s="140"/>
      <c r="BC303" s="140"/>
      <c r="BD303" s="140"/>
      <c r="BE303" s="140"/>
      <c r="BF303" s="140"/>
      <c r="BG303" s="140"/>
      <c r="BH303" s="140"/>
      <c r="BI303" s="140"/>
      <c r="BJ303" s="140"/>
      <c r="BK303" s="140"/>
      <c r="BL303" s="140"/>
      <c r="BM303" s="140"/>
      <c r="BN303" s="140"/>
      <c r="BO303" s="140"/>
      <c r="BP303" s="140"/>
      <c r="BQ303" s="140"/>
    </row>
    <row r="304" ht="12.75" customHeight="1">
      <c r="A304" s="139"/>
      <c r="B304" s="139"/>
      <c r="C304" s="139"/>
      <c r="D304" s="139"/>
      <c r="E304" s="139"/>
      <c r="F304" s="139"/>
      <c r="G304" s="139"/>
      <c r="H304" s="139"/>
      <c r="I304" s="139"/>
      <c r="J304" s="139"/>
      <c r="K304" s="139"/>
      <c r="L304" s="139"/>
      <c r="M304" s="139"/>
      <c r="N304" s="139"/>
      <c r="O304" s="139"/>
      <c r="P304" s="139"/>
      <c r="Q304" s="139"/>
      <c r="R304" s="139"/>
      <c r="S304" s="139"/>
      <c r="T304" s="139"/>
      <c r="U304" s="139"/>
      <c r="V304" s="139"/>
      <c r="W304" s="139"/>
      <c r="X304" s="139"/>
      <c r="Y304" s="139"/>
      <c r="Z304" s="139"/>
      <c r="AA304" s="139"/>
      <c r="AB304" s="139"/>
      <c r="AC304" s="139"/>
      <c r="AD304" s="139"/>
      <c r="AE304" s="139"/>
      <c r="AF304" s="139"/>
      <c r="AG304" s="140"/>
      <c r="AH304" s="140"/>
      <c r="AI304" s="140"/>
      <c r="AJ304" s="140"/>
      <c r="AK304" s="140"/>
      <c r="AL304" s="140"/>
      <c r="AM304" s="140"/>
      <c r="AN304" s="140"/>
      <c r="AO304" s="140"/>
      <c r="AP304" s="140"/>
      <c r="AQ304" s="140"/>
      <c r="AR304" s="140"/>
      <c r="AS304" s="140"/>
      <c r="AT304" s="140"/>
      <c r="AU304" s="140"/>
      <c r="AV304" s="140"/>
      <c r="AW304" s="140"/>
      <c r="AX304" s="140"/>
      <c r="AY304" s="140"/>
      <c r="AZ304" s="140"/>
      <c r="BA304" s="140"/>
      <c r="BB304" s="140"/>
      <c r="BC304" s="140"/>
      <c r="BD304" s="140"/>
      <c r="BE304" s="140"/>
      <c r="BF304" s="140"/>
      <c r="BG304" s="140"/>
      <c r="BH304" s="140"/>
      <c r="BI304" s="140"/>
      <c r="BJ304" s="140"/>
      <c r="BK304" s="140"/>
      <c r="BL304" s="140"/>
      <c r="BM304" s="140"/>
      <c r="BN304" s="140"/>
      <c r="BO304" s="140"/>
      <c r="BP304" s="140"/>
      <c r="BQ304" s="140"/>
    </row>
    <row r="305" ht="12.75" customHeight="1">
      <c r="A305" s="139"/>
      <c r="B305" s="139"/>
      <c r="C305" s="139"/>
      <c r="D305" s="139"/>
      <c r="E305" s="139"/>
      <c r="F305" s="139"/>
      <c r="G305" s="139"/>
      <c r="H305" s="139"/>
      <c r="I305" s="139"/>
      <c r="J305" s="139"/>
      <c r="K305" s="139"/>
      <c r="L305" s="139"/>
      <c r="M305" s="139"/>
      <c r="N305" s="139"/>
      <c r="O305" s="139"/>
      <c r="P305" s="139"/>
      <c r="Q305" s="139"/>
      <c r="R305" s="139"/>
      <c r="S305" s="139"/>
      <c r="T305" s="139"/>
      <c r="U305" s="139"/>
      <c r="V305" s="139"/>
      <c r="W305" s="139"/>
      <c r="X305" s="139"/>
      <c r="Y305" s="139"/>
      <c r="Z305" s="139"/>
      <c r="AA305" s="139"/>
      <c r="AB305" s="139"/>
      <c r="AC305" s="139"/>
      <c r="AD305" s="139"/>
      <c r="AE305" s="139"/>
      <c r="AF305" s="139"/>
      <c r="AG305" s="140"/>
      <c r="AH305" s="140"/>
      <c r="AI305" s="140"/>
      <c r="AJ305" s="140"/>
      <c r="AK305" s="140"/>
      <c r="AL305" s="140"/>
      <c r="AM305" s="140"/>
      <c r="AN305" s="140"/>
      <c r="AO305" s="140"/>
      <c r="AP305" s="140"/>
      <c r="AQ305" s="140"/>
      <c r="AR305" s="140"/>
      <c r="AS305" s="140"/>
      <c r="AT305" s="140"/>
      <c r="AU305" s="140"/>
      <c r="AV305" s="140"/>
      <c r="AW305" s="140"/>
      <c r="AX305" s="140"/>
      <c r="AY305" s="140"/>
      <c r="AZ305" s="140"/>
      <c r="BA305" s="140"/>
      <c r="BB305" s="140"/>
      <c r="BC305" s="140"/>
      <c r="BD305" s="140"/>
      <c r="BE305" s="140"/>
      <c r="BF305" s="140"/>
      <c r="BG305" s="140"/>
      <c r="BH305" s="140"/>
      <c r="BI305" s="140"/>
      <c r="BJ305" s="140"/>
      <c r="BK305" s="140"/>
      <c r="BL305" s="140"/>
      <c r="BM305" s="140"/>
      <c r="BN305" s="140"/>
      <c r="BO305" s="140"/>
      <c r="BP305" s="140"/>
      <c r="BQ305" s="140"/>
    </row>
    <row r="306" ht="12.75" customHeight="1">
      <c r="A306" s="139"/>
      <c r="B306" s="139"/>
      <c r="C306" s="139"/>
      <c r="D306" s="139"/>
      <c r="E306" s="139"/>
      <c r="F306" s="139"/>
      <c r="G306" s="139"/>
      <c r="H306" s="139"/>
      <c r="I306" s="139"/>
      <c r="J306" s="139"/>
      <c r="K306" s="139"/>
      <c r="L306" s="139"/>
      <c r="M306" s="139"/>
      <c r="N306" s="139"/>
      <c r="O306" s="139"/>
      <c r="P306" s="139"/>
      <c r="Q306" s="139"/>
      <c r="R306" s="139"/>
      <c r="S306" s="139"/>
      <c r="T306" s="139"/>
      <c r="U306" s="139"/>
      <c r="V306" s="139"/>
      <c r="W306" s="139"/>
      <c r="X306" s="139"/>
      <c r="Y306" s="139"/>
      <c r="Z306" s="139"/>
      <c r="AA306" s="139"/>
      <c r="AB306" s="139"/>
      <c r="AC306" s="139"/>
      <c r="AD306" s="139"/>
      <c r="AE306" s="139"/>
      <c r="AF306" s="139"/>
      <c r="AG306" s="140"/>
      <c r="AH306" s="140"/>
      <c r="AI306" s="140"/>
      <c r="AJ306" s="140"/>
      <c r="AK306" s="140"/>
      <c r="AL306" s="140"/>
      <c r="AM306" s="140"/>
      <c r="AN306" s="140"/>
      <c r="AO306" s="140"/>
      <c r="AP306" s="140"/>
      <c r="AQ306" s="140"/>
      <c r="AR306" s="140"/>
      <c r="AS306" s="140"/>
      <c r="AT306" s="140"/>
      <c r="AU306" s="140"/>
      <c r="AV306" s="140"/>
      <c r="AW306" s="140"/>
      <c r="AX306" s="140"/>
      <c r="AY306" s="140"/>
      <c r="AZ306" s="140"/>
      <c r="BA306" s="140"/>
      <c r="BB306" s="140"/>
      <c r="BC306" s="140"/>
      <c r="BD306" s="140"/>
      <c r="BE306" s="140"/>
      <c r="BF306" s="140"/>
      <c r="BG306" s="140"/>
      <c r="BH306" s="140"/>
      <c r="BI306" s="140"/>
      <c r="BJ306" s="140"/>
      <c r="BK306" s="140"/>
      <c r="BL306" s="140"/>
      <c r="BM306" s="140"/>
      <c r="BN306" s="140"/>
      <c r="BO306" s="140"/>
      <c r="BP306" s="140"/>
      <c r="BQ306" s="140"/>
    </row>
    <row r="307" ht="12.75" customHeight="1">
      <c r="A307" s="139"/>
      <c r="B307" s="139"/>
      <c r="C307" s="139"/>
      <c r="D307" s="139"/>
      <c r="E307" s="139"/>
      <c r="F307" s="139"/>
      <c r="G307" s="139"/>
      <c r="H307" s="139"/>
      <c r="I307" s="139"/>
      <c r="J307" s="139"/>
      <c r="K307" s="139"/>
      <c r="L307" s="139"/>
      <c r="M307" s="139"/>
      <c r="N307" s="139"/>
      <c r="O307" s="139"/>
      <c r="P307" s="139"/>
      <c r="Q307" s="139"/>
      <c r="R307" s="139"/>
      <c r="S307" s="139"/>
      <c r="T307" s="139"/>
      <c r="U307" s="139"/>
      <c r="V307" s="139"/>
      <c r="W307" s="139"/>
      <c r="X307" s="139"/>
      <c r="Y307" s="139"/>
      <c r="Z307" s="139"/>
      <c r="AA307" s="139"/>
      <c r="AB307" s="139"/>
      <c r="AC307" s="139"/>
      <c r="AD307" s="139"/>
      <c r="AE307" s="139"/>
      <c r="AF307" s="139"/>
      <c r="AG307" s="140"/>
      <c r="AH307" s="140"/>
      <c r="AI307" s="140"/>
      <c r="AJ307" s="140"/>
      <c r="AK307" s="140"/>
      <c r="AL307" s="140"/>
      <c r="AM307" s="140"/>
      <c r="AN307" s="140"/>
      <c r="AO307" s="140"/>
      <c r="AP307" s="140"/>
      <c r="AQ307" s="140"/>
      <c r="AR307" s="140"/>
      <c r="AS307" s="140"/>
      <c r="AT307" s="140"/>
      <c r="AU307" s="140"/>
      <c r="AV307" s="140"/>
      <c r="AW307" s="140"/>
      <c r="AX307" s="140"/>
      <c r="AY307" s="140"/>
      <c r="AZ307" s="140"/>
      <c r="BA307" s="140"/>
      <c r="BB307" s="140"/>
      <c r="BC307" s="140"/>
      <c r="BD307" s="140"/>
      <c r="BE307" s="140"/>
      <c r="BF307" s="140"/>
      <c r="BG307" s="140"/>
      <c r="BH307" s="140"/>
      <c r="BI307" s="140"/>
      <c r="BJ307" s="140"/>
      <c r="BK307" s="140"/>
      <c r="BL307" s="140"/>
      <c r="BM307" s="140"/>
      <c r="BN307" s="140"/>
      <c r="BO307" s="140"/>
      <c r="BP307" s="140"/>
      <c r="BQ307" s="140"/>
    </row>
    <row r="308" ht="12.75" customHeight="1">
      <c r="A308" s="139"/>
      <c r="B308" s="139"/>
      <c r="C308" s="139"/>
      <c r="D308" s="139"/>
      <c r="E308" s="139"/>
      <c r="F308" s="139"/>
      <c r="G308" s="139"/>
      <c r="H308" s="139"/>
      <c r="I308" s="139"/>
      <c r="J308" s="139"/>
      <c r="K308" s="139"/>
      <c r="L308" s="139"/>
      <c r="M308" s="139"/>
      <c r="N308" s="139"/>
      <c r="O308" s="139"/>
      <c r="P308" s="139"/>
      <c r="Q308" s="139"/>
      <c r="R308" s="139"/>
      <c r="S308" s="139"/>
      <c r="T308" s="139"/>
      <c r="U308" s="139"/>
      <c r="V308" s="139"/>
      <c r="W308" s="139"/>
      <c r="X308" s="139"/>
      <c r="Y308" s="139"/>
      <c r="Z308" s="139"/>
      <c r="AA308" s="139"/>
      <c r="AB308" s="139"/>
      <c r="AC308" s="139"/>
      <c r="AD308" s="139"/>
      <c r="AE308" s="139"/>
      <c r="AF308" s="139"/>
      <c r="AG308" s="140"/>
      <c r="AH308" s="140"/>
      <c r="AI308" s="140"/>
      <c r="AJ308" s="140"/>
      <c r="AK308" s="140"/>
      <c r="AL308" s="140"/>
      <c r="AM308" s="140"/>
      <c r="AN308" s="140"/>
      <c r="AO308" s="140"/>
      <c r="AP308" s="140"/>
      <c r="AQ308" s="140"/>
      <c r="AR308" s="140"/>
      <c r="AS308" s="140"/>
      <c r="AT308" s="140"/>
      <c r="AU308" s="140"/>
      <c r="AV308" s="140"/>
      <c r="AW308" s="140"/>
      <c r="AX308" s="140"/>
      <c r="AY308" s="140"/>
      <c r="AZ308" s="140"/>
      <c r="BA308" s="140"/>
      <c r="BB308" s="140"/>
      <c r="BC308" s="140"/>
      <c r="BD308" s="140"/>
      <c r="BE308" s="140"/>
      <c r="BF308" s="140"/>
      <c r="BG308" s="140"/>
      <c r="BH308" s="140"/>
      <c r="BI308" s="140"/>
      <c r="BJ308" s="140"/>
      <c r="BK308" s="140"/>
      <c r="BL308" s="140"/>
      <c r="BM308" s="140"/>
      <c r="BN308" s="140"/>
      <c r="BO308" s="140"/>
      <c r="BP308" s="140"/>
      <c r="BQ308" s="140"/>
    </row>
    <row r="309" ht="12.75" customHeight="1">
      <c r="A309" s="139"/>
      <c r="B309" s="139"/>
      <c r="C309" s="139"/>
      <c r="D309" s="139"/>
      <c r="E309" s="139"/>
      <c r="F309" s="139"/>
      <c r="G309" s="139"/>
      <c r="H309" s="139"/>
      <c r="I309" s="139"/>
      <c r="J309" s="139"/>
      <c r="K309" s="139"/>
      <c r="L309" s="139"/>
      <c r="M309" s="139"/>
      <c r="N309" s="139"/>
      <c r="O309" s="139"/>
      <c r="P309" s="139"/>
      <c r="Q309" s="139"/>
      <c r="R309" s="139"/>
      <c r="S309" s="139"/>
      <c r="T309" s="139"/>
      <c r="U309" s="139"/>
      <c r="V309" s="139"/>
      <c r="W309" s="139"/>
      <c r="X309" s="139"/>
      <c r="Y309" s="139"/>
      <c r="Z309" s="139"/>
      <c r="AA309" s="139"/>
      <c r="AB309" s="139"/>
      <c r="AC309" s="139"/>
      <c r="AD309" s="139"/>
      <c r="AE309" s="139"/>
      <c r="AF309" s="139"/>
      <c r="AG309" s="140"/>
      <c r="AH309" s="140"/>
      <c r="AI309" s="140"/>
      <c r="AJ309" s="140"/>
      <c r="AK309" s="140"/>
      <c r="AL309" s="140"/>
      <c r="AM309" s="140"/>
      <c r="AN309" s="140"/>
      <c r="AO309" s="140"/>
      <c r="AP309" s="140"/>
      <c r="AQ309" s="140"/>
      <c r="AR309" s="140"/>
      <c r="AS309" s="140"/>
      <c r="AT309" s="140"/>
      <c r="AU309" s="140"/>
      <c r="AV309" s="140"/>
      <c r="AW309" s="140"/>
      <c r="AX309" s="140"/>
      <c r="AY309" s="140"/>
      <c r="AZ309" s="140"/>
      <c r="BA309" s="140"/>
      <c r="BB309" s="140"/>
      <c r="BC309" s="140"/>
      <c r="BD309" s="140"/>
      <c r="BE309" s="140"/>
      <c r="BF309" s="140"/>
      <c r="BG309" s="140"/>
      <c r="BH309" s="140"/>
      <c r="BI309" s="140"/>
      <c r="BJ309" s="140"/>
      <c r="BK309" s="140"/>
      <c r="BL309" s="140"/>
      <c r="BM309" s="140"/>
      <c r="BN309" s="140"/>
      <c r="BO309" s="140"/>
      <c r="BP309" s="140"/>
      <c r="BQ309" s="140"/>
    </row>
    <row r="310" ht="12.75" customHeight="1">
      <c r="A310" s="139"/>
      <c r="B310" s="139"/>
      <c r="C310" s="139"/>
      <c r="D310" s="139"/>
      <c r="E310" s="139"/>
      <c r="F310" s="139"/>
      <c r="G310" s="139"/>
      <c r="H310" s="139"/>
      <c r="I310" s="139"/>
      <c r="J310" s="139"/>
      <c r="K310" s="139"/>
      <c r="L310" s="139"/>
      <c r="M310" s="139"/>
      <c r="N310" s="139"/>
      <c r="O310" s="139"/>
      <c r="P310" s="139"/>
      <c r="Q310" s="139"/>
      <c r="R310" s="139"/>
      <c r="S310" s="139"/>
      <c r="T310" s="139"/>
      <c r="U310" s="139"/>
      <c r="V310" s="139"/>
      <c r="W310" s="139"/>
      <c r="X310" s="139"/>
      <c r="Y310" s="139"/>
      <c r="Z310" s="139"/>
      <c r="AA310" s="139"/>
      <c r="AB310" s="139"/>
      <c r="AC310" s="139"/>
      <c r="AD310" s="139"/>
      <c r="AE310" s="139"/>
      <c r="AF310" s="139"/>
      <c r="AG310" s="140"/>
      <c r="AH310" s="140"/>
      <c r="AI310" s="140"/>
      <c r="AJ310" s="140"/>
      <c r="AK310" s="140"/>
      <c r="AL310" s="140"/>
      <c r="AM310" s="140"/>
      <c r="AN310" s="140"/>
      <c r="AO310" s="140"/>
      <c r="AP310" s="140"/>
      <c r="AQ310" s="140"/>
      <c r="AR310" s="140"/>
      <c r="AS310" s="140"/>
      <c r="AT310" s="140"/>
      <c r="AU310" s="140"/>
      <c r="AV310" s="140"/>
      <c r="AW310" s="140"/>
      <c r="AX310" s="140"/>
      <c r="AY310" s="140"/>
      <c r="AZ310" s="140"/>
      <c r="BA310" s="140"/>
      <c r="BB310" s="140"/>
      <c r="BC310" s="140"/>
      <c r="BD310" s="140"/>
      <c r="BE310" s="140"/>
      <c r="BF310" s="140"/>
      <c r="BG310" s="140"/>
      <c r="BH310" s="140"/>
      <c r="BI310" s="140"/>
      <c r="BJ310" s="140"/>
      <c r="BK310" s="140"/>
      <c r="BL310" s="140"/>
      <c r="BM310" s="140"/>
      <c r="BN310" s="140"/>
      <c r="BO310" s="140"/>
      <c r="BP310" s="140"/>
      <c r="BQ310" s="140"/>
    </row>
    <row r="311" ht="12.75" customHeight="1">
      <c r="A311" s="139"/>
      <c r="B311" s="139"/>
      <c r="C311" s="139"/>
      <c r="D311" s="139"/>
      <c r="E311" s="139"/>
      <c r="F311" s="139"/>
      <c r="G311" s="139"/>
      <c r="H311" s="139"/>
      <c r="I311" s="139"/>
      <c r="J311" s="139"/>
      <c r="K311" s="139"/>
      <c r="L311" s="139"/>
      <c r="M311" s="139"/>
      <c r="N311" s="139"/>
      <c r="O311" s="139"/>
      <c r="P311" s="139"/>
      <c r="Q311" s="139"/>
      <c r="R311" s="139"/>
      <c r="S311" s="139"/>
      <c r="T311" s="139"/>
      <c r="U311" s="139"/>
      <c r="V311" s="139"/>
      <c r="W311" s="139"/>
      <c r="X311" s="139"/>
      <c r="Y311" s="139"/>
      <c r="Z311" s="139"/>
      <c r="AA311" s="139"/>
      <c r="AB311" s="139"/>
      <c r="AC311" s="139"/>
      <c r="AD311" s="139"/>
      <c r="AE311" s="139"/>
      <c r="AF311" s="139"/>
      <c r="AG311" s="140"/>
      <c r="AH311" s="140"/>
      <c r="AI311" s="140"/>
      <c r="AJ311" s="140"/>
      <c r="AK311" s="140"/>
      <c r="AL311" s="140"/>
      <c r="AM311" s="140"/>
      <c r="AN311" s="140"/>
      <c r="AO311" s="140"/>
      <c r="AP311" s="140"/>
      <c r="AQ311" s="140"/>
      <c r="AR311" s="140"/>
      <c r="AS311" s="140"/>
      <c r="AT311" s="140"/>
      <c r="AU311" s="140"/>
      <c r="AV311" s="140"/>
      <c r="AW311" s="140"/>
      <c r="AX311" s="140"/>
      <c r="AY311" s="140"/>
      <c r="AZ311" s="140"/>
      <c r="BA311" s="140"/>
      <c r="BB311" s="140"/>
      <c r="BC311" s="140"/>
      <c r="BD311" s="140"/>
      <c r="BE311" s="140"/>
      <c r="BF311" s="140"/>
      <c r="BG311" s="140"/>
      <c r="BH311" s="140"/>
      <c r="BI311" s="140"/>
      <c r="BJ311" s="140"/>
      <c r="BK311" s="140"/>
      <c r="BL311" s="140"/>
      <c r="BM311" s="140"/>
      <c r="BN311" s="140"/>
      <c r="BO311" s="140"/>
      <c r="BP311" s="140"/>
      <c r="BQ311" s="140"/>
    </row>
    <row r="312" ht="12.75" customHeight="1">
      <c r="A312" s="139"/>
      <c r="B312" s="139"/>
      <c r="C312" s="139"/>
      <c r="D312" s="139"/>
      <c r="E312" s="139"/>
      <c r="F312" s="139"/>
      <c r="G312" s="139"/>
      <c r="H312" s="139"/>
      <c r="I312" s="139"/>
      <c r="J312" s="139"/>
      <c r="K312" s="139"/>
      <c r="L312" s="139"/>
      <c r="M312" s="139"/>
      <c r="N312" s="139"/>
      <c r="O312" s="139"/>
      <c r="P312" s="139"/>
      <c r="Q312" s="139"/>
      <c r="R312" s="139"/>
      <c r="S312" s="139"/>
      <c r="T312" s="139"/>
      <c r="U312" s="139"/>
      <c r="V312" s="139"/>
      <c r="W312" s="139"/>
      <c r="X312" s="139"/>
      <c r="Y312" s="139"/>
      <c r="Z312" s="139"/>
      <c r="AA312" s="139"/>
      <c r="AB312" s="139"/>
      <c r="AC312" s="139"/>
      <c r="AD312" s="139"/>
      <c r="AE312" s="139"/>
      <c r="AF312" s="139"/>
      <c r="AG312" s="140"/>
      <c r="AH312" s="140"/>
      <c r="AI312" s="140"/>
      <c r="AJ312" s="140"/>
      <c r="AK312" s="140"/>
      <c r="AL312" s="140"/>
      <c r="AM312" s="140"/>
      <c r="AN312" s="140"/>
      <c r="AO312" s="140"/>
      <c r="AP312" s="140"/>
      <c r="AQ312" s="140"/>
      <c r="AR312" s="140"/>
      <c r="AS312" s="140"/>
      <c r="AT312" s="140"/>
      <c r="AU312" s="140"/>
      <c r="AV312" s="140"/>
      <c r="AW312" s="140"/>
      <c r="AX312" s="140"/>
      <c r="AY312" s="140"/>
      <c r="AZ312" s="140"/>
      <c r="BA312" s="140"/>
      <c r="BB312" s="140"/>
      <c r="BC312" s="140"/>
      <c r="BD312" s="140"/>
      <c r="BE312" s="140"/>
      <c r="BF312" s="140"/>
      <c r="BG312" s="140"/>
      <c r="BH312" s="140"/>
      <c r="BI312" s="140"/>
      <c r="BJ312" s="140"/>
      <c r="BK312" s="140"/>
      <c r="BL312" s="140"/>
      <c r="BM312" s="140"/>
      <c r="BN312" s="140"/>
      <c r="BO312" s="140"/>
      <c r="BP312" s="140"/>
      <c r="BQ312" s="140"/>
    </row>
    <row r="313" ht="12.75" customHeight="1">
      <c r="A313" s="139"/>
      <c r="B313" s="139"/>
      <c r="C313" s="139"/>
      <c r="D313" s="139"/>
      <c r="E313" s="139"/>
      <c r="F313" s="139"/>
      <c r="G313" s="139"/>
      <c r="H313" s="139"/>
      <c r="I313" s="139"/>
      <c r="J313" s="139"/>
      <c r="K313" s="139"/>
      <c r="L313" s="139"/>
      <c r="M313" s="139"/>
      <c r="N313" s="139"/>
      <c r="O313" s="139"/>
      <c r="P313" s="139"/>
      <c r="Q313" s="139"/>
      <c r="R313" s="139"/>
      <c r="S313" s="139"/>
      <c r="T313" s="139"/>
      <c r="U313" s="139"/>
      <c r="V313" s="139"/>
      <c r="W313" s="139"/>
      <c r="X313" s="139"/>
      <c r="Y313" s="139"/>
      <c r="Z313" s="139"/>
      <c r="AA313" s="139"/>
      <c r="AB313" s="139"/>
      <c r="AC313" s="139"/>
      <c r="AD313" s="139"/>
      <c r="AE313" s="139"/>
      <c r="AF313" s="139"/>
      <c r="AG313" s="140"/>
      <c r="AH313" s="140"/>
      <c r="AI313" s="140"/>
      <c r="AJ313" s="140"/>
      <c r="AK313" s="140"/>
      <c r="AL313" s="140"/>
      <c r="AM313" s="140"/>
      <c r="AN313" s="140"/>
      <c r="AO313" s="140"/>
      <c r="AP313" s="140"/>
      <c r="AQ313" s="140"/>
      <c r="AR313" s="140"/>
      <c r="AS313" s="140"/>
      <c r="AT313" s="140"/>
      <c r="AU313" s="140"/>
      <c r="AV313" s="140"/>
      <c r="AW313" s="140"/>
      <c r="AX313" s="140"/>
      <c r="AY313" s="140"/>
      <c r="AZ313" s="140"/>
      <c r="BA313" s="140"/>
      <c r="BB313" s="140"/>
      <c r="BC313" s="140"/>
      <c r="BD313" s="140"/>
      <c r="BE313" s="140"/>
      <c r="BF313" s="140"/>
      <c r="BG313" s="140"/>
      <c r="BH313" s="140"/>
      <c r="BI313" s="140"/>
      <c r="BJ313" s="140"/>
      <c r="BK313" s="140"/>
      <c r="BL313" s="140"/>
      <c r="BM313" s="140"/>
      <c r="BN313" s="140"/>
      <c r="BO313" s="140"/>
      <c r="BP313" s="140"/>
      <c r="BQ313" s="140"/>
    </row>
    <row r="314" ht="12.75" customHeight="1">
      <c r="A314" s="139"/>
      <c r="B314" s="139"/>
      <c r="C314" s="139"/>
      <c r="D314" s="139"/>
      <c r="E314" s="139"/>
      <c r="F314" s="139"/>
      <c r="G314" s="139"/>
      <c r="H314" s="139"/>
      <c r="I314" s="139"/>
      <c r="J314" s="139"/>
      <c r="K314" s="139"/>
      <c r="L314" s="139"/>
      <c r="M314" s="139"/>
      <c r="N314" s="139"/>
      <c r="O314" s="139"/>
      <c r="P314" s="139"/>
      <c r="Q314" s="139"/>
      <c r="R314" s="139"/>
      <c r="S314" s="139"/>
      <c r="T314" s="139"/>
      <c r="U314" s="139"/>
      <c r="V314" s="139"/>
      <c r="W314" s="139"/>
      <c r="X314" s="139"/>
      <c r="Y314" s="139"/>
      <c r="Z314" s="139"/>
      <c r="AA314" s="139"/>
      <c r="AB314" s="139"/>
      <c r="AC314" s="139"/>
      <c r="AD314" s="139"/>
      <c r="AE314" s="139"/>
      <c r="AF314" s="139"/>
      <c r="AG314" s="140"/>
      <c r="AH314" s="140"/>
      <c r="AI314" s="140"/>
      <c r="AJ314" s="140"/>
      <c r="AK314" s="140"/>
      <c r="AL314" s="140"/>
      <c r="AM314" s="140"/>
      <c r="AN314" s="140"/>
      <c r="AO314" s="140"/>
      <c r="AP314" s="140"/>
      <c r="AQ314" s="140"/>
      <c r="AR314" s="140"/>
      <c r="AS314" s="140"/>
      <c r="AT314" s="140"/>
      <c r="AU314" s="140"/>
      <c r="AV314" s="140"/>
      <c r="AW314" s="140"/>
      <c r="AX314" s="140"/>
      <c r="AY314" s="140"/>
      <c r="AZ314" s="140"/>
      <c r="BA314" s="140"/>
      <c r="BB314" s="140"/>
      <c r="BC314" s="140"/>
      <c r="BD314" s="140"/>
      <c r="BE314" s="140"/>
      <c r="BF314" s="140"/>
      <c r="BG314" s="140"/>
      <c r="BH314" s="140"/>
      <c r="BI314" s="140"/>
      <c r="BJ314" s="140"/>
      <c r="BK314" s="140"/>
      <c r="BL314" s="140"/>
      <c r="BM314" s="140"/>
      <c r="BN314" s="140"/>
      <c r="BO314" s="140"/>
      <c r="BP314" s="140"/>
      <c r="BQ314" s="140"/>
    </row>
    <row r="315" ht="12.75" customHeight="1">
      <c r="A315" s="139"/>
      <c r="B315" s="139"/>
      <c r="C315" s="139"/>
      <c r="D315" s="139"/>
      <c r="E315" s="139"/>
      <c r="F315" s="139"/>
      <c r="G315" s="139"/>
      <c r="H315" s="139"/>
      <c r="I315" s="139"/>
      <c r="J315" s="139"/>
      <c r="K315" s="139"/>
      <c r="L315" s="139"/>
      <c r="M315" s="139"/>
      <c r="N315" s="139"/>
      <c r="O315" s="139"/>
      <c r="P315" s="139"/>
      <c r="Q315" s="139"/>
      <c r="R315" s="139"/>
      <c r="S315" s="139"/>
      <c r="T315" s="139"/>
      <c r="U315" s="139"/>
      <c r="V315" s="139"/>
      <c r="W315" s="139"/>
      <c r="X315" s="139"/>
      <c r="Y315" s="139"/>
      <c r="Z315" s="139"/>
      <c r="AA315" s="139"/>
      <c r="AB315" s="139"/>
      <c r="AC315" s="139"/>
      <c r="AD315" s="139"/>
      <c r="AE315" s="139"/>
      <c r="AF315" s="139"/>
      <c r="AG315" s="140"/>
      <c r="AH315" s="140"/>
      <c r="AI315" s="140"/>
      <c r="AJ315" s="140"/>
      <c r="AK315" s="140"/>
      <c r="AL315" s="140"/>
      <c r="AM315" s="140"/>
      <c r="AN315" s="140"/>
      <c r="AO315" s="140"/>
      <c r="AP315" s="140"/>
      <c r="AQ315" s="140"/>
      <c r="AR315" s="140"/>
      <c r="AS315" s="140"/>
      <c r="AT315" s="140"/>
      <c r="AU315" s="140"/>
      <c r="AV315" s="140"/>
      <c r="AW315" s="140"/>
      <c r="AX315" s="140"/>
      <c r="AY315" s="140"/>
      <c r="AZ315" s="140"/>
      <c r="BA315" s="140"/>
      <c r="BB315" s="140"/>
      <c r="BC315" s="140"/>
      <c r="BD315" s="140"/>
      <c r="BE315" s="140"/>
      <c r="BF315" s="140"/>
      <c r="BG315" s="140"/>
      <c r="BH315" s="140"/>
      <c r="BI315" s="140"/>
      <c r="BJ315" s="140"/>
      <c r="BK315" s="140"/>
      <c r="BL315" s="140"/>
      <c r="BM315" s="140"/>
      <c r="BN315" s="140"/>
      <c r="BO315" s="140"/>
      <c r="BP315" s="140"/>
      <c r="BQ315" s="140"/>
    </row>
    <row r="316" ht="12.75" customHeight="1">
      <c r="A316" s="139"/>
      <c r="B316" s="139"/>
      <c r="C316" s="139"/>
      <c r="D316" s="139"/>
      <c r="E316" s="139"/>
      <c r="F316" s="139"/>
      <c r="G316" s="139"/>
      <c r="H316" s="139"/>
      <c r="I316" s="139"/>
      <c r="J316" s="139"/>
      <c r="K316" s="139"/>
      <c r="L316" s="139"/>
      <c r="M316" s="139"/>
      <c r="N316" s="139"/>
      <c r="O316" s="139"/>
      <c r="P316" s="139"/>
      <c r="Q316" s="139"/>
      <c r="R316" s="139"/>
      <c r="S316" s="139"/>
      <c r="T316" s="139"/>
      <c r="U316" s="139"/>
      <c r="V316" s="139"/>
      <c r="W316" s="139"/>
      <c r="X316" s="139"/>
      <c r="Y316" s="139"/>
      <c r="Z316" s="139"/>
      <c r="AA316" s="139"/>
      <c r="AB316" s="139"/>
      <c r="AC316" s="139"/>
      <c r="AD316" s="139"/>
      <c r="AE316" s="139"/>
      <c r="AF316" s="139"/>
      <c r="AG316" s="140"/>
      <c r="AH316" s="140"/>
      <c r="AI316" s="140"/>
      <c r="AJ316" s="140"/>
      <c r="AK316" s="140"/>
      <c r="AL316" s="140"/>
      <c r="AM316" s="140"/>
      <c r="AN316" s="140"/>
      <c r="AO316" s="140"/>
      <c r="AP316" s="140"/>
      <c r="AQ316" s="140"/>
      <c r="AR316" s="140"/>
      <c r="AS316" s="140"/>
      <c r="AT316" s="140"/>
      <c r="AU316" s="140"/>
      <c r="AV316" s="140"/>
      <c r="AW316" s="140"/>
      <c r="AX316" s="140"/>
      <c r="AY316" s="140"/>
      <c r="AZ316" s="140"/>
      <c r="BA316" s="140"/>
      <c r="BB316" s="140"/>
      <c r="BC316" s="140"/>
      <c r="BD316" s="140"/>
      <c r="BE316" s="140"/>
      <c r="BF316" s="140"/>
      <c r="BG316" s="140"/>
      <c r="BH316" s="140"/>
      <c r="BI316" s="140"/>
      <c r="BJ316" s="140"/>
      <c r="BK316" s="140"/>
      <c r="BL316" s="140"/>
      <c r="BM316" s="140"/>
      <c r="BN316" s="140"/>
      <c r="BO316" s="140"/>
      <c r="BP316" s="140"/>
      <c r="BQ316" s="140"/>
    </row>
    <row r="317" ht="12.75" customHeight="1">
      <c r="A317" s="139"/>
      <c r="B317" s="139"/>
      <c r="C317" s="139"/>
      <c r="D317" s="139"/>
      <c r="E317" s="139"/>
      <c r="F317" s="139"/>
      <c r="G317" s="139"/>
      <c r="H317" s="139"/>
      <c r="I317" s="139"/>
      <c r="J317" s="139"/>
      <c r="K317" s="139"/>
      <c r="L317" s="139"/>
      <c r="M317" s="139"/>
      <c r="N317" s="139"/>
      <c r="O317" s="139"/>
      <c r="P317" s="139"/>
      <c r="Q317" s="139"/>
      <c r="R317" s="139"/>
      <c r="S317" s="139"/>
      <c r="T317" s="139"/>
      <c r="U317" s="139"/>
      <c r="V317" s="139"/>
      <c r="W317" s="139"/>
      <c r="X317" s="139"/>
      <c r="Y317" s="139"/>
      <c r="Z317" s="139"/>
      <c r="AA317" s="139"/>
      <c r="AB317" s="139"/>
      <c r="AC317" s="139"/>
      <c r="AD317" s="139"/>
      <c r="AE317" s="139"/>
      <c r="AF317" s="139"/>
      <c r="AG317" s="140"/>
      <c r="AH317" s="140"/>
      <c r="AI317" s="140"/>
      <c r="AJ317" s="140"/>
      <c r="AK317" s="140"/>
      <c r="AL317" s="140"/>
      <c r="AM317" s="140"/>
      <c r="AN317" s="140"/>
      <c r="AO317" s="140"/>
      <c r="AP317" s="140"/>
      <c r="AQ317" s="140"/>
      <c r="AR317" s="140"/>
      <c r="AS317" s="140"/>
      <c r="AT317" s="140"/>
      <c r="AU317" s="140"/>
      <c r="AV317" s="140"/>
      <c r="AW317" s="140"/>
      <c r="AX317" s="140"/>
      <c r="AY317" s="140"/>
      <c r="AZ317" s="140"/>
      <c r="BA317" s="140"/>
      <c r="BB317" s="140"/>
      <c r="BC317" s="140"/>
      <c r="BD317" s="140"/>
      <c r="BE317" s="140"/>
      <c r="BF317" s="140"/>
      <c r="BG317" s="140"/>
      <c r="BH317" s="140"/>
      <c r="BI317" s="140"/>
      <c r="BJ317" s="140"/>
      <c r="BK317" s="140"/>
      <c r="BL317" s="140"/>
      <c r="BM317" s="140"/>
      <c r="BN317" s="140"/>
      <c r="BO317" s="140"/>
      <c r="BP317" s="140"/>
      <c r="BQ317" s="140"/>
    </row>
    <row r="318" ht="12.75" customHeight="1">
      <c r="A318" s="139"/>
      <c r="B318" s="139"/>
      <c r="C318" s="139"/>
      <c r="D318" s="139"/>
      <c r="E318" s="139"/>
      <c r="F318" s="139"/>
      <c r="G318" s="139"/>
      <c r="H318" s="139"/>
      <c r="I318" s="139"/>
      <c r="J318" s="139"/>
      <c r="K318" s="139"/>
      <c r="L318" s="139"/>
      <c r="M318" s="139"/>
      <c r="N318" s="139"/>
      <c r="O318" s="139"/>
      <c r="P318" s="139"/>
      <c r="Q318" s="139"/>
      <c r="R318" s="139"/>
      <c r="S318" s="139"/>
      <c r="T318" s="139"/>
      <c r="U318" s="139"/>
      <c r="V318" s="139"/>
      <c r="W318" s="139"/>
      <c r="X318" s="139"/>
      <c r="Y318" s="139"/>
      <c r="Z318" s="139"/>
      <c r="AA318" s="139"/>
      <c r="AB318" s="139"/>
      <c r="AC318" s="139"/>
      <c r="AD318" s="139"/>
      <c r="AE318" s="139"/>
      <c r="AF318" s="139"/>
      <c r="AG318" s="140"/>
      <c r="AH318" s="140"/>
      <c r="AI318" s="140"/>
      <c r="AJ318" s="140"/>
      <c r="AK318" s="140"/>
      <c r="AL318" s="140"/>
      <c r="AM318" s="140"/>
      <c r="AN318" s="140"/>
      <c r="AO318" s="140"/>
      <c r="AP318" s="140"/>
      <c r="AQ318" s="140"/>
      <c r="AR318" s="140"/>
      <c r="AS318" s="140"/>
      <c r="AT318" s="140"/>
      <c r="AU318" s="140"/>
      <c r="AV318" s="140"/>
      <c r="AW318" s="140"/>
      <c r="AX318" s="140"/>
      <c r="AY318" s="140"/>
      <c r="AZ318" s="140"/>
      <c r="BA318" s="140"/>
      <c r="BB318" s="140"/>
      <c r="BC318" s="140"/>
      <c r="BD318" s="140"/>
      <c r="BE318" s="140"/>
      <c r="BF318" s="140"/>
      <c r="BG318" s="140"/>
      <c r="BH318" s="140"/>
      <c r="BI318" s="140"/>
      <c r="BJ318" s="140"/>
      <c r="BK318" s="140"/>
      <c r="BL318" s="140"/>
      <c r="BM318" s="140"/>
      <c r="BN318" s="140"/>
      <c r="BO318" s="140"/>
      <c r="BP318" s="140"/>
      <c r="BQ318" s="140"/>
    </row>
    <row r="319" ht="12.75" customHeight="1">
      <c r="A319" s="139"/>
      <c r="B319" s="139"/>
      <c r="C319" s="139"/>
      <c r="D319" s="139"/>
      <c r="E319" s="139"/>
      <c r="F319" s="139"/>
      <c r="G319" s="139"/>
      <c r="H319" s="139"/>
      <c r="I319" s="139"/>
      <c r="J319" s="139"/>
      <c r="K319" s="139"/>
      <c r="L319" s="139"/>
      <c r="M319" s="139"/>
      <c r="N319" s="139"/>
      <c r="O319" s="139"/>
      <c r="P319" s="139"/>
      <c r="Q319" s="139"/>
      <c r="R319" s="139"/>
      <c r="S319" s="139"/>
      <c r="T319" s="139"/>
      <c r="U319" s="139"/>
      <c r="V319" s="139"/>
      <c r="W319" s="139"/>
      <c r="X319" s="139"/>
      <c r="Y319" s="139"/>
      <c r="Z319" s="139"/>
      <c r="AA319" s="139"/>
      <c r="AB319" s="139"/>
      <c r="AC319" s="139"/>
      <c r="AD319" s="139"/>
      <c r="AE319" s="139"/>
      <c r="AF319" s="139"/>
      <c r="AG319" s="140"/>
      <c r="AH319" s="140"/>
      <c r="AI319" s="140"/>
      <c r="AJ319" s="140"/>
      <c r="AK319" s="140"/>
      <c r="AL319" s="140"/>
      <c r="AM319" s="140"/>
      <c r="AN319" s="140"/>
      <c r="AO319" s="140"/>
      <c r="AP319" s="140"/>
      <c r="AQ319" s="140"/>
      <c r="AR319" s="140"/>
      <c r="AS319" s="140"/>
      <c r="AT319" s="140"/>
      <c r="AU319" s="140"/>
      <c r="AV319" s="140"/>
      <c r="AW319" s="140"/>
      <c r="AX319" s="140"/>
      <c r="AY319" s="140"/>
      <c r="AZ319" s="140"/>
      <c r="BA319" s="140"/>
      <c r="BB319" s="140"/>
      <c r="BC319" s="140"/>
      <c r="BD319" s="140"/>
      <c r="BE319" s="140"/>
      <c r="BF319" s="140"/>
      <c r="BG319" s="140"/>
      <c r="BH319" s="140"/>
      <c r="BI319" s="140"/>
      <c r="BJ319" s="140"/>
      <c r="BK319" s="140"/>
      <c r="BL319" s="140"/>
      <c r="BM319" s="140"/>
      <c r="BN319" s="140"/>
      <c r="BO319" s="140"/>
      <c r="BP319" s="140"/>
      <c r="BQ319" s="140"/>
    </row>
    <row r="320" ht="12.75" customHeight="1">
      <c r="A320" s="139"/>
      <c r="B320" s="139"/>
      <c r="C320" s="139"/>
      <c r="D320" s="139"/>
      <c r="E320" s="139"/>
      <c r="F320" s="139"/>
      <c r="G320" s="139"/>
      <c r="H320" s="139"/>
      <c r="I320" s="139"/>
      <c r="J320" s="139"/>
      <c r="K320" s="139"/>
      <c r="L320" s="139"/>
      <c r="M320" s="139"/>
      <c r="N320" s="139"/>
      <c r="O320" s="139"/>
      <c r="P320" s="139"/>
      <c r="Q320" s="139"/>
      <c r="R320" s="139"/>
      <c r="S320" s="139"/>
      <c r="T320" s="139"/>
      <c r="U320" s="139"/>
      <c r="V320" s="139"/>
      <c r="W320" s="139"/>
      <c r="X320" s="139"/>
      <c r="Y320" s="139"/>
      <c r="Z320" s="139"/>
      <c r="AA320" s="139"/>
      <c r="AB320" s="139"/>
      <c r="AC320" s="139"/>
      <c r="AD320" s="139"/>
      <c r="AE320" s="139"/>
      <c r="AF320" s="139"/>
      <c r="AG320" s="140"/>
      <c r="AH320" s="140"/>
      <c r="AI320" s="140"/>
      <c r="AJ320" s="140"/>
      <c r="AK320" s="140"/>
      <c r="AL320" s="140"/>
      <c r="AM320" s="140"/>
      <c r="AN320" s="140"/>
      <c r="AO320" s="140"/>
      <c r="AP320" s="140"/>
      <c r="AQ320" s="140"/>
      <c r="AR320" s="140"/>
      <c r="AS320" s="140"/>
      <c r="AT320" s="140"/>
      <c r="AU320" s="140"/>
      <c r="AV320" s="140"/>
      <c r="AW320" s="140"/>
      <c r="AX320" s="140"/>
      <c r="AY320" s="140"/>
      <c r="AZ320" s="140"/>
      <c r="BA320" s="140"/>
      <c r="BB320" s="140"/>
      <c r="BC320" s="140"/>
      <c r="BD320" s="140"/>
      <c r="BE320" s="140"/>
      <c r="BF320" s="140"/>
      <c r="BG320" s="140"/>
      <c r="BH320" s="140"/>
      <c r="BI320" s="140"/>
      <c r="BJ320" s="140"/>
      <c r="BK320" s="140"/>
      <c r="BL320" s="140"/>
      <c r="BM320" s="140"/>
      <c r="BN320" s="140"/>
      <c r="BO320" s="140"/>
      <c r="BP320" s="140"/>
      <c r="BQ320" s="140"/>
    </row>
    <row r="321" ht="12.75" customHeight="1">
      <c r="A321" s="139"/>
      <c r="B321" s="139"/>
      <c r="C321" s="139"/>
      <c r="D321" s="139"/>
      <c r="E321" s="139"/>
      <c r="F321" s="139"/>
      <c r="G321" s="139"/>
      <c r="H321" s="139"/>
      <c r="I321" s="139"/>
      <c r="J321" s="139"/>
      <c r="K321" s="139"/>
      <c r="L321" s="139"/>
      <c r="M321" s="139"/>
      <c r="N321" s="139"/>
      <c r="O321" s="139"/>
      <c r="P321" s="139"/>
      <c r="Q321" s="139"/>
      <c r="R321" s="139"/>
      <c r="S321" s="139"/>
      <c r="T321" s="139"/>
      <c r="U321" s="139"/>
      <c r="V321" s="139"/>
      <c r="W321" s="139"/>
      <c r="X321" s="139"/>
      <c r="Y321" s="139"/>
      <c r="Z321" s="139"/>
      <c r="AA321" s="139"/>
      <c r="AB321" s="139"/>
      <c r="AC321" s="139"/>
      <c r="AD321" s="139"/>
      <c r="AE321" s="139"/>
      <c r="AF321" s="139"/>
      <c r="AG321" s="140"/>
      <c r="AH321" s="140"/>
      <c r="AI321" s="140"/>
      <c r="AJ321" s="140"/>
      <c r="AK321" s="140"/>
      <c r="AL321" s="140"/>
      <c r="AM321" s="140"/>
      <c r="AN321" s="140"/>
      <c r="AO321" s="140"/>
      <c r="AP321" s="140"/>
      <c r="AQ321" s="140"/>
      <c r="AR321" s="140"/>
      <c r="AS321" s="140"/>
      <c r="AT321" s="140"/>
      <c r="AU321" s="140"/>
      <c r="AV321" s="140"/>
      <c r="AW321" s="140"/>
      <c r="AX321" s="140"/>
      <c r="AY321" s="140"/>
      <c r="AZ321" s="140"/>
      <c r="BA321" s="140"/>
      <c r="BB321" s="140"/>
      <c r="BC321" s="140"/>
      <c r="BD321" s="140"/>
      <c r="BE321" s="140"/>
      <c r="BF321" s="140"/>
      <c r="BG321" s="140"/>
      <c r="BH321" s="140"/>
      <c r="BI321" s="140"/>
      <c r="BJ321" s="140"/>
      <c r="BK321" s="140"/>
      <c r="BL321" s="140"/>
      <c r="BM321" s="140"/>
      <c r="BN321" s="140"/>
      <c r="BO321" s="140"/>
      <c r="BP321" s="140"/>
      <c r="BQ321" s="140"/>
    </row>
    <row r="322" ht="12.75" customHeight="1">
      <c r="A322" s="139"/>
      <c r="B322" s="139"/>
      <c r="C322" s="139"/>
      <c r="D322" s="139"/>
      <c r="E322" s="139"/>
      <c r="F322" s="139"/>
      <c r="G322" s="139"/>
      <c r="H322" s="139"/>
      <c r="I322" s="139"/>
      <c r="J322" s="139"/>
      <c r="K322" s="139"/>
      <c r="L322" s="139"/>
      <c r="M322" s="139"/>
      <c r="N322" s="139"/>
      <c r="O322" s="139"/>
      <c r="P322" s="139"/>
      <c r="Q322" s="139"/>
      <c r="R322" s="139"/>
      <c r="S322" s="139"/>
      <c r="T322" s="139"/>
      <c r="U322" s="139"/>
      <c r="V322" s="139"/>
      <c r="W322" s="139"/>
      <c r="X322" s="139"/>
      <c r="Y322" s="139"/>
      <c r="Z322" s="139"/>
      <c r="AA322" s="139"/>
      <c r="AB322" s="139"/>
      <c r="AC322" s="139"/>
      <c r="AD322" s="139"/>
      <c r="AE322" s="139"/>
      <c r="AF322" s="139"/>
      <c r="AG322" s="140"/>
      <c r="AH322" s="140"/>
      <c r="AI322" s="140"/>
      <c r="AJ322" s="140"/>
      <c r="AK322" s="140"/>
      <c r="AL322" s="140"/>
      <c r="AM322" s="140"/>
      <c r="AN322" s="140"/>
      <c r="AO322" s="140"/>
      <c r="AP322" s="140"/>
      <c r="AQ322" s="140"/>
      <c r="AR322" s="140"/>
      <c r="AS322" s="140"/>
      <c r="AT322" s="140"/>
      <c r="AU322" s="140"/>
      <c r="AV322" s="140"/>
      <c r="AW322" s="140"/>
      <c r="AX322" s="140"/>
      <c r="AY322" s="140"/>
      <c r="AZ322" s="140"/>
      <c r="BA322" s="140"/>
      <c r="BB322" s="140"/>
      <c r="BC322" s="140"/>
      <c r="BD322" s="140"/>
      <c r="BE322" s="140"/>
      <c r="BF322" s="140"/>
      <c r="BG322" s="140"/>
      <c r="BH322" s="140"/>
      <c r="BI322" s="140"/>
      <c r="BJ322" s="140"/>
      <c r="BK322" s="140"/>
      <c r="BL322" s="140"/>
      <c r="BM322" s="140"/>
      <c r="BN322" s="140"/>
      <c r="BO322" s="140"/>
      <c r="BP322" s="140"/>
      <c r="BQ322" s="140"/>
    </row>
    <row r="323" ht="12.75" customHeight="1">
      <c r="A323" s="139"/>
      <c r="B323" s="139"/>
      <c r="C323" s="139"/>
      <c r="D323" s="139"/>
      <c r="E323" s="139"/>
      <c r="F323" s="139"/>
      <c r="G323" s="139"/>
      <c r="H323" s="139"/>
      <c r="I323" s="139"/>
      <c r="J323" s="139"/>
      <c r="K323" s="139"/>
      <c r="L323" s="139"/>
      <c r="M323" s="139"/>
      <c r="N323" s="139"/>
      <c r="O323" s="139"/>
      <c r="P323" s="139"/>
      <c r="Q323" s="139"/>
      <c r="R323" s="139"/>
      <c r="S323" s="139"/>
      <c r="T323" s="139"/>
      <c r="U323" s="139"/>
      <c r="V323" s="139"/>
      <c r="W323" s="139"/>
      <c r="X323" s="139"/>
      <c r="Y323" s="139"/>
      <c r="Z323" s="139"/>
      <c r="AA323" s="139"/>
      <c r="AB323" s="139"/>
      <c r="AC323" s="139"/>
      <c r="AD323" s="139"/>
      <c r="AE323" s="139"/>
      <c r="AF323" s="139"/>
      <c r="AG323" s="140"/>
      <c r="AH323" s="140"/>
      <c r="AI323" s="140"/>
      <c r="AJ323" s="140"/>
      <c r="AK323" s="140"/>
      <c r="AL323" s="140"/>
      <c r="AM323" s="140"/>
      <c r="AN323" s="140"/>
      <c r="AO323" s="140"/>
      <c r="AP323" s="140"/>
      <c r="AQ323" s="140"/>
      <c r="AR323" s="140"/>
      <c r="AS323" s="140"/>
      <c r="AT323" s="140"/>
      <c r="AU323" s="140"/>
      <c r="AV323" s="140"/>
      <c r="AW323" s="140"/>
      <c r="AX323" s="140"/>
      <c r="AY323" s="140"/>
      <c r="AZ323" s="140"/>
      <c r="BA323" s="140"/>
      <c r="BB323" s="140"/>
      <c r="BC323" s="140"/>
      <c r="BD323" s="140"/>
      <c r="BE323" s="140"/>
      <c r="BF323" s="140"/>
      <c r="BG323" s="140"/>
      <c r="BH323" s="140"/>
      <c r="BI323" s="140"/>
      <c r="BJ323" s="140"/>
      <c r="BK323" s="140"/>
      <c r="BL323" s="140"/>
      <c r="BM323" s="140"/>
      <c r="BN323" s="140"/>
      <c r="BO323" s="140"/>
      <c r="BP323" s="140"/>
      <c r="BQ323" s="140"/>
    </row>
    <row r="324" ht="12.75" customHeight="1">
      <c r="A324" s="139"/>
      <c r="B324" s="139"/>
      <c r="C324" s="139"/>
      <c r="D324" s="139"/>
      <c r="E324" s="139"/>
      <c r="F324" s="139"/>
      <c r="G324" s="139"/>
      <c r="H324" s="139"/>
      <c r="I324" s="139"/>
      <c r="J324" s="139"/>
      <c r="K324" s="139"/>
      <c r="L324" s="139"/>
      <c r="M324" s="139"/>
      <c r="N324" s="139"/>
      <c r="O324" s="139"/>
      <c r="P324" s="139"/>
      <c r="Q324" s="139"/>
      <c r="R324" s="139"/>
      <c r="S324" s="139"/>
      <c r="T324" s="139"/>
      <c r="U324" s="139"/>
      <c r="V324" s="139"/>
      <c r="W324" s="139"/>
      <c r="X324" s="139"/>
      <c r="Y324" s="139"/>
      <c r="Z324" s="139"/>
      <c r="AA324" s="139"/>
      <c r="AB324" s="139"/>
      <c r="AC324" s="139"/>
      <c r="AD324" s="139"/>
      <c r="AE324" s="139"/>
      <c r="AF324" s="139"/>
      <c r="AG324" s="140"/>
      <c r="AH324" s="140"/>
      <c r="AI324" s="140"/>
      <c r="AJ324" s="140"/>
      <c r="AK324" s="140"/>
      <c r="AL324" s="140"/>
      <c r="AM324" s="140"/>
      <c r="AN324" s="140"/>
      <c r="AO324" s="140"/>
      <c r="AP324" s="140"/>
      <c r="AQ324" s="140"/>
      <c r="AR324" s="140"/>
      <c r="AS324" s="140"/>
      <c r="AT324" s="140"/>
      <c r="AU324" s="140"/>
      <c r="AV324" s="140"/>
      <c r="AW324" s="140"/>
      <c r="AX324" s="140"/>
      <c r="AY324" s="140"/>
      <c r="AZ324" s="140"/>
      <c r="BA324" s="140"/>
      <c r="BB324" s="140"/>
      <c r="BC324" s="140"/>
      <c r="BD324" s="140"/>
      <c r="BE324" s="140"/>
      <c r="BF324" s="140"/>
      <c r="BG324" s="140"/>
      <c r="BH324" s="140"/>
      <c r="BI324" s="140"/>
      <c r="BJ324" s="140"/>
      <c r="BK324" s="140"/>
      <c r="BL324" s="140"/>
      <c r="BM324" s="140"/>
      <c r="BN324" s="140"/>
      <c r="BO324" s="140"/>
      <c r="BP324" s="140"/>
      <c r="BQ324" s="140"/>
    </row>
    <row r="325" ht="12.75" customHeight="1">
      <c r="A325" s="139"/>
      <c r="B325" s="139"/>
      <c r="C325" s="139"/>
      <c r="D325" s="139"/>
      <c r="E325" s="139"/>
      <c r="F325" s="139"/>
      <c r="G325" s="139"/>
      <c r="H325" s="139"/>
      <c r="I325" s="139"/>
      <c r="J325" s="139"/>
      <c r="K325" s="139"/>
      <c r="L325" s="139"/>
      <c r="M325" s="139"/>
      <c r="N325" s="139"/>
      <c r="O325" s="139"/>
      <c r="P325" s="139"/>
      <c r="Q325" s="139"/>
      <c r="R325" s="139"/>
      <c r="S325" s="139"/>
      <c r="T325" s="139"/>
      <c r="U325" s="139"/>
      <c r="V325" s="139"/>
      <c r="W325" s="139"/>
      <c r="X325" s="139"/>
      <c r="Y325" s="139"/>
      <c r="Z325" s="139"/>
      <c r="AA325" s="139"/>
      <c r="AB325" s="139"/>
      <c r="AC325" s="139"/>
      <c r="AD325" s="139"/>
      <c r="AE325" s="139"/>
      <c r="AF325" s="139"/>
      <c r="AG325" s="140"/>
      <c r="AH325" s="140"/>
      <c r="AI325" s="140"/>
      <c r="AJ325" s="140"/>
      <c r="AK325" s="140"/>
      <c r="AL325" s="140"/>
      <c r="AM325" s="140"/>
      <c r="AN325" s="140"/>
      <c r="AO325" s="140"/>
      <c r="AP325" s="140"/>
      <c r="AQ325" s="140"/>
      <c r="AR325" s="140"/>
      <c r="AS325" s="140"/>
      <c r="AT325" s="140"/>
      <c r="AU325" s="140"/>
      <c r="AV325" s="140"/>
      <c r="AW325" s="140"/>
      <c r="AX325" s="140"/>
      <c r="AY325" s="140"/>
      <c r="AZ325" s="140"/>
      <c r="BA325" s="140"/>
      <c r="BB325" s="140"/>
      <c r="BC325" s="140"/>
      <c r="BD325" s="140"/>
      <c r="BE325" s="140"/>
      <c r="BF325" s="140"/>
      <c r="BG325" s="140"/>
      <c r="BH325" s="140"/>
      <c r="BI325" s="140"/>
      <c r="BJ325" s="140"/>
      <c r="BK325" s="140"/>
      <c r="BL325" s="140"/>
      <c r="BM325" s="140"/>
      <c r="BN325" s="140"/>
      <c r="BO325" s="140"/>
      <c r="BP325" s="140"/>
      <c r="BQ325" s="140"/>
    </row>
    <row r="326" ht="12.75" customHeight="1">
      <c r="A326" s="139"/>
      <c r="B326" s="139"/>
      <c r="C326" s="139"/>
      <c r="D326" s="139"/>
      <c r="E326" s="139"/>
      <c r="F326" s="139"/>
      <c r="G326" s="139"/>
      <c r="H326" s="139"/>
      <c r="I326" s="139"/>
      <c r="J326" s="139"/>
      <c r="K326" s="139"/>
      <c r="L326" s="139"/>
      <c r="M326" s="139"/>
      <c r="N326" s="139"/>
      <c r="O326" s="139"/>
      <c r="P326" s="139"/>
      <c r="Q326" s="139"/>
      <c r="R326" s="139"/>
      <c r="S326" s="139"/>
      <c r="T326" s="139"/>
      <c r="U326" s="139"/>
      <c r="V326" s="139"/>
      <c r="W326" s="139"/>
      <c r="X326" s="139"/>
      <c r="Y326" s="139"/>
      <c r="Z326" s="139"/>
      <c r="AA326" s="139"/>
      <c r="AB326" s="139"/>
      <c r="AC326" s="139"/>
      <c r="AD326" s="139"/>
      <c r="AE326" s="139"/>
      <c r="AF326" s="139"/>
      <c r="AG326" s="140"/>
      <c r="AH326" s="140"/>
      <c r="AI326" s="140"/>
      <c r="AJ326" s="140"/>
      <c r="AK326" s="140"/>
      <c r="AL326" s="140"/>
      <c r="AM326" s="140"/>
      <c r="AN326" s="140"/>
      <c r="AO326" s="140"/>
      <c r="AP326" s="140"/>
      <c r="AQ326" s="140"/>
      <c r="AR326" s="140"/>
      <c r="AS326" s="140"/>
      <c r="AT326" s="140"/>
      <c r="AU326" s="140"/>
      <c r="AV326" s="140"/>
      <c r="AW326" s="140"/>
      <c r="AX326" s="140"/>
      <c r="AY326" s="140"/>
      <c r="AZ326" s="140"/>
      <c r="BA326" s="140"/>
      <c r="BB326" s="140"/>
      <c r="BC326" s="140"/>
      <c r="BD326" s="140"/>
      <c r="BE326" s="140"/>
      <c r="BF326" s="140"/>
      <c r="BG326" s="140"/>
      <c r="BH326" s="140"/>
      <c r="BI326" s="140"/>
      <c r="BJ326" s="140"/>
      <c r="BK326" s="140"/>
      <c r="BL326" s="140"/>
      <c r="BM326" s="140"/>
      <c r="BN326" s="140"/>
      <c r="BO326" s="140"/>
      <c r="BP326" s="140"/>
      <c r="BQ326" s="140"/>
    </row>
    <row r="327" ht="12.75" customHeight="1">
      <c r="A327" s="139"/>
      <c r="B327" s="139"/>
      <c r="C327" s="139"/>
      <c r="D327" s="139"/>
      <c r="E327" s="139"/>
      <c r="F327" s="139"/>
      <c r="G327" s="139"/>
      <c r="H327" s="139"/>
      <c r="I327" s="139"/>
      <c r="J327" s="139"/>
      <c r="K327" s="139"/>
      <c r="L327" s="139"/>
      <c r="M327" s="139"/>
      <c r="N327" s="139"/>
      <c r="O327" s="139"/>
      <c r="P327" s="139"/>
      <c r="Q327" s="139"/>
      <c r="R327" s="139"/>
      <c r="S327" s="139"/>
      <c r="T327" s="139"/>
      <c r="U327" s="139"/>
      <c r="V327" s="139"/>
      <c r="W327" s="139"/>
      <c r="X327" s="139"/>
      <c r="Y327" s="139"/>
      <c r="Z327" s="139"/>
      <c r="AA327" s="139"/>
      <c r="AB327" s="139"/>
      <c r="AC327" s="139"/>
      <c r="AD327" s="139"/>
      <c r="AE327" s="139"/>
      <c r="AF327" s="139"/>
      <c r="AG327" s="140"/>
      <c r="AH327" s="140"/>
      <c r="AI327" s="140"/>
      <c r="AJ327" s="140"/>
      <c r="AK327" s="140"/>
      <c r="AL327" s="140"/>
      <c r="AM327" s="140"/>
      <c r="AN327" s="140"/>
      <c r="AO327" s="140"/>
      <c r="AP327" s="140"/>
      <c r="AQ327" s="140"/>
      <c r="AR327" s="140"/>
      <c r="AS327" s="140"/>
      <c r="AT327" s="140"/>
      <c r="AU327" s="140"/>
      <c r="AV327" s="140"/>
      <c r="AW327" s="140"/>
      <c r="AX327" s="140"/>
      <c r="AY327" s="140"/>
      <c r="AZ327" s="140"/>
      <c r="BA327" s="140"/>
      <c r="BB327" s="140"/>
      <c r="BC327" s="140"/>
      <c r="BD327" s="140"/>
      <c r="BE327" s="140"/>
      <c r="BF327" s="140"/>
      <c r="BG327" s="140"/>
      <c r="BH327" s="140"/>
      <c r="BI327" s="140"/>
      <c r="BJ327" s="140"/>
      <c r="BK327" s="140"/>
      <c r="BL327" s="140"/>
      <c r="BM327" s="140"/>
      <c r="BN327" s="140"/>
      <c r="BO327" s="140"/>
      <c r="BP327" s="140"/>
      <c r="BQ327" s="140"/>
    </row>
    <row r="328" ht="12.75" customHeight="1">
      <c r="A328" s="139"/>
      <c r="B328" s="139"/>
      <c r="C328" s="139"/>
      <c r="D328" s="139"/>
      <c r="E328" s="139"/>
      <c r="F328" s="139"/>
      <c r="G328" s="139"/>
      <c r="H328" s="139"/>
      <c r="I328" s="139"/>
      <c r="J328" s="139"/>
      <c r="K328" s="139"/>
      <c r="L328" s="139"/>
      <c r="M328" s="139"/>
      <c r="N328" s="139"/>
      <c r="O328" s="139"/>
      <c r="P328" s="139"/>
      <c r="Q328" s="139"/>
      <c r="R328" s="139"/>
      <c r="S328" s="139"/>
      <c r="T328" s="139"/>
      <c r="U328" s="139"/>
      <c r="V328" s="139"/>
      <c r="W328" s="139"/>
      <c r="X328" s="139"/>
      <c r="Y328" s="139"/>
      <c r="Z328" s="139"/>
      <c r="AA328" s="139"/>
      <c r="AB328" s="139"/>
      <c r="AC328" s="139"/>
      <c r="AD328" s="139"/>
      <c r="AE328" s="139"/>
      <c r="AF328" s="139"/>
      <c r="AG328" s="140"/>
      <c r="AH328" s="140"/>
      <c r="AI328" s="140"/>
      <c r="AJ328" s="140"/>
      <c r="AK328" s="140"/>
      <c r="AL328" s="140"/>
      <c r="AM328" s="140"/>
      <c r="AN328" s="140"/>
      <c r="AO328" s="140"/>
      <c r="AP328" s="140"/>
      <c r="AQ328" s="140"/>
      <c r="AR328" s="140"/>
      <c r="AS328" s="140"/>
      <c r="AT328" s="140"/>
      <c r="AU328" s="140"/>
      <c r="AV328" s="140"/>
      <c r="AW328" s="140"/>
      <c r="AX328" s="140"/>
      <c r="AY328" s="140"/>
      <c r="AZ328" s="140"/>
      <c r="BA328" s="140"/>
      <c r="BB328" s="140"/>
      <c r="BC328" s="140"/>
      <c r="BD328" s="140"/>
      <c r="BE328" s="140"/>
      <c r="BF328" s="140"/>
      <c r="BG328" s="140"/>
      <c r="BH328" s="140"/>
      <c r="BI328" s="140"/>
      <c r="BJ328" s="140"/>
      <c r="BK328" s="140"/>
      <c r="BL328" s="140"/>
      <c r="BM328" s="140"/>
      <c r="BN328" s="140"/>
      <c r="BO328" s="140"/>
      <c r="BP328" s="140"/>
      <c r="BQ328" s="140"/>
    </row>
    <row r="329" ht="12.75" customHeight="1">
      <c r="A329" s="139"/>
      <c r="B329" s="139"/>
      <c r="C329" s="139"/>
      <c r="D329" s="139"/>
      <c r="E329" s="139"/>
      <c r="F329" s="139"/>
      <c r="G329" s="139"/>
      <c r="H329" s="139"/>
      <c r="I329" s="139"/>
      <c r="J329" s="139"/>
      <c r="K329" s="139"/>
      <c r="L329" s="139"/>
      <c r="M329" s="139"/>
      <c r="N329" s="139"/>
      <c r="O329" s="139"/>
      <c r="P329" s="139"/>
      <c r="Q329" s="139"/>
      <c r="R329" s="139"/>
      <c r="S329" s="139"/>
      <c r="T329" s="139"/>
      <c r="U329" s="139"/>
      <c r="V329" s="139"/>
      <c r="W329" s="139"/>
      <c r="X329" s="139"/>
      <c r="Y329" s="139"/>
      <c r="Z329" s="139"/>
      <c r="AA329" s="139"/>
      <c r="AB329" s="139"/>
      <c r="AC329" s="139"/>
      <c r="AD329" s="139"/>
      <c r="AE329" s="139"/>
      <c r="AF329" s="139"/>
      <c r="AG329" s="140"/>
      <c r="AH329" s="140"/>
      <c r="AI329" s="140"/>
      <c r="AJ329" s="140"/>
      <c r="AK329" s="140"/>
      <c r="AL329" s="140"/>
      <c r="AM329" s="140"/>
      <c r="AN329" s="140"/>
      <c r="AO329" s="140"/>
      <c r="AP329" s="140"/>
      <c r="AQ329" s="140"/>
      <c r="AR329" s="140"/>
      <c r="AS329" s="140"/>
      <c r="AT329" s="140"/>
      <c r="AU329" s="140"/>
      <c r="AV329" s="140"/>
      <c r="AW329" s="140"/>
      <c r="AX329" s="140"/>
      <c r="AY329" s="140"/>
      <c r="AZ329" s="140"/>
      <c r="BA329" s="140"/>
      <c r="BB329" s="140"/>
      <c r="BC329" s="140"/>
      <c r="BD329" s="140"/>
      <c r="BE329" s="140"/>
      <c r="BF329" s="140"/>
      <c r="BG329" s="140"/>
      <c r="BH329" s="140"/>
      <c r="BI329" s="140"/>
      <c r="BJ329" s="140"/>
      <c r="BK329" s="140"/>
      <c r="BL329" s="140"/>
      <c r="BM329" s="140"/>
      <c r="BN329" s="140"/>
      <c r="BO329" s="140"/>
      <c r="BP329" s="140"/>
      <c r="BQ329" s="140"/>
    </row>
    <row r="330" ht="12.75" customHeight="1">
      <c r="A330" s="139"/>
      <c r="B330" s="139"/>
      <c r="C330" s="139"/>
      <c r="D330" s="139"/>
      <c r="E330" s="139"/>
      <c r="F330" s="139"/>
      <c r="G330" s="139"/>
      <c r="H330" s="139"/>
      <c r="I330" s="139"/>
      <c r="J330" s="139"/>
      <c r="K330" s="139"/>
      <c r="L330" s="139"/>
      <c r="M330" s="139"/>
      <c r="N330" s="139"/>
      <c r="O330" s="139"/>
      <c r="P330" s="139"/>
      <c r="Q330" s="139"/>
      <c r="R330" s="139"/>
      <c r="S330" s="139"/>
      <c r="T330" s="139"/>
      <c r="U330" s="139"/>
      <c r="V330" s="139"/>
      <c r="W330" s="139"/>
      <c r="X330" s="139"/>
      <c r="Y330" s="139"/>
      <c r="Z330" s="139"/>
      <c r="AA330" s="139"/>
      <c r="AB330" s="139"/>
      <c r="AC330" s="139"/>
      <c r="AD330" s="139"/>
      <c r="AE330" s="139"/>
      <c r="AF330" s="139"/>
      <c r="AG330" s="140"/>
      <c r="AH330" s="140"/>
      <c r="AI330" s="140"/>
      <c r="AJ330" s="140"/>
      <c r="AK330" s="140"/>
      <c r="AL330" s="140"/>
      <c r="AM330" s="140"/>
      <c r="AN330" s="140"/>
      <c r="AO330" s="140"/>
      <c r="AP330" s="140"/>
      <c r="AQ330" s="140"/>
      <c r="AR330" s="140"/>
      <c r="AS330" s="140"/>
      <c r="AT330" s="140"/>
      <c r="AU330" s="140"/>
      <c r="AV330" s="140"/>
      <c r="AW330" s="140"/>
      <c r="AX330" s="140"/>
      <c r="AY330" s="140"/>
      <c r="AZ330" s="140"/>
      <c r="BA330" s="140"/>
      <c r="BB330" s="140"/>
      <c r="BC330" s="140"/>
      <c r="BD330" s="140"/>
      <c r="BE330" s="140"/>
      <c r="BF330" s="140"/>
      <c r="BG330" s="140"/>
      <c r="BH330" s="140"/>
      <c r="BI330" s="140"/>
      <c r="BJ330" s="140"/>
      <c r="BK330" s="140"/>
      <c r="BL330" s="140"/>
      <c r="BM330" s="140"/>
      <c r="BN330" s="140"/>
      <c r="BO330" s="140"/>
      <c r="BP330" s="140"/>
      <c r="BQ330" s="140"/>
    </row>
    <row r="331" ht="12.75" customHeight="1">
      <c r="A331" s="139"/>
      <c r="B331" s="139"/>
      <c r="C331" s="139"/>
      <c r="D331" s="139"/>
      <c r="E331" s="139"/>
      <c r="F331" s="139"/>
      <c r="G331" s="139"/>
      <c r="H331" s="139"/>
      <c r="I331" s="139"/>
      <c r="J331" s="139"/>
      <c r="K331" s="139"/>
      <c r="L331" s="139"/>
      <c r="M331" s="139"/>
      <c r="N331" s="139"/>
      <c r="O331" s="139"/>
      <c r="P331" s="139"/>
      <c r="Q331" s="139"/>
      <c r="R331" s="139"/>
      <c r="S331" s="139"/>
      <c r="T331" s="139"/>
      <c r="U331" s="139"/>
      <c r="V331" s="139"/>
      <c r="W331" s="139"/>
      <c r="X331" s="139"/>
      <c r="Y331" s="139"/>
      <c r="Z331" s="139"/>
      <c r="AA331" s="139"/>
      <c r="AB331" s="139"/>
      <c r="AC331" s="139"/>
      <c r="AD331" s="139"/>
      <c r="AE331" s="139"/>
      <c r="AF331" s="139"/>
      <c r="AG331" s="140"/>
      <c r="AH331" s="140"/>
      <c r="AI331" s="140"/>
      <c r="AJ331" s="140"/>
      <c r="AK331" s="140"/>
      <c r="AL331" s="140"/>
      <c r="AM331" s="140"/>
      <c r="AN331" s="140"/>
      <c r="AO331" s="140"/>
      <c r="AP331" s="140"/>
      <c r="AQ331" s="140"/>
      <c r="AR331" s="140"/>
      <c r="AS331" s="140"/>
      <c r="AT331" s="140"/>
      <c r="AU331" s="140"/>
      <c r="AV331" s="140"/>
      <c r="AW331" s="140"/>
      <c r="AX331" s="140"/>
      <c r="AY331" s="140"/>
      <c r="AZ331" s="140"/>
      <c r="BA331" s="140"/>
      <c r="BB331" s="140"/>
      <c r="BC331" s="140"/>
      <c r="BD331" s="140"/>
      <c r="BE331" s="140"/>
      <c r="BF331" s="140"/>
      <c r="BG331" s="140"/>
      <c r="BH331" s="140"/>
      <c r="BI331" s="140"/>
      <c r="BJ331" s="140"/>
      <c r="BK331" s="140"/>
      <c r="BL331" s="140"/>
      <c r="BM331" s="140"/>
      <c r="BN331" s="140"/>
      <c r="BO331" s="140"/>
      <c r="BP331" s="140"/>
      <c r="BQ331" s="140"/>
    </row>
    <row r="332" ht="12.75" customHeight="1">
      <c r="A332" s="139"/>
      <c r="B332" s="139"/>
      <c r="C332" s="139"/>
      <c r="D332" s="139"/>
      <c r="E332" s="139"/>
      <c r="F332" s="139"/>
      <c r="G332" s="139"/>
      <c r="H332" s="139"/>
      <c r="I332" s="139"/>
      <c r="J332" s="139"/>
      <c r="K332" s="139"/>
      <c r="L332" s="139"/>
      <c r="M332" s="139"/>
      <c r="N332" s="139"/>
      <c r="O332" s="139"/>
      <c r="P332" s="139"/>
      <c r="Q332" s="139"/>
      <c r="R332" s="139"/>
      <c r="S332" s="139"/>
      <c r="T332" s="139"/>
      <c r="U332" s="139"/>
      <c r="V332" s="139"/>
      <c r="W332" s="139"/>
      <c r="X332" s="139"/>
      <c r="Y332" s="139"/>
      <c r="Z332" s="139"/>
      <c r="AA332" s="139"/>
      <c r="AB332" s="139"/>
      <c r="AC332" s="139"/>
      <c r="AD332" s="139"/>
      <c r="AE332" s="139"/>
      <c r="AF332" s="139"/>
      <c r="AG332" s="140"/>
      <c r="AH332" s="140"/>
      <c r="AI332" s="140"/>
      <c r="AJ332" s="140"/>
      <c r="AK332" s="140"/>
      <c r="AL332" s="140"/>
      <c r="AM332" s="140"/>
      <c r="AN332" s="140"/>
      <c r="AO332" s="140"/>
      <c r="AP332" s="140"/>
      <c r="AQ332" s="140"/>
      <c r="AR332" s="140"/>
      <c r="AS332" s="140"/>
      <c r="AT332" s="140"/>
      <c r="AU332" s="140"/>
      <c r="AV332" s="140"/>
      <c r="AW332" s="140"/>
      <c r="AX332" s="140"/>
      <c r="AY332" s="140"/>
      <c r="AZ332" s="140"/>
      <c r="BA332" s="140"/>
      <c r="BB332" s="140"/>
      <c r="BC332" s="140"/>
      <c r="BD332" s="140"/>
      <c r="BE332" s="140"/>
      <c r="BF332" s="140"/>
      <c r="BG332" s="140"/>
      <c r="BH332" s="140"/>
      <c r="BI332" s="140"/>
      <c r="BJ332" s="140"/>
      <c r="BK332" s="140"/>
      <c r="BL332" s="140"/>
      <c r="BM332" s="140"/>
      <c r="BN332" s="140"/>
      <c r="BO332" s="140"/>
      <c r="BP332" s="140"/>
      <c r="BQ332" s="140"/>
    </row>
    <row r="333" ht="12.75" customHeight="1">
      <c r="A333" s="139"/>
      <c r="B333" s="139"/>
      <c r="C333" s="139"/>
      <c r="D333" s="139"/>
      <c r="E333" s="139"/>
      <c r="F333" s="139"/>
      <c r="G333" s="139"/>
      <c r="H333" s="139"/>
      <c r="I333" s="139"/>
      <c r="J333" s="139"/>
      <c r="K333" s="139"/>
      <c r="L333" s="139"/>
      <c r="M333" s="139"/>
      <c r="N333" s="139"/>
      <c r="O333" s="139"/>
      <c r="P333" s="139"/>
      <c r="Q333" s="139"/>
      <c r="R333" s="139"/>
      <c r="S333" s="139"/>
      <c r="T333" s="139"/>
      <c r="U333" s="139"/>
      <c r="V333" s="139"/>
      <c r="W333" s="139"/>
      <c r="X333" s="139"/>
      <c r="Y333" s="139"/>
      <c r="Z333" s="139"/>
      <c r="AA333" s="139"/>
      <c r="AB333" s="139"/>
      <c r="AC333" s="139"/>
      <c r="AD333" s="139"/>
      <c r="AE333" s="139"/>
      <c r="AF333" s="139"/>
      <c r="AG333" s="140"/>
      <c r="AH333" s="140"/>
      <c r="AI333" s="140"/>
      <c r="AJ333" s="140"/>
      <c r="AK333" s="140"/>
      <c r="AL333" s="140"/>
      <c r="AM333" s="140"/>
      <c r="AN333" s="140"/>
      <c r="AO333" s="140"/>
      <c r="AP333" s="140"/>
      <c r="AQ333" s="140"/>
      <c r="AR333" s="140"/>
      <c r="AS333" s="140"/>
      <c r="AT333" s="140"/>
      <c r="AU333" s="140"/>
      <c r="AV333" s="140"/>
      <c r="AW333" s="140"/>
      <c r="AX333" s="140"/>
      <c r="AY333" s="140"/>
      <c r="AZ333" s="140"/>
      <c r="BA333" s="140"/>
      <c r="BB333" s="140"/>
      <c r="BC333" s="140"/>
      <c r="BD333" s="140"/>
      <c r="BE333" s="140"/>
      <c r="BF333" s="140"/>
      <c r="BG333" s="140"/>
      <c r="BH333" s="140"/>
      <c r="BI333" s="140"/>
      <c r="BJ333" s="140"/>
      <c r="BK333" s="140"/>
      <c r="BL333" s="140"/>
      <c r="BM333" s="140"/>
      <c r="BN333" s="140"/>
      <c r="BO333" s="140"/>
      <c r="BP333" s="140"/>
      <c r="BQ333" s="140"/>
    </row>
    <row r="334" ht="12.75" customHeight="1">
      <c r="A334" s="139"/>
      <c r="B334" s="139"/>
      <c r="C334" s="139"/>
      <c r="D334" s="139"/>
      <c r="E334" s="139"/>
      <c r="F334" s="139"/>
      <c r="G334" s="139"/>
      <c r="H334" s="139"/>
      <c r="I334" s="139"/>
      <c r="J334" s="139"/>
      <c r="K334" s="139"/>
      <c r="L334" s="139"/>
      <c r="M334" s="139"/>
      <c r="N334" s="139"/>
      <c r="O334" s="139"/>
      <c r="P334" s="139"/>
      <c r="Q334" s="139"/>
      <c r="R334" s="139"/>
      <c r="S334" s="139"/>
      <c r="T334" s="139"/>
      <c r="U334" s="139"/>
      <c r="V334" s="139"/>
      <c r="W334" s="139"/>
      <c r="X334" s="139"/>
      <c r="Y334" s="139"/>
      <c r="Z334" s="139"/>
      <c r="AA334" s="139"/>
      <c r="AB334" s="139"/>
      <c r="AC334" s="139"/>
      <c r="AD334" s="139"/>
      <c r="AE334" s="139"/>
      <c r="AF334" s="139"/>
      <c r="AG334" s="140"/>
      <c r="AH334" s="140"/>
      <c r="AI334" s="140"/>
      <c r="AJ334" s="140"/>
      <c r="AK334" s="140"/>
      <c r="AL334" s="140"/>
      <c r="AM334" s="140"/>
      <c r="AN334" s="140"/>
      <c r="AO334" s="140"/>
      <c r="AP334" s="140"/>
      <c r="AQ334" s="140"/>
      <c r="AR334" s="140"/>
      <c r="AS334" s="140"/>
      <c r="AT334" s="140"/>
      <c r="AU334" s="140"/>
      <c r="AV334" s="140"/>
      <c r="AW334" s="140"/>
      <c r="AX334" s="140"/>
      <c r="AY334" s="140"/>
      <c r="AZ334" s="140"/>
      <c r="BA334" s="140"/>
      <c r="BB334" s="140"/>
      <c r="BC334" s="140"/>
      <c r="BD334" s="140"/>
      <c r="BE334" s="140"/>
      <c r="BF334" s="140"/>
      <c r="BG334" s="140"/>
      <c r="BH334" s="140"/>
      <c r="BI334" s="140"/>
      <c r="BJ334" s="140"/>
      <c r="BK334" s="140"/>
      <c r="BL334" s="140"/>
      <c r="BM334" s="140"/>
      <c r="BN334" s="140"/>
      <c r="BO334" s="140"/>
      <c r="BP334" s="140"/>
      <c r="BQ334" s="140"/>
    </row>
    <row r="335" ht="12.75" customHeight="1">
      <c r="A335" s="139"/>
      <c r="B335" s="139"/>
      <c r="C335" s="139"/>
      <c r="D335" s="139"/>
      <c r="E335" s="139"/>
      <c r="F335" s="139"/>
      <c r="G335" s="139"/>
      <c r="H335" s="139"/>
      <c r="I335" s="139"/>
      <c r="J335" s="139"/>
      <c r="K335" s="139"/>
      <c r="L335" s="139"/>
      <c r="M335" s="139"/>
      <c r="N335" s="139"/>
      <c r="O335" s="139"/>
      <c r="P335" s="139"/>
      <c r="Q335" s="139"/>
      <c r="R335" s="139"/>
      <c r="S335" s="139"/>
      <c r="T335" s="139"/>
      <c r="U335" s="139"/>
      <c r="V335" s="139"/>
      <c r="W335" s="139"/>
      <c r="X335" s="139"/>
      <c r="Y335" s="139"/>
      <c r="Z335" s="139"/>
      <c r="AA335" s="139"/>
      <c r="AB335" s="139"/>
      <c r="AC335" s="139"/>
      <c r="AD335" s="139"/>
      <c r="AE335" s="139"/>
      <c r="AF335" s="139"/>
      <c r="AG335" s="140"/>
      <c r="AH335" s="140"/>
      <c r="AI335" s="140"/>
      <c r="AJ335" s="140"/>
      <c r="AK335" s="140"/>
      <c r="AL335" s="140"/>
      <c r="AM335" s="140"/>
      <c r="AN335" s="140"/>
      <c r="AO335" s="140"/>
      <c r="AP335" s="140"/>
      <c r="AQ335" s="140"/>
      <c r="AR335" s="140"/>
      <c r="AS335" s="140"/>
      <c r="AT335" s="140"/>
      <c r="AU335" s="140"/>
      <c r="AV335" s="140"/>
      <c r="AW335" s="140"/>
      <c r="AX335" s="140"/>
      <c r="AY335" s="140"/>
      <c r="AZ335" s="140"/>
      <c r="BA335" s="140"/>
      <c r="BB335" s="140"/>
      <c r="BC335" s="140"/>
      <c r="BD335" s="140"/>
      <c r="BE335" s="140"/>
      <c r="BF335" s="140"/>
      <c r="BG335" s="140"/>
      <c r="BH335" s="140"/>
      <c r="BI335" s="140"/>
      <c r="BJ335" s="140"/>
      <c r="BK335" s="140"/>
      <c r="BL335" s="140"/>
      <c r="BM335" s="140"/>
      <c r="BN335" s="140"/>
      <c r="BO335" s="140"/>
      <c r="BP335" s="140"/>
      <c r="BQ335" s="140"/>
    </row>
    <row r="336" ht="12.75" customHeight="1">
      <c r="A336" s="139"/>
      <c r="B336" s="139"/>
      <c r="C336" s="139"/>
      <c r="D336" s="139"/>
      <c r="E336" s="139"/>
      <c r="F336" s="139"/>
      <c r="G336" s="139"/>
      <c r="H336" s="139"/>
      <c r="I336" s="139"/>
      <c r="J336" s="139"/>
      <c r="K336" s="139"/>
      <c r="L336" s="139"/>
      <c r="M336" s="139"/>
      <c r="N336" s="139"/>
      <c r="O336" s="139"/>
      <c r="P336" s="139"/>
      <c r="Q336" s="139"/>
      <c r="R336" s="139"/>
      <c r="S336" s="139"/>
      <c r="T336" s="139"/>
      <c r="U336" s="139"/>
      <c r="V336" s="139"/>
      <c r="W336" s="139"/>
      <c r="X336" s="139"/>
      <c r="Y336" s="139"/>
      <c r="Z336" s="139"/>
      <c r="AA336" s="139"/>
      <c r="AB336" s="139"/>
      <c r="AC336" s="139"/>
      <c r="AD336" s="139"/>
      <c r="AE336" s="139"/>
      <c r="AF336" s="139"/>
      <c r="AG336" s="140"/>
      <c r="AH336" s="140"/>
      <c r="AI336" s="140"/>
      <c r="AJ336" s="140"/>
      <c r="AK336" s="140"/>
      <c r="AL336" s="140"/>
      <c r="AM336" s="140"/>
      <c r="AN336" s="140"/>
      <c r="AO336" s="140"/>
      <c r="AP336" s="140"/>
      <c r="AQ336" s="140"/>
      <c r="AR336" s="140"/>
      <c r="AS336" s="140"/>
      <c r="AT336" s="140"/>
      <c r="AU336" s="140"/>
      <c r="AV336" s="140"/>
      <c r="AW336" s="140"/>
      <c r="AX336" s="140"/>
      <c r="AY336" s="140"/>
      <c r="AZ336" s="140"/>
      <c r="BA336" s="140"/>
      <c r="BB336" s="140"/>
      <c r="BC336" s="140"/>
      <c r="BD336" s="140"/>
      <c r="BE336" s="140"/>
      <c r="BF336" s="140"/>
      <c r="BG336" s="140"/>
      <c r="BH336" s="140"/>
      <c r="BI336" s="140"/>
      <c r="BJ336" s="140"/>
      <c r="BK336" s="140"/>
      <c r="BL336" s="140"/>
      <c r="BM336" s="140"/>
      <c r="BN336" s="140"/>
      <c r="BO336" s="140"/>
      <c r="BP336" s="140"/>
      <c r="BQ336" s="140"/>
    </row>
    <row r="337" ht="12.75" customHeight="1">
      <c r="A337" s="139"/>
      <c r="B337" s="139"/>
      <c r="C337" s="139"/>
      <c r="D337" s="139"/>
      <c r="E337" s="139"/>
      <c r="F337" s="139"/>
      <c r="G337" s="139"/>
      <c r="H337" s="139"/>
      <c r="I337" s="139"/>
      <c r="J337" s="139"/>
      <c r="K337" s="139"/>
      <c r="L337" s="139"/>
      <c r="M337" s="139"/>
      <c r="N337" s="139"/>
      <c r="O337" s="139"/>
      <c r="P337" s="139"/>
      <c r="Q337" s="139"/>
      <c r="R337" s="139"/>
      <c r="S337" s="139"/>
      <c r="T337" s="139"/>
      <c r="U337" s="139"/>
      <c r="V337" s="139"/>
      <c r="W337" s="139"/>
      <c r="X337" s="139"/>
      <c r="Y337" s="139"/>
      <c r="Z337" s="139"/>
      <c r="AA337" s="139"/>
      <c r="AB337" s="139"/>
      <c r="AC337" s="139"/>
      <c r="AD337" s="139"/>
      <c r="AE337" s="139"/>
      <c r="AF337" s="139"/>
      <c r="AG337" s="140"/>
      <c r="AH337" s="140"/>
      <c r="AI337" s="140"/>
      <c r="AJ337" s="140"/>
      <c r="AK337" s="140"/>
      <c r="AL337" s="140"/>
      <c r="AM337" s="140"/>
      <c r="AN337" s="140"/>
      <c r="AO337" s="140"/>
      <c r="AP337" s="140"/>
      <c r="AQ337" s="140"/>
      <c r="AR337" s="140"/>
      <c r="AS337" s="140"/>
      <c r="AT337" s="140"/>
      <c r="AU337" s="140"/>
      <c r="AV337" s="140"/>
      <c r="AW337" s="140"/>
      <c r="AX337" s="140"/>
      <c r="AY337" s="140"/>
      <c r="AZ337" s="140"/>
      <c r="BA337" s="140"/>
      <c r="BB337" s="140"/>
      <c r="BC337" s="140"/>
      <c r="BD337" s="140"/>
      <c r="BE337" s="140"/>
      <c r="BF337" s="140"/>
      <c r="BG337" s="140"/>
      <c r="BH337" s="140"/>
      <c r="BI337" s="140"/>
      <c r="BJ337" s="140"/>
      <c r="BK337" s="140"/>
      <c r="BL337" s="140"/>
      <c r="BM337" s="140"/>
      <c r="BN337" s="140"/>
      <c r="BO337" s="140"/>
      <c r="BP337" s="140"/>
      <c r="BQ337" s="140"/>
    </row>
    <row r="338" ht="12.75" customHeight="1">
      <c r="A338" s="139"/>
      <c r="B338" s="139"/>
      <c r="C338" s="139"/>
      <c r="D338" s="139"/>
      <c r="E338" s="139"/>
      <c r="F338" s="139"/>
      <c r="G338" s="139"/>
      <c r="H338" s="139"/>
      <c r="I338" s="139"/>
      <c r="J338" s="139"/>
      <c r="K338" s="139"/>
      <c r="L338" s="139"/>
      <c r="M338" s="139"/>
      <c r="N338" s="139"/>
      <c r="O338" s="139"/>
      <c r="P338" s="139"/>
      <c r="Q338" s="139"/>
      <c r="R338" s="139"/>
      <c r="S338" s="139"/>
      <c r="T338" s="139"/>
      <c r="U338" s="139"/>
      <c r="V338" s="139"/>
      <c r="W338" s="139"/>
      <c r="X338" s="139"/>
      <c r="Y338" s="139"/>
      <c r="Z338" s="139"/>
      <c r="AA338" s="139"/>
      <c r="AB338" s="139"/>
      <c r="AC338" s="139"/>
      <c r="AD338" s="139"/>
      <c r="AE338" s="139"/>
      <c r="AF338" s="139"/>
      <c r="AG338" s="140"/>
      <c r="AH338" s="140"/>
      <c r="AI338" s="140"/>
      <c r="AJ338" s="140"/>
      <c r="AK338" s="140"/>
      <c r="AL338" s="140"/>
      <c r="AM338" s="140"/>
      <c r="AN338" s="140"/>
      <c r="AO338" s="140"/>
      <c r="AP338" s="140"/>
      <c r="AQ338" s="140"/>
      <c r="AR338" s="140"/>
      <c r="AS338" s="140"/>
      <c r="AT338" s="140"/>
      <c r="AU338" s="140"/>
      <c r="AV338" s="140"/>
      <c r="AW338" s="140"/>
      <c r="AX338" s="140"/>
      <c r="AY338" s="140"/>
      <c r="AZ338" s="140"/>
      <c r="BA338" s="140"/>
      <c r="BB338" s="140"/>
      <c r="BC338" s="140"/>
      <c r="BD338" s="140"/>
      <c r="BE338" s="140"/>
      <c r="BF338" s="140"/>
      <c r="BG338" s="140"/>
      <c r="BH338" s="140"/>
      <c r="BI338" s="140"/>
      <c r="BJ338" s="140"/>
      <c r="BK338" s="140"/>
      <c r="BL338" s="140"/>
      <c r="BM338" s="140"/>
      <c r="BN338" s="140"/>
      <c r="BO338" s="140"/>
      <c r="BP338" s="140"/>
      <c r="BQ338" s="140"/>
    </row>
    <row r="339" ht="12.75" customHeight="1">
      <c r="A339" s="139"/>
      <c r="B339" s="139"/>
      <c r="C339" s="139"/>
      <c r="D339" s="139"/>
      <c r="E339" s="139"/>
      <c r="F339" s="139"/>
      <c r="G339" s="139"/>
      <c r="H339" s="139"/>
      <c r="I339" s="139"/>
      <c r="J339" s="139"/>
      <c r="K339" s="139"/>
      <c r="L339" s="139"/>
      <c r="M339" s="139"/>
      <c r="N339" s="139"/>
      <c r="O339" s="139"/>
      <c r="P339" s="139"/>
      <c r="Q339" s="139"/>
      <c r="R339" s="139"/>
      <c r="S339" s="139"/>
      <c r="T339" s="139"/>
      <c r="U339" s="139"/>
      <c r="V339" s="139"/>
      <c r="W339" s="139"/>
      <c r="X339" s="139"/>
      <c r="Y339" s="139"/>
      <c r="Z339" s="139"/>
      <c r="AA339" s="139"/>
      <c r="AB339" s="139"/>
      <c r="AC339" s="139"/>
      <c r="AD339" s="139"/>
      <c r="AE339" s="139"/>
      <c r="AF339" s="139"/>
      <c r="AG339" s="140"/>
      <c r="AH339" s="140"/>
      <c r="AI339" s="140"/>
      <c r="AJ339" s="140"/>
      <c r="AK339" s="140"/>
      <c r="AL339" s="140"/>
      <c r="AM339" s="140"/>
      <c r="AN339" s="140"/>
      <c r="AO339" s="140"/>
      <c r="AP339" s="140"/>
      <c r="AQ339" s="140"/>
      <c r="AR339" s="140"/>
      <c r="AS339" s="140"/>
      <c r="AT339" s="140"/>
      <c r="AU339" s="140"/>
      <c r="AV339" s="140"/>
      <c r="AW339" s="140"/>
      <c r="AX339" s="140"/>
      <c r="AY339" s="140"/>
      <c r="AZ339" s="140"/>
      <c r="BA339" s="140"/>
      <c r="BB339" s="140"/>
      <c r="BC339" s="140"/>
      <c r="BD339" s="140"/>
      <c r="BE339" s="140"/>
      <c r="BF339" s="140"/>
      <c r="BG339" s="140"/>
      <c r="BH339" s="140"/>
      <c r="BI339" s="140"/>
      <c r="BJ339" s="140"/>
      <c r="BK339" s="140"/>
      <c r="BL339" s="140"/>
      <c r="BM339" s="140"/>
      <c r="BN339" s="140"/>
      <c r="BO339" s="140"/>
      <c r="BP339" s="140"/>
      <c r="BQ339" s="140"/>
    </row>
    <row r="340" ht="12.75" customHeight="1">
      <c r="A340" s="139"/>
      <c r="B340" s="139"/>
      <c r="C340" s="139"/>
      <c r="D340" s="139"/>
      <c r="E340" s="139"/>
      <c r="F340" s="139"/>
      <c r="G340" s="139"/>
      <c r="H340" s="139"/>
      <c r="I340" s="139"/>
      <c r="J340" s="139"/>
      <c r="K340" s="139"/>
      <c r="L340" s="139"/>
      <c r="M340" s="139"/>
      <c r="N340" s="139"/>
      <c r="O340" s="139"/>
      <c r="P340" s="139"/>
      <c r="Q340" s="139"/>
      <c r="R340" s="139"/>
      <c r="S340" s="139"/>
      <c r="T340" s="139"/>
      <c r="U340" s="139"/>
      <c r="V340" s="139"/>
      <c r="W340" s="139"/>
      <c r="X340" s="139"/>
      <c r="Y340" s="139"/>
      <c r="Z340" s="139"/>
      <c r="AA340" s="139"/>
      <c r="AB340" s="139"/>
      <c r="AC340" s="139"/>
      <c r="AD340" s="139"/>
      <c r="AE340" s="139"/>
      <c r="AF340" s="139"/>
      <c r="AG340" s="140"/>
      <c r="AH340" s="140"/>
      <c r="AI340" s="140"/>
      <c r="AJ340" s="140"/>
      <c r="AK340" s="140"/>
      <c r="AL340" s="140"/>
      <c r="AM340" s="140"/>
      <c r="AN340" s="140"/>
      <c r="AO340" s="140"/>
      <c r="AP340" s="140"/>
      <c r="AQ340" s="140"/>
      <c r="AR340" s="140"/>
      <c r="AS340" s="140"/>
      <c r="AT340" s="140"/>
      <c r="AU340" s="140"/>
      <c r="AV340" s="140"/>
      <c r="AW340" s="140"/>
      <c r="AX340" s="140"/>
      <c r="AY340" s="140"/>
      <c r="AZ340" s="140"/>
      <c r="BA340" s="140"/>
      <c r="BB340" s="140"/>
      <c r="BC340" s="140"/>
      <c r="BD340" s="140"/>
      <c r="BE340" s="140"/>
      <c r="BF340" s="140"/>
      <c r="BG340" s="140"/>
      <c r="BH340" s="140"/>
      <c r="BI340" s="140"/>
      <c r="BJ340" s="140"/>
      <c r="BK340" s="140"/>
      <c r="BL340" s="140"/>
      <c r="BM340" s="140"/>
      <c r="BN340" s="140"/>
      <c r="BO340" s="140"/>
      <c r="BP340" s="140"/>
      <c r="BQ340" s="140"/>
    </row>
    <row r="341" ht="12.75" customHeight="1">
      <c r="A341" s="139"/>
      <c r="B341" s="139"/>
      <c r="C341" s="139"/>
      <c r="D341" s="139"/>
      <c r="E341" s="139"/>
      <c r="F341" s="139"/>
      <c r="G341" s="139"/>
      <c r="H341" s="139"/>
      <c r="I341" s="139"/>
      <c r="J341" s="139"/>
      <c r="K341" s="139"/>
      <c r="L341" s="139"/>
      <c r="M341" s="139"/>
      <c r="N341" s="139"/>
      <c r="O341" s="139"/>
      <c r="P341" s="139"/>
      <c r="Q341" s="139"/>
      <c r="R341" s="139"/>
      <c r="S341" s="139"/>
      <c r="T341" s="139"/>
      <c r="U341" s="139"/>
      <c r="V341" s="139"/>
      <c r="W341" s="139"/>
      <c r="X341" s="139"/>
      <c r="Y341" s="139"/>
      <c r="Z341" s="139"/>
      <c r="AA341" s="139"/>
      <c r="AB341" s="139"/>
      <c r="AC341" s="139"/>
      <c r="AD341" s="139"/>
      <c r="AE341" s="139"/>
      <c r="AF341" s="139"/>
      <c r="AG341" s="140"/>
      <c r="AH341" s="140"/>
      <c r="AI341" s="140"/>
      <c r="AJ341" s="140"/>
      <c r="AK341" s="140"/>
      <c r="AL341" s="140"/>
      <c r="AM341" s="140"/>
      <c r="AN341" s="140"/>
      <c r="AO341" s="140"/>
      <c r="AP341" s="140"/>
      <c r="AQ341" s="140"/>
      <c r="AR341" s="140"/>
      <c r="AS341" s="140"/>
      <c r="AT341" s="140"/>
      <c r="AU341" s="140"/>
      <c r="AV341" s="140"/>
      <c r="AW341" s="140"/>
      <c r="AX341" s="140"/>
      <c r="AY341" s="140"/>
      <c r="AZ341" s="140"/>
      <c r="BA341" s="140"/>
      <c r="BB341" s="140"/>
      <c r="BC341" s="140"/>
      <c r="BD341" s="140"/>
      <c r="BE341" s="140"/>
      <c r="BF341" s="140"/>
      <c r="BG341" s="140"/>
      <c r="BH341" s="140"/>
      <c r="BI341" s="140"/>
      <c r="BJ341" s="140"/>
      <c r="BK341" s="140"/>
      <c r="BL341" s="140"/>
      <c r="BM341" s="140"/>
      <c r="BN341" s="140"/>
      <c r="BO341" s="140"/>
      <c r="BP341" s="140"/>
      <c r="BQ341" s="140"/>
    </row>
    <row r="342" ht="12.75" customHeight="1">
      <c r="A342" s="139"/>
      <c r="B342" s="139"/>
      <c r="C342" s="139"/>
      <c r="D342" s="139"/>
      <c r="E342" s="139"/>
      <c r="F342" s="139"/>
      <c r="G342" s="139"/>
      <c r="H342" s="139"/>
      <c r="I342" s="139"/>
      <c r="J342" s="139"/>
      <c r="K342" s="139"/>
      <c r="L342" s="139"/>
      <c r="M342" s="139"/>
      <c r="N342" s="139"/>
      <c r="O342" s="139"/>
      <c r="P342" s="139"/>
      <c r="Q342" s="139"/>
      <c r="R342" s="139"/>
      <c r="S342" s="139"/>
      <c r="T342" s="139"/>
      <c r="U342" s="139"/>
      <c r="V342" s="139"/>
      <c r="W342" s="139"/>
      <c r="X342" s="139"/>
      <c r="Y342" s="139"/>
      <c r="Z342" s="139"/>
      <c r="AA342" s="139"/>
      <c r="AB342" s="139"/>
      <c r="AC342" s="139"/>
      <c r="AD342" s="139"/>
      <c r="AE342" s="139"/>
      <c r="AF342" s="139"/>
      <c r="AG342" s="140"/>
      <c r="AH342" s="140"/>
      <c r="AI342" s="140"/>
      <c r="AJ342" s="140"/>
      <c r="AK342" s="140"/>
      <c r="AL342" s="140"/>
      <c r="AM342" s="140"/>
      <c r="AN342" s="140"/>
      <c r="AO342" s="140"/>
      <c r="AP342" s="140"/>
      <c r="AQ342" s="140"/>
      <c r="AR342" s="140"/>
      <c r="AS342" s="140"/>
      <c r="AT342" s="140"/>
      <c r="AU342" s="140"/>
      <c r="AV342" s="140"/>
      <c r="AW342" s="140"/>
      <c r="AX342" s="140"/>
      <c r="AY342" s="140"/>
      <c r="AZ342" s="140"/>
      <c r="BA342" s="140"/>
      <c r="BB342" s="140"/>
      <c r="BC342" s="140"/>
      <c r="BD342" s="140"/>
      <c r="BE342" s="140"/>
      <c r="BF342" s="140"/>
      <c r="BG342" s="140"/>
      <c r="BH342" s="140"/>
      <c r="BI342" s="140"/>
      <c r="BJ342" s="140"/>
      <c r="BK342" s="140"/>
      <c r="BL342" s="140"/>
      <c r="BM342" s="140"/>
      <c r="BN342" s="140"/>
      <c r="BO342" s="140"/>
      <c r="BP342" s="140"/>
      <c r="BQ342" s="140"/>
    </row>
    <row r="343" ht="12.75" customHeight="1">
      <c r="A343" s="139"/>
      <c r="B343" s="139"/>
      <c r="C343" s="139"/>
      <c r="D343" s="139"/>
      <c r="E343" s="139"/>
      <c r="F343" s="139"/>
      <c r="G343" s="139"/>
      <c r="H343" s="139"/>
      <c r="I343" s="139"/>
      <c r="J343" s="139"/>
      <c r="K343" s="139"/>
      <c r="L343" s="139"/>
      <c r="M343" s="139"/>
      <c r="N343" s="139"/>
      <c r="O343" s="139"/>
      <c r="P343" s="139"/>
      <c r="Q343" s="139"/>
      <c r="R343" s="139"/>
      <c r="S343" s="139"/>
      <c r="T343" s="139"/>
      <c r="U343" s="139"/>
      <c r="V343" s="139"/>
      <c r="W343" s="139"/>
      <c r="X343" s="139"/>
      <c r="Y343" s="139"/>
      <c r="Z343" s="139"/>
      <c r="AA343" s="139"/>
      <c r="AB343" s="139"/>
      <c r="AC343" s="139"/>
      <c r="AD343" s="139"/>
      <c r="AE343" s="139"/>
      <c r="AF343" s="139"/>
      <c r="AG343" s="140"/>
      <c r="AH343" s="140"/>
      <c r="AI343" s="140"/>
      <c r="AJ343" s="140"/>
      <c r="AK343" s="140"/>
      <c r="AL343" s="140"/>
      <c r="AM343" s="140"/>
      <c r="AN343" s="140"/>
      <c r="AO343" s="140"/>
      <c r="AP343" s="140"/>
      <c r="AQ343" s="140"/>
      <c r="AR343" s="140"/>
      <c r="AS343" s="140"/>
      <c r="AT343" s="140"/>
      <c r="AU343" s="140"/>
      <c r="AV343" s="140"/>
      <c r="AW343" s="140"/>
      <c r="AX343" s="140"/>
      <c r="AY343" s="140"/>
      <c r="AZ343" s="140"/>
      <c r="BA343" s="140"/>
      <c r="BB343" s="140"/>
      <c r="BC343" s="140"/>
      <c r="BD343" s="140"/>
      <c r="BE343" s="140"/>
      <c r="BF343" s="140"/>
      <c r="BG343" s="140"/>
      <c r="BH343" s="140"/>
      <c r="BI343" s="140"/>
      <c r="BJ343" s="140"/>
      <c r="BK343" s="140"/>
      <c r="BL343" s="140"/>
      <c r="BM343" s="140"/>
      <c r="BN343" s="140"/>
      <c r="BO343" s="140"/>
      <c r="BP343" s="140"/>
      <c r="BQ343" s="140"/>
    </row>
    <row r="344" ht="12.75" customHeight="1">
      <c r="A344" s="139"/>
      <c r="B344" s="139"/>
      <c r="C344" s="139"/>
      <c r="D344" s="139"/>
      <c r="E344" s="139"/>
      <c r="F344" s="139"/>
      <c r="G344" s="139"/>
      <c r="H344" s="139"/>
      <c r="I344" s="139"/>
      <c r="J344" s="139"/>
      <c r="K344" s="139"/>
      <c r="L344" s="139"/>
      <c r="M344" s="139"/>
      <c r="N344" s="139"/>
      <c r="O344" s="139"/>
      <c r="P344" s="139"/>
      <c r="Q344" s="139"/>
      <c r="R344" s="139"/>
      <c r="S344" s="139"/>
      <c r="T344" s="139"/>
      <c r="U344" s="139"/>
      <c r="V344" s="139"/>
      <c r="W344" s="139"/>
      <c r="X344" s="139"/>
      <c r="Y344" s="139"/>
      <c r="Z344" s="139"/>
      <c r="AA344" s="139"/>
      <c r="AB344" s="139"/>
      <c r="AC344" s="139"/>
      <c r="AD344" s="139"/>
      <c r="AE344" s="139"/>
      <c r="AF344" s="139"/>
      <c r="AG344" s="140"/>
      <c r="AH344" s="140"/>
      <c r="AI344" s="140"/>
      <c r="AJ344" s="140"/>
      <c r="AK344" s="140"/>
      <c r="AL344" s="140"/>
      <c r="AM344" s="140"/>
      <c r="AN344" s="140"/>
      <c r="AO344" s="140"/>
      <c r="AP344" s="140"/>
      <c r="AQ344" s="140"/>
      <c r="AR344" s="140"/>
      <c r="AS344" s="140"/>
      <c r="AT344" s="140"/>
      <c r="AU344" s="140"/>
      <c r="AV344" s="140"/>
      <c r="AW344" s="140"/>
      <c r="AX344" s="140"/>
      <c r="AY344" s="140"/>
      <c r="AZ344" s="140"/>
      <c r="BA344" s="140"/>
      <c r="BB344" s="140"/>
      <c r="BC344" s="140"/>
      <c r="BD344" s="140"/>
      <c r="BE344" s="140"/>
      <c r="BF344" s="140"/>
      <c r="BG344" s="140"/>
      <c r="BH344" s="140"/>
      <c r="BI344" s="140"/>
      <c r="BJ344" s="140"/>
      <c r="BK344" s="140"/>
      <c r="BL344" s="140"/>
      <c r="BM344" s="140"/>
      <c r="BN344" s="140"/>
      <c r="BO344" s="140"/>
      <c r="BP344" s="140"/>
      <c r="BQ344" s="140"/>
    </row>
    <row r="345" ht="12.75" customHeight="1">
      <c r="A345" s="139"/>
      <c r="B345" s="139"/>
      <c r="C345" s="139"/>
      <c r="D345" s="139"/>
      <c r="E345" s="139"/>
      <c r="F345" s="139"/>
      <c r="G345" s="139"/>
      <c r="H345" s="139"/>
      <c r="I345" s="139"/>
      <c r="J345" s="139"/>
      <c r="K345" s="139"/>
      <c r="L345" s="139"/>
      <c r="M345" s="139"/>
      <c r="N345" s="139"/>
      <c r="O345" s="139"/>
      <c r="P345" s="139"/>
      <c r="Q345" s="139"/>
      <c r="R345" s="139"/>
      <c r="S345" s="139"/>
      <c r="T345" s="139"/>
      <c r="U345" s="139"/>
      <c r="V345" s="139"/>
      <c r="W345" s="139"/>
      <c r="X345" s="139"/>
      <c r="Y345" s="139"/>
      <c r="Z345" s="139"/>
      <c r="AA345" s="139"/>
      <c r="AB345" s="139"/>
      <c r="AC345" s="139"/>
      <c r="AD345" s="139"/>
      <c r="AE345" s="139"/>
      <c r="AF345" s="139"/>
      <c r="AG345" s="140"/>
      <c r="AH345" s="140"/>
      <c r="AI345" s="140"/>
      <c r="AJ345" s="140"/>
      <c r="AK345" s="140"/>
      <c r="AL345" s="140"/>
      <c r="AM345" s="140"/>
      <c r="AN345" s="140"/>
      <c r="AO345" s="140"/>
      <c r="AP345" s="140"/>
      <c r="AQ345" s="140"/>
      <c r="AR345" s="140"/>
      <c r="AS345" s="140"/>
      <c r="AT345" s="140"/>
      <c r="AU345" s="140"/>
      <c r="AV345" s="140"/>
      <c r="AW345" s="140"/>
      <c r="AX345" s="140"/>
      <c r="AY345" s="140"/>
      <c r="AZ345" s="140"/>
      <c r="BA345" s="140"/>
      <c r="BB345" s="140"/>
      <c r="BC345" s="140"/>
      <c r="BD345" s="140"/>
      <c r="BE345" s="140"/>
      <c r="BF345" s="140"/>
      <c r="BG345" s="140"/>
      <c r="BH345" s="140"/>
      <c r="BI345" s="140"/>
      <c r="BJ345" s="140"/>
      <c r="BK345" s="140"/>
      <c r="BL345" s="140"/>
      <c r="BM345" s="140"/>
      <c r="BN345" s="140"/>
      <c r="BO345" s="140"/>
      <c r="BP345" s="140"/>
      <c r="BQ345" s="140"/>
    </row>
    <row r="346" ht="12.75" customHeight="1">
      <c r="A346" s="139"/>
      <c r="B346" s="139"/>
      <c r="C346" s="139"/>
      <c r="D346" s="139"/>
      <c r="E346" s="139"/>
      <c r="F346" s="139"/>
      <c r="G346" s="139"/>
      <c r="H346" s="139"/>
      <c r="I346" s="139"/>
      <c r="J346" s="139"/>
      <c r="K346" s="139"/>
      <c r="L346" s="139"/>
      <c r="M346" s="139"/>
      <c r="N346" s="139"/>
      <c r="O346" s="139"/>
      <c r="P346" s="139"/>
      <c r="Q346" s="139"/>
      <c r="R346" s="139"/>
      <c r="S346" s="139"/>
      <c r="T346" s="139"/>
      <c r="U346" s="139"/>
      <c r="V346" s="139"/>
      <c r="W346" s="139"/>
      <c r="X346" s="139"/>
      <c r="Y346" s="139"/>
      <c r="Z346" s="139"/>
      <c r="AA346" s="139"/>
      <c r="AB346" s="139"/>
      <c r="AC346" s="139"/>
      <c r="AD346" s="139"/>
      <c r="AE346" s="139"/>
      <c r="AF346" s="139"/>
      <c r="AG346" s="140"/>
      <c r="AH346" s="140"/>
      <c r="AI346" s="140"/>
      <c r="AJ346" s="140"/>
      <c r="AK346" s="140"/>
      <c r="AL346" s="140"/>
      <c r="AM346" s="140"/>
      <c r="AN346" s="140"/>
      <c r="AO346" s="140"/>
      <c r="AP346" s="140"/>
      <c r="AQ346" s="140"/>
      <c r="AR346" s="140"/>
      <c r="AS346" s="140"/>
      <c r="AT346" s="140"/>
      <c r="AU346" s="140"/>
      <c r="AV346" s="140"/>
      <c r="AW346" s="140"/>
      <c r="AX346" s="140"/>
      <c r="AY346" s="140"/>
      <c r="AZ346" s="140"/>
      <c r="BA346" s="140"/>
      <c r="BB346" s="140"/>
      <c r="BC346" s="140"/>
      <c r="BD346" s="140"/>
      <c r="BE346" s="140"/>
      <c r="BF346" s="140"/>
      <c r="BG346" s="140"/>
      <c r="BH346" s="140"/>
      <c r="BI346" s="140"/>
      <c r="BJ346" s="140"/>
      <c r="BK346" s="140"/>
      <c r="BL346" s="140"/>
      <c r="BM346" s="140"/>
      <c r="BN346" s="140"/>
      <c r="BO346" s="140"/>
      <c r="BP346" s="140"/>
      <c r="BQ346" s="140"/>
    </row>
    <row r="347" ht="12.75" customHeight="1">
      <c r="A347" s="139"/>
      <c r="B347" s="139"/>
      <c r="C347" s="139"/>
      <c r="D347" s="139"/>
      <c r="E347" s="139"/>
      <c r="F347" s="139"/>
      <c r="G347" s="139"/>
      <c r="H347" s="139"/>
      <c r="I347" s="139"/>
      <c r="J347" s="139"/>
      <c r="K347" s="139"/>
      <c r="L347" s="139"/>
      <c r="M347" s="139"/>
      <c r="N347" s="139"/>
      <c r="O347" s="139"/>
      <c r="P347" s="139"/>
      <c r="Q347" s="139"/>
      <c r="R347" s="139"/>
      <c r="S347" s="139"/>
      <c r="T347" s="139"/>
      <c r="U347" s="139"/>
      <c r="V347" s="139"/>
      <c r="W347" s="139"/>
      <c r="X347" s="139"/>
      <c r="Y347" s="139"/>
      <c r="Z347" s="139"/>
      <c r="AA347" s="139"/>
      <c r="AB347" s="139"/>
      <c r="AC347" s="139"/>
      <c r="AD347" s="139"/>
      <c r="AE347" s="139"/>
      <c r="AF347" s="139"/>
      <c r="AG347" s="140"/>
      <c r="AH347" s="140"/>
      <c r="AI347" s="140"/>
      <c r="AJ347" s="140"/>
      <c r="AK347" s="140"/>
      <c r="AL347" s="140"/>
      <c r="AM347" s="140"/>
      <c r="AN347" s="140"/>
      <c r="AO347" s="140"/>
      <c r="AP347" s="140"/>
      <c r="AQ347" s="140"/>
      <c r="AR347" s="140"/>
      <c r="AS347" s="140"/>
      <c r="AT347" s="140"/>
      <c r="AU347" s="140"/>
      <c r="AV347" s="140"/>
      <c r="AW347" s="140"/>
      <c r="AX347" s="140"/>
      <c r="AY347" s="140"/>
      <c r="AZ347" s="140"/>
      <c r="BA347" s="140"/>
      <c r="BB347" s="140"/>
      <c r="BC347" s="140"/>
      <c r="BD347" s="140"/>
      <c r="BE347" s="140"/>
      <c r="BF347" s="140"/>
      <c r="BG347" s="140"/>
      <c r="BH347" s="140"/>
      <c r="BI347" s="140"/>
      <c r="BJ347" s="140"/>
      <c r="BK347" s="140"/>
      <c r="BL347" s="140"/>
      <c r="BM347" s="140"/>
      <c r="BN347" s="140"/>
      <c r="BO347" s="140"/>
      <c r="BP347" s="140"/>
      <c r="BQ347" s="140"/>
    </row>
    <row r="348" ht="12.75" customHeight="1">
      <c r="A348" s="139"/>
      <c r="B348" s="139"/>
      <c r="C348" s="139"/>
      <c r="D348" s="139"/>
      <c r="E348" s="139"/>
      <c r="F348" s="139"/>
      <c r="G348" s="139"/>
      <c r="H348" s="139"/>
      <c r="I348" s="139"/>
      <c r="J348" s="139"/>
      <c r="K348" s="139"/>
      <c r="L348" s="139"/>
      <c r="M348" s="139"/>
      <c r="N348" s="139"/>
      <c r="O348" s="139"/>
      <c r="P348" s="139"/>
      <c r="Q348" s="139"/>
      <c r="R348" s="139"/>
      <c r="S348" s="139"/>
      <c r="T348" s="139"/>
      <c r="U348" s="139"/>
      <c r="V348" s="139"/>
      <c r="W348" s="139"/>
      <c r="X348" s="139"/>
      <c r="Y348" s="139"/>
      <c r="Z348" s="139"/>
      <c r="AA348" s="139"/>
      <c r="AB348" s="139"/>
      <c r="AC348" s="139"/>
      <c r="AD348" s="139"/>
      <c r="AE348" s="139"/>
      <c r="AF348" s="139"/>
      <c r="AG348" s="140"/>
      <c r="AH348" s="140"/>
      <c r="AI348" s="140"/>
      <c r="AJ348" s="140"/>
      <c r="AK348" s="140"/>
      <c r="AL348" s="140"/>
      <c r="AM348" s="140"/>
      <c r="AN348" s="140"/>
      <c r="AO348" s="140"/>
      <c r="AP348" s="140"/>
      <c r="AQ348" s="140"/>
      <c r="AR348" s="140"/>
      <c r="AS348" s="140"/>
      <c r="AT348" s="140"/>
      <c r="AU348" s="140"/>
      <c r="AV348" s="140"/>
      <c r="AW348" s="140"/>
      <c r="AX348" s="140"/>
      <c r="AY348" s="140"/>
      <c r="AZ348" s="140"/>
      <c r="BA348" s="140"/>
      <c r="BB348" s="140"/>
      <c r="BC348" s="140"/>
      <c r="BD348" s="140"/>
      <c r="BE348" s="140"/>
      <c r="BF348" s="140"/>
      <c r="BG348" s="140"/>
      <c r="BH348" s="140"/>
      <c r="BI348" s="140"/>
      <c r="BJ348" s="140"/>
      <c r="BK348" s="140"/>
      <c r="BL348" s="140"/>
      <c r="BM348" s="140"/>
      <c r="BN348" s="140"/>
      <c r="BO348" s="140"/>
      <c r="BP348" s="140"/>
      <c r="BQ348" s="140"/>
    </row>
    <row r="349" ht="12.75" customHeight="1">
      <c r="A349" s="139"/>
      <c r="B349" s="139"/>
      <c r="C349" s="139"/>
      <c r="D349" s="139"/>
      <c r="E349" s="139"/>
      <c r="F349" s="139"/>
      <c r="G349" s="139"/>
      <c r="H349" s="139"/>
      <c r="I349" s="139"/>
      <c r="J349" s="139"/>
      <c r="K349" s="139"/>
      <c r="L349" s="139"/>
      <c r="M349" s="139"/>
      <c r="N349" s="139"/>
      <c r="O349" s="139"/>
      <c r="P349" s="139"/>
      <c r="Q349" s="139"/>
      <c r="R349" s="139"/>
      <c r="S349" s="139"/>
      <c r="T349" s="139"/>
      <c r="U349" s="139"/>
      <c r="V349" s="139"/>
      <c r="W349" s="139"/>
      <c r="X349" s="139"/>
      <c r="Y349" s="139"/>
      <c r="Z349" s="139"/>
      <c r="AA349" s="139"/>
      <c r="AB349" s="139"/>
      <c r="AC349" s="139"/>
      <c r="AD349" s="139"/>
      <c r="AE349" s="139"/>
      <c r="AF349" s="139"/>
      <c r="AG349" s="140"/>
      <c r="AH349" s="140"/>
      <c r="AI349" s="140"/>
      <c r="AJ349" s="140"/>
      <c r="AK349" s="140"/>
      <c r="AL349" s="140"/>
      <c r="AM349" s="140"/>
      <c r="AN349" s="140"/>
      <c r="AO349" s="140"/>
      <c r="AP349" s="140"/>
      <c r="AQ349" s="140"/>
      <c r="AR349" s="140"/>
      <c r="AS349" s="140"/>
      <c r="AT349" s="140"/>
      <c r="AU349" s="140"/>
      <c r="AV349" s="140"/>
      <c r="AW349" s="140"/>
      <c r="AX349" s="140"/>
      <c r="AY349" s="140"/>
      <c r="AZ349" s="140"/>
      <c r="BA349" s="140"/>
      <c r="BB349" s="140"/>
      <c r="BC349" s="140"/>
      <c r="BD349" s="140"/>
      <c r="BE349" s="140"/>
      <c r="BF349" s="140"/>
      <c r="BG349" s="140"/>
      <c r="BH349" s="140"/>
      <c r="BI349" s="140"/>
      <c r="BJ349" s="140"/>
      <c r="BK349" s="140"/>
      <c r="BL349" s="140"/>
      <c r="BM349" s="140"/>
      <c r="BN349" s="140"/>
      <c r="BO349" s="140"/>
      <c r="BP349" s="140"/>
      <c r="BQ349" s="140"/>
    </row>
    <row r="350" ht="12.75" customHeight="1">
      <c r="A350" s="139"/>
      <c r="B350" s="139"/>
      <c r="C350" s="139"/>
      <c r="D350" s="139"/>
      <c r="E350" s="139"/>
      <c r="F350" s="139"/>
      <c r="G350" s="139"/>
      <c r="H350" s="139"/>
      <c r="I350" s="139"/>
      <c r="J350" s="139"/>
      <c r="K350" s="139"/>
      <c r="L350" s="139"/>
      <c r="M350" s="139"/>
      <c r="N350" s="139"/>
      <c r="O350" s="139"/>
      <c r="P350" s="139"/>
      <c r="Q350" s="139"/>
      <c r="R350" s="139"/>
      <c r="S350" s="139"/>
      <c r="T350" s="139"/>
      <c r="U350" s="139"/>
      <c r="V350" s="139"/>
      <c r="W350" s="139"/>
      <c r="X350" s="139"/>
      <c r="Y350" s="139"/>
      <c r="Z350" s="139"/>
      <c r="AA350" s="139"/>
      <c r="AB350" s="139"/>
      <c r="AC350" s="139"/>
      <c r="AD350" s="139"/>
      <c r="AE350" s="139"/>
      <c r="AF350" s="139"/>
      <c r="AG350" s="140"/>
      <c r="AH350" s="140"/>
      <c r="AI350" s="140"/>
      <c r="AJ350" s="140"/>
      <c r="AK350" s="140"/>
      <c r="AL350" s="140"/>
      <c r="AM350" s="140"/>
      <c r="AN350" s="140"/>
      <c r="AO350" s="140"/>
      <c r="AP350" s="140"/>
      <c r="AQ350" s="140"/>
      <c r="AR350" s="140"/>
      <c r="AS350" s="140"/>
      <c r="AT350" s="140"/>
      <c r="AU350" s="140"/>
      <c r="AV350" s="140"/>
      <c r="AW350" s="140"/>
      <c r="AX350" s="140"/>
      <c r="AY350" s="140"/>
      <c r="AZ350" s="140"/>
      <c r="BA350" s="140"/>
      <c r="BB350" s="140"/>
      <c r="BC350" s="140"/>
      <c r="BD350" s="140"/>
      <c r="BE350" s="140"/>
      <c r="BF350" s="140"/>
      <c r="BG350" s="140"/>
      <c r="BH350" s="140"/>
      <c r="BI350" s="140"/>
      <c r="BJ350" s="140"/>
      <c r="BK350" s="140"/>
      <c r="BL350" s="140"/>
      <c r="BM350" s="140"/>
      <c r="BN350" s="140"/>
      <c r="BO350" s="140"/>
      <c r="BP350" s="140"/>
      <c r="BQ350" s="140"/>
    </row>
    <row r="351" ht="12.75" customHeight="1">
      <c r="A351" s="139"/>
      <c r="B351" s="139"/>
      <c r="C351" s="139"/>
      <c r="D351" s="139"/>
      <c r="E351" s="139"/>
      <c r="F351" s="139"/>
      <c r="G351" s="139"/>
      <c r="H351" s="139"/>
      <c r="I351" s="139"/>
      <c r="J351" s="139"/>
      <c r="K351" s="139"/>
      <c r="L351" s="139"/>
      <c r="M351" s="139"/>
      <c r="N351" s="139"/>
      <c r="O351" s="139"/>
      <c r="P351" s="139"/>
      <c r="Q351" s="139"/>
      <c r="R351" s="139"/>
      <c r="S351" s="139"/>
      <c r="T351" s="139"/>
      <c r="U351" s="139"/>
      <c r="V351" s="139"/>
      <c r="W351" s="139"/>
      <c r="X351" s="139"/>
      <c r="Y351" s="139"/>
      <c r="Z351" s="139"/>
      <c r="AA351" s="139"/>
      <c r="AB351" s="139"/>
      <c r="AC351" s="139"/>
      <c r="AD351" s="139"/>
      <c r="AE351" s="139"/>
      <c r="AF351" s="139"/>
      <c r="AG351" s="140"/>
      <c r="AH351" s="140"/>
      <c r="AI351" s="140"/>
      <c r="AJ351" s="140"/>
      <c r="AK351" s="140"/>
      <c r="AL351" s="140"/>
      <c r="AM351" s="140"/>
      <c r="AN351" s="140"/>
      <c r="AO351" s="140"/>
      <c r="AP351" s="140"/>
      <c r="AQ351" s="140"/>
      <c r="AR351" s="140"/>
      <c r="AS351" s="140"/>
      <c r="AT351" s="140"/>
      <c r="AU351" s="140"/>
      <c r="AV351" s="140"/>
      <c r="AW351" s="140"/>
      <c r="AX351" s="140"/>
      <c r="AY351" s="140"/>
      <c r="AZ351" s="140"/>
      <c r="BA351" s="140"/>
      <c r="BB351" s="140"/>
      <c r="BC351" s="140"/>
      <c r="BD351" s="140"/>
      <c r="BE351" s="140"/>
      <c r="BF351" s="140"/>
      <c r="BG351" s="140"/>
      <c r="BH351" s="140"/>
      <c r="BI351" s="140"/>
      <c r="BJ351" s="140"/>
      <c r="BK351" s="140"/>
      <c r="BL351" s="140"/>
      <c r="BM351" s="140"/>
      <c r="BN351" s="140"/>
      <c r="BO351" s="140"/>
      <c r="BP351" s="140"/>
      <c r="BQ351" s="140"/>
    </row>
    <row r="352" ht="12.75" customHeight="1">
      <c r="A352" s="139"/>
      <c r="B352" s="139"/>
      <c r="C352" s="139"/>
      <c r="D352" s="139"/>
      <c r="E352" s="139"/>
      <c r="F352" s="139"/>
      <c r="G352" s="139"/>
      <c r="H352" s="139"/>
      <c r="I352" s="139"/>
      <c r="J352" s="139"/>
      <c r="K352" s="139"/>
      <c r="L352" s="139"/>
      <c r="M352" s="139"/>
      <c r="N352" s="139"/>
      <c r="O352" s="139"/>
      <c r="P352" s="139"/>
      <c r="Q352" s="139"/>
      <c r="R352" s="139"/>
      <c r="S352" s="139"/>
      <c r="T352" s="139"/>
      <c r="U352" s="139"/>
      <c r="V352" s="139"/>
      <c r="W352" s="139"/>
      <c r="X352" s="139"/>
      <c r="Y352" s="139"/>
      <c r="Z352" s="139"/>
      <c r="AA352" s="139"/>
      <c r="AB352" s="139"/>
      <c r="AC352" s="139"/>
      <c r="AD352" s="139"/>
      <c r="AE352" s="139"/>
      <c r="AF352" s="139"/>
      <c r="AG352" s="140"/>
      <c r="AH352" s="140"/>
      <c r="AI352" s="140"/>
      <c r="AJ352" s="140"/>
      <c r="AK352" s="140"/>
      <c r="AL352" s="140"/>
      <c r="AM352" s="140"/>
      <c r="AN352" s="140"/>
      <c r="AO352" s="140"/>
      <c r="AP352" s="140"/>
      <c r="AQ352" s="140"/>
      <c r="AR352" s="140"/>
      <c r="AS352" s="140"/>
      <c r="AT352" s="140"/>
      <c r="AU352" s="140"/>
      <c r="AV352" s="140"/>
      <c r="AW352" s="140"/>
      <c r="AX352" s="140"/>
      <c r="AY352" s="140"/>
      <c r="AZ352" s="140"/>
      <c r="BA352" s="140"/>
      <c r="BB352" s="140"/>
      <c r="BC352" s="140"/>
      <c r="BD352" s="140"/>
      <c r="BE352" s="140"/>
      <c r="BF352" s="140"/>
      <c r="BG352" s="140"/>
      <c r="BH352" s="140"/>
      <c r="BI352" s="140"/>
      <c r="BJ352" s="140"/>
      <c r="BK352" s="140"/>
      <c r="BL352" s="140"/>
      <c r="BM352" s="140"/>
      <c r="BN352" s="140"/>
      <c r="BO352" s="140"/>
      <c r="BP352" s="140"/>
      <c r="BQ352" s="140"/>
    </row>
    <row r="353" ht="12.75" customHeight="1">
      <c r="A353" s="139"/>
      <c r="B353" s="139"/>
      <c r="C353" s="139"/>
      <c r="D353" s="139"/>
      <c r="E353" s="139"/>
      <c r="F353" s="139"/>
      <c r="G353" s="139"/>
      <c r="H353" s="139"/>
      <c r="I353" s="139"/>
      <c r="J353" s="139"/>
      <c r="K353" s="139"/>
      <c r="L353" s="139"/>
      <c r="M353" s="139"/>
      <c r="N353" s="139"/>
      <c r="O353" s="139"/>
      <c r="P353" s="139"/>
      <c r="Q353" s="139"/>
      <c r="R353" s="139"/>
      <c r="S353" s="139"/>
      <c r="T353" s="139"/>
      <c r="U353" s="139"/>
      <c r="V353" s="139"/>
      <c r="W353" s="139"/>
      <c r="X353" s="139"/>
      <c r="Y353" s="139"/>
      <c r="Z353" s="139"/>
      <c r="AA353" s="139"/>
      <c r="AB353" s="139"/>
      <c r="AC353" s="139"/>
      <c r="AD353" s="139"/>
      <c r="AE353" s="139"/>
      <c r="AF353" s="139"/>
      <c r="AG353" s="140"/>
      <c r="AH353" s="140"/>
      <c r="AI353" s="140"/>
      <c r="AJ353" s="140"/>
      <c r="AK353" s="140"/>
      <c r="AL353" s="140"/>
      <c r="AM353" s="140"/>
      <c r="AN353" s="140"/>
      <c r="AO353" s="140"/>
      <c r="AP353" s="140"/>
      <c r="AQ353" s="140"/>
      <c r="AR353" s="140"/>
      <c r="AS353" s="140"/>
      <c r="AT353" s="140"/>
      <c r="AU353" s="140"/>
      <c r="AV353" s="140"/>
      <c r="AW353" s="140"/>
      <c r="AX353" s="140"/>
      <c r="AY353" s="140"/>
      <c r="AZ353" s="140"/>
      <c r="BA353" s="140"/>
      <c r="BB353" s="140"/>
      <c r="BC353" s="140"/>
      <c r="BD353" s="140"/>
      <c r="BE353" s="140"/>
      <c r="BF353" s="140"/>
      <c r="BG353" s="140"/>
      <c r="BH353" s="140"/>
      <c r="BI353" s="140"/>
      <c r="BJ353" s="140"/>
      <c r="BK353" s="140"/>
      <c r="BL353" s="140"/>
      <c r="BM353" s="140"/>
      <c r="BN353" s="140"/>
      <c r="BO353" s="140"/>
      <c r="BP353" s="140"/>
      <c r="BQ353" s="140"/>
    </row>
    <row r="354" ht="12.75" customHeight="1">
      <c r="A354" s="139"/>
      <c r="B354" s="139"/>
      <c r="C354" s="139"/>
      <c r="D354" s="139"/>
      <c r="E354" s="139"/>
      <c r="F354" s="139"/>
      <c r="G354" s="139"/>
      <c r="H354" s="139"/>
      <c r="I354" s="139"/>
      <c r="J354" s="139"/>
      <c r="K354" s="139"/>
      <c r="L354" s="139"/>
      <c r="M354" s="139"/>
      <c r="N354" s="139"/>
      <c r="O354" s="139"/>
      <c r="P354" s="139"/>
      <c r="Q354" s="139"/>
      <c r="R354" s="139"/>
      <c r="S354" s="139"/>
      <c r="T354" s="139"/>
      <c r="U354" s="139"/>
      <c r="V354" s="139"/>
      <c r="W354" s="139"/>
      <c r="X354" s="139"/>
      <c r="Y354" s="139"/>
      <c r="Z354" s="139"/>
      <c r="AA354" s="139"/>
      <c r="AB354" s="139"/>
      <c r="AC354" s="139"/>
      <c r="AD354" s="139"/>
      <c r="AE354" s="139"/>
      <c r="AF354" s="139"/>
      <c r="AG354" s="140"/>
      <c r="AH354" s="140"/>
      <c r="AI354" s="140"/>
      <c r="AJ354" s="140"/>
      <c r="AK354" s="140"/>
      <c r="AL354" s="140"/>
      <c r="AM354" s="140"/>
      <c r="AN354" s="140"/>
      <c r="AO354" s="140"/>
      <c r="AP354" s="140"/>
      <c r="AQ354" s="140"/>
      <c r="AR354" s="140"/>
      <c r="AS354" s="140"/>
      <c r="AT354" s="140"/>
      <c r="AU354" s="140"/>
      <c r="AV354" s="140"/>
      <c r="AW354" s="140"/>
      <c r="AX354" s="140"/>
      <c r="AY354" s="140"/>
      <c r="AZ354" s="140"/>
      <c r="BA354" s="140"/>
      <c r="BB354" s="140"/>
      <c r="BC354" s="140"/>
      <c r="BD354" s="140"/>
      <c r="BE354" s="140"/>
      <c r="BF354" s="140"/>
      <c r="BG354" s="140"/>
      <c r="BH354" s="140"/>
      <c r="BI354" s="140"/>
      <c r="BJ354" s="140"/>
      <c r="BK354" s="140"/>
      <c r="BL354" s="140"/>
      <c r="BM354" s="140"/>
      <c r="BN354" s="140"/>
      <c r="BO354" s="140"/>
      <c r="BP354" s="140"/>
      <c r="BQ354" s="140"/>
    </row>
    <row r="355" ht="12.75" customHeight="1">
      <c r="A355" s="139"/>
      <c r="B355" s="139"/>
      <c r="C355" s="139"/>
      <c r="D355" s="139"/>
      <c r="E355" s="139"/>
      <c r="F355" s="139"/>
      <c r="G355" s="139"/>
      <c r="H355" s="139"/>
      <c r="I355" s="139"/>
      <c r="J355" s="139"/>
      <c r="K355" s="139"/>
      <c r="L355" s="139"/>
      <c r="M355" s="139"/>
      <c r="N355" s="139"/>
      <c r="O355" s="139"/>
      <c r="P355" s="139"/>
      <c r="Q355" s="139"/>
      <c r="R355" s="139"/>
      <c r="S355" s="139"/>
      <c r="T355" s="139"/>
      <c r="U355" s="139"/>
      <c r="V355" s="139"/>
      <c r="W355" s="139"/>
      <c r="X355" s="139"/>
      <c r="Y355" s="139"/>
      <c r="Z355" s="139"/>
      <c r="AA355" s="139"/>
      <c r="AB355" s="139"/>
      <c r="AC355" s="139"/>
      <c r="AD355" s="139"/>
      <c r="AE355" s="139"/>
      <c r="AF355" s="139"/>
      <c r="AG355" s="140"/>
      <c r="AH355" s="140"/>
      <c r="AI355" s="140"/>
      <c r="AJ355" s="140"/>
      <c r="AK355" s="140"/>
      <c r="AL355" s="140"/>
      <c r="AM355" s="140"/>
      <c r="AN355" s="140"/>
      <c r="AO355" s="140"/>
      <c r="AP355" s="140"/>
      <c r="AQ355" s="140"/>
      <c r="AR355" s="140"/>
      <c r="AS355" s="140"/>
      <c r="AT355" s="140"/>
      <c r="AU355" s="140"/>
      <c r="AV355" s="140"/>
      <c r="AW355" s="140"/>
      <c r="AX355" s="140"/>
      <c r="AY355" s="140"/>
      <c r="AZ355" s="140"/>
      <c r="BA355" s="140"/>
      <c r="BB355" s="140"/>
      <c r="BC355" s="140"/>
      <c r="BD355" s="140"/>
      <c r="BE355" s="140"/>
      <c r="BF355" s="140"/>
      <c r="BG355" s="140"/>
      <c r="BH355" s="140"/>
      <c r="BI355" s="140"/>
      <c r="BJ355" s="140"/>
      <c r="BK355" s="140"/>
      <c r="BL355" s="140"/>
      <c r="BM355" s="140"/>
      <c r="BN355" s="140"/>
      <c r="BO355" s="140"/>
      <c r="BP355" s="140"/>
      <c r="BQ355" s="140"/>
    </row>
    <row r="356" ht="12.75" customHeight="1">
      <c r="A356" s="139"/>
      <c r="B356" s="139"/>
      <c r="C356" s="139"/>
      <c r="D356" s="139"/>
      <c r="E356" s="139"/>
      <c r="F356" s="139"/>
      <c r="G356" s="139"/>
      <c r="H356" s="139"/>
      <c r="I356" s="139"/>
      <c r="J356" s="139"/>
      <c r="K356" s="139"/>
      <c r="L356" s="139"/>
      <c r="M356" s="139"/>
      <c r="N356" s="139"/>
      <c r="O356" s="139"/>
      <c r="P356" s="139"/>
      <c r="Q356" s="139"/>
      <c r="R356" s="139"/>
      <c r="S356" s="139"/>
      <c r="T356" s="139"/>
      <c r="U356" s="139"/>
      <c r="V356" s="139"/>
      <c r="W356" s="139"/>
      <c r="X356" s="139"/>
      <c r="Y356" s="139"/>
      <c r="Z356" s="139"/>
      <c r="AA356" s="139"/>
      <c r="AB356" s="139"/>
      <c r="AC356" s="139"/>
      <c r="AD356" s="139"/>
      <c r="AE356" s="139"/>
      <c r="AF356" s="139"/>
      <c r="AG356" s="140"/>
      <c r="AH356" s="140"/>
      <c r="AI356" s="140"/>
      <c r="AJ356" s="140"/>
      <c r="AK356" s="140"/>
      <c r="AL356" s="140"/>
      <c r="AM356" s="140"/>
      <c r="AN356" s="140"/>
      <c r="AO356" s="140"/>
      <c r="AP356" s="140"/>
      <c r="AQ356" s="140"/>
      <c r="AR356" s="140"/>
      <c r="AS356" s="140"/>
      <c r="AT356" s="140"/>
      <c r="AU356" s="140"/>
      <c r="AV356" s="140"/>
      <c r="AW356" s="140"/>
      <c r="AX356" s="140"/>
      <c r="AY356" s="140"/>
      <c r="AZ356" s="140"/>
      <c r="BA356" s="140"/>
      <c r="BB356" s="140"/>
      <c r="BC356" s="140"/>
      <c r="BD356" s="140"/>
      <c r="BE356" s="140"/>
      <c r="BF356" s="140"/>
      <c r="BG356" s="140"/>
      <c r="BH356" s="140"/>
      <c r="BI356" s="140"/>
      <c r="BJ356" s="140"/>
      <c r="BK356" s="140"/>
      <c r="BL356" s="140"/>
      <c r="BM356" s="140"/>
      <c r="BN356" s="140"/>
      <c r="BO356" s="140"/>
      <c r="BP356" s="140"/>
      <c r="BQ356" s="140"/>
    </row>
    <row r="357" ht="12.75" customHeight="1">
      <c r="A357" s="139"/>
      <c r="B357" s="139"/>
      <c r="C357" s="139"/>
      <c r="D357" s="139"/>
      <c r="E357" s="139"/>
      <c r="F357" s="139"/>
      <c r="G357" s="139"/>
      <c r="H357" s="139"/>
      <c r="I357" s="139"/>
      <c r="J357" s="139"/>
      <c r="K357" s="139"/>
      <c r="L357" s="139"/>
      <c r="M357" s="139"/>
      <c r="N357" s="139"/>
      <c r="O357" s="139"/>
      <c r="P357" s="139"/>
      <c r="Q357" s="139"/>
      <c r="R357" s="139"/>
      <c r="S357" s="139"/>
      <c r="T357" s="139"/>
      <c r="U357" s="139"/>
      <c r="V357" s="139"/>
      <c r="W357" s="139"/>
      <c r="X357" s="139"/>
      <c r="Y357" s="139"/>
      <c r="Z357" s="139"/>
      <c r="AA357" s="139"/>
      <c r="AB357" s="139"/>
      <c r="AC357" s="139"/>
      <c r="AD357" s="139"/>
      <c r="AE357" s="139"/>
      <c r="AF357" s="139"/>
      <c r="AG357" s="140"/>
      <c r="AH357" s="140"/>
      <c r="AI357" s="140"/>
      <c r="AJ357" s="140"/>
      <c r="AK357" s="140"/>
      <c r="AL357" s="140"/>
      <c r="AM357" s="140"/>
      <c r="AN357" s="140"/>
      <c r="AO357" s="140"/>
      <c r="AP357" s="140"/>
      <c r="AQ357" s="140"/>
      <c r="AR357" s="140"/>
      <c r="AS357" s="140"/>
      <c r="AT357" s="140"/>
      <c r="AU357" s="140"/>
      <c r="AV357" s="140"/>
      <c r="AW357" s="140"/>
      <c r="AX357" s="140"/>
      <c r="AY357" s="140"/>
      <c r="AZ357" s="140"/>
      <c r="BA357" s="140"/>
      <c r="BB357" s="140"/>
      <c r="BC357" s="140"/>
      <c r="BD357" s="140"/>
      <c r="BE357" s="140"/>
      <c r="BF357" s="140"/>
      <c r="BG357" s="140"/>
      <c r="BH357" s="140"/>
      <c r="BI357" s="140"/>
      <c r="BJ357" s="140"/>
      <c r="BK357" s="140"/>
      <c r="BL357" s="140"/>
      <c r="BM357" s="140"/>
      <c r="BN357" s="140"/>
      <c r="BO357" s="140"/>
      <c r="BP357" s="140"/>
      <c r="BQ357" s="140"/>
    </row>
    <row r="358" ht="12.75" customHeight="1">
      <c r="A358" s="139"/>
      <c r="B358" s="139"/>
      <c r="C358" s="139"/>
      <c r="D358" s="139"/>
      <c r="E358" s="139"/>
      <c r="F358" s="139"/>
      <c r="G358" s="139"/>
      <c r="H358" s="139"/>
      <c r="I358" s="139"/>
      <c r="J358" s="139"/>
      <c r="K358" s="139"/>
      <c r="L358" s="139"/>
      <c r="M358" s="139"/>
      <c r="N358" s="139"/>
      <c r="O358" s="139"/>
      <c r="P358" s="139"/>
      <c r="Q358" s="139"/>
      <c r="R358" s="139"/>
      <c r="S358" s="139"/>
      <c r="T358" s="139"/>
      <c r="U358" s="139"/>
      <c r="V358" s="139"/>
      <c r="W358" s="139"/>
      <c r="X358" s="139"/>
      <c r="Y358" s="139"/>
      <c r="Z358" s="139"/>
      <c r="AA358" s="139"/>
      <c r="AB358" s="139"/>
      <c r="AC358" s="139"/>
      <c r="AD358" s="139"/>
      <c r="AE358" s="139"/>
      <c r="AF358" s="139"/>
      <c r="AG358" s="140"/>
      <c r="AH358" s="140"/>
      <c r="AI358" s="140"/>
      <c r="AJ358" s="140"/>
      <c r="AK358" s="140"/>
      <c r="AL358" s="140"/>
      <c r="AM358" s="140"/>
      <c r="AN358" s="140"/>
      <c r="AO358" s="140"/>
      <c r="AP358" s="140"/>
      <c r="AQ358" s="140"/>
      <c r="AR358" s="140"/>
      <c r="AS358" s="140"/>
      <c r="AT358" s="140"/>
      <c r="AU358" s="140"/>
      <c r="AV358" s="140"/>
      <c r="AW358" s="140"/>
      <c r="AX358" s="140"/>
      <c r="AY358" s="140"/>
      <c r="AZ358" s="140"/>
      <c r="BA358" s="140"/>
      <c r="BB358" s="140"/>
      <c r="BC358" s="140"/>
      <c r="BD358" s="140"/>
      <c r="BE358" s="140"/>
      <c r="BF358" s="140"/>
      <c r="BG358" s="140"/>
      <c r="BH358" s="140"/>
      <c r="BI358" s="140"/>
      <c r="BJ358" s="140"/>
      <c r="BK358" s="140"/>
      <c r="BL358" s="140"/>
      <c r="BM358" s="140"/>
      <c r="BN358" s="140"/>
      <c r="BO358" s="140"/>
      <c r="BP358" s="140"/>
      <c r="BQ358" s="140"/>
    </row>
    <row r="359" ht="12.75" customHeight="1">
      <c r="A359" s="139"/>
      <c r="B359" s="139"/>
      <c r="C359" s="139"/>
      <c r="D359" s="139"/>
      <c r="E359" s="139"/>
      <c r="F359" s="139"/>
      <c r="G359" s="139"/>
      <c r="H359" s="139"/>
      <c r="I359" s="139"/>
      <c r="J359" s="139"/>
      <c r="K359" s="139"/>
      <c r="L359" s="139"/>
      <c r="M359" s="139"/>
      <c r="N359" s="139"/>
      <c r="O359" s="139"/>
      <c r="P359" s="139"/>
      <c r="Q359" s="139"/>
      <c r="R359" s="139"/>
      <c r="S359" s="139"/>
      <c r="T359" s="139"/>
      <c r="U359" s="139"/>
      <c r="V359" s="139"/>
      <c r="W359" s="139"/>
      <c r="X359" s="139"/>
      <c r="Y359" s="139"/>
      <c r="Z359" s="139"/>
      <c r="AA359" s="139"/>
      <c r="AB359" s="139"/>
      <c r="AC359" s="139"/>
      <c r="AD359" s="139"/>
      <c r="AE359" s="139"/>
      <c r="AF359" s="139"/>
      <c r="AG359" s="140"/>
      <c r="AH359" s="140"/>
      <c r="AI359" s="140"/>
      <c r="AJ359" s="140"/>
      <c r="AK359" s="140"/>
      <c r="AL359" s="140"/>
      <c r="AM359" s="140"/>
      <c r="AN359" s="140"/>
      <c r="AO359" s="140"/>
      <c r="AP359" s="140"/>
      <c r="AQ359" s="140"/>
      <c r="AR359" s="140"/>
      <c r="AS359" s="140"/>
      <c r="AT359" s="140"/>
      <c r="AU359" s="140"/>
      <c r="AV359" s="140"/>
      <c r="AW359" s="140"/>
      <c r="AX359" s="140"/>
      <c r="AY359" s="140"/>
      <c r="AZ359" s="140"/>
      <c r="BA359" s="140"/>
      <c r="BB359" s="140"/>
      <c r="BC359" s="140"/>
      <c r="BD359" s="140"/>
      <c r="BE359" s="140"/>
      <c r="BF359" s="140"/>
      <c r="BG359" s="140"/>
      <c r="BH359" s="140"/>
      <c r="BI359" s="140"/>
      <c r="BJ359" s="140"/>
      <c r="BK359" s="140"/>
      <c r="BL359" s="140"/>
      <c r="BM359" s="140"/>
      <c r="BN359" s="140"/>
      <c r="BO359" s="140"/>
      <c r="BP359" s="140"/>
      <c r="BQ359" s="140"/>
    </row>
    <row r="360" ht="12.75" customHeight="1">
      <c r="A360" s="139"/>
      <c r="B360" s="139"/>
      <c r="C360" s="139"/>
      <c r="D360" s="139"/>
      <c r="E360" s="139"/>
      <c r="F360" s="139"/>
      <c r="G360" s="139"/>
      <c r="H360" s="139"/>
      <c r="I360" s="139"/>
      <c r="J360" s="139"/>
      <c r="K360" s="139"/>
      <c r="L360" s="139"/>
      <c r="M360" s="139"/>
      <c r="N360" s="139"/>
      <c r="O360" s="139"/>
      <c r="P360" s="139"/>
      <c r="Q360" s="139"/>
      <c r="R360" s="139"/>
      <c r="S360" s="139"/>
      <c r="T360" s="139"/>
      <c r="U360" s="139"/>
      <c r="V360" s="139"/>
      <c r="W360" s="139"/>
      <c r="X360" s="139"/>
      <c r="Y360" s="139"/>
      <c r="Z360" s="139"/>
      <c r="AA360" s="139"/>
      <c r="AB360" s="139"/>
      <c r="AC360" s="139"/>
      <c r="AD360" s="139"/>
      <c r="AE360" s="139"/>
      <c r="AF360" s="139"/>
      <c r="AG360" s="140"/>
      <c r="AH360" s="140"/>
      <c r="AI360" s="140"/>
      <c r="AJ360" s="140"/>
      <c r="AK360" s="140"/>
      <c r="AL360" s="140"/>
      <c r="AM360" s="140"/>
      <c r="AN360" s="140"/>
      <c r="AO360" s="140"/>
      <c r="AP360" s="140"/>
      <c r="AQ360" s="140"/>
      <c r="AR360" s="140"/>
      <c r="AS360" s="140"/>
      <c r="AT360" s="140"/>
      <c r="AU360" s="140"/>
      <c r="AV360" s="140"/>
      <c r="AW360" s="140"/>
      <c r="AX360" s="140"/>
      <c r="AY360" s="140"/>
      <c r="AZ360" s="140"/>
      <c r="BA360" s="140"/>
      <c r="BB360" s="140"/>
      <c r="BC360" s="140"/>
      <c r="BD360" s="140"/>
      <c r="BE360" s="140"/>
      <c r="BF360" s="140"/>
      <c r="BG360" s="140"/>
      <c r="BH360" s="140"/>
      <c r="BI360" s="140"/>
      <c r="BJ360" s="140"/>
      <c r="BK360" s="140"/>
      <c r="BL360" s="140"/>
      <c r="BM360" s="140"/>
      <c r="BN360" s="140"/>
      <c r="BO360" s="140"/>
      <c r="BP360" s="140"/>
      <c r="BQ360" s="140"/>
    </row>
    <row r="361" ht="12.75" customHeight="1">
      <c r="A361" s="139"/>
      <c r="B361" s="139"/>
      <c r="C361" s="139"/>
      <c r="D361" s="139"/>
      <c r="E361" s="139"/>
      <c r="F361" s="139"/>
      <c r="G361" s="139"/>
      <c r="H361" s="139"/>
      <c r="I361" s="139"/>
      <c r="J361" s="139"/>
      <c r="K361" s="139"/>
      <c r="L361" s="139"/>
      <c r="M361" s="139"/>
      <c r="N361" s="139"/>
      <c r="O361" s="139"/>
      <c r="P361" s="139"/>
      <c r="Q361" s="139"/>
      <c r="R361" s="139"/>
      <c r="S361" s="139"/>
      <c r="T361" s="139"/>
      <c r="U361" s="139"/>
      <c r="V361" s="139"/>
      <c r="W361" s="139"/>
      <c r="X361" s="139"/>
      <c r="Y361" s="139"/>
      <c r="Z361" s="139"/>
      <c r="AA361" s="139"/>
      <c r="AB361" s="139"/>
      <c r="AC361" s="139"/>
      <c r="AD361" s="139"/>
      <c r="AE361" s="139"/>
      <c r="AF361" s="139"/>
      <c r="AG361" s="140"/>
      <c r="AH361" s="140"/>
      <c r="AI361" s="140"/>
      <c r="AJ361" s="140"/>
      <c r="AK361" s="140"/>
      <c r="AL361" s="140"/>
      <c r="AM361" s="140"/>
      <c r="AN361" s="140"/>
      <c r="AO361" s="140"/>
      <c r="AP361" s="140"/>
      <c r="AQ361" s="140"/>
      <c r="AR361" s="140"/>
      <c r="AS361" s="140"/>
      <c r="AT361" s="140"/>
      <c r="AU361" s="140"/>
      <c r="AV361" s="140"/>
      <c r="AW361" s="140"/>
      <c r="AX361" s="140"/>
      <c r="AY361" s="140"/>
      <c r="AZ361" s="140"/>
      <c r="BA361" s="140"/>
      <c r="BB361" s="140"/>
      <c r="BC361" s="140"/>
      <c r="BD361" s="140"/>
      <c r="BE361" s="140"/>
      <c r="BF361" s="140"/>
      <c r="BG361" s="140"/>
      <c r="BH361" s="140"/>
      <c r="BI361" s="140"/>
      <c r="BJ361" s="140"/>
      <c r="BK361" s="140"/>
      <c r="BL361" s="140"/>
      <c r="BM361" s="140"/>
      <c r="BN361" s="140"/>
      <c r="BO361" s="140"/>
      <c r="BP361" s="140"/>
      <c r="BQ361" s="140"/>
    </row>
    <row r="362" ht="12.75" customHeight="1">
      <c r="A362" s="139"/>
      <c r="B362" s="139"/>
      <c r="C362" s="139"/>
      <c r="D362" s="139"/>
      <c r="E362" s="139"/>
      <c r="F362" s="139"/>
      <c r="G362" s="139"/>
      <c r="H362" s="139"/>
      <c r="I362" s="139"/>
      <c r="J362" s="139"/>
      <c r="K362" s="139"/>
      <c r="L362" s="139"/>
      <c r="M362" s="139"/>
      <c r="N362" s="139"/>
      <c r="O362" s="139"/>
      <c r="P362" s="139"/>
      <c r="Q362" s="139"/>
      <c r="R362" s="139"/>
      <c r="S362" s="139"/>
      <c r="T362" s="139"/>
      <c r="U362" s="139"/>
      <c r="V362" s="139"/>
      <c r="W362" s="139"/>
      <c r="X362" s="139"/>
      <c r="Y362" s="139"/>
      <c r="Z362" s="139"/>
      <c r="AA362" s="139"/>
      <c r="AB362" s="139"/>
      <c r="AC362" s="139"/>
      <c r="AD362" s="139"/>
      <c r="AE362" s="139"/>
      <c r="AF362" s="139"/>
      <c r="AG362" s="140"/>
      <c r="AH362" s="140"/>
      <c r="AI362" s="140"/>
      <c r="AJ362" s="140"/>
      <c r="AK362" s="140"/>
      <c r="AL362" s="140"/>
      <c r="AM362" s="140"/>
      <c r="AN362" s="140"/>
      <c r="AO362" s="140"/>
      <c r="AP362" s="140"/>
      <c r="AQ362" s="140"/>
      <c r="AR362" s="140"/>
      <c r="AS362" s="140"/>
      <c r="AT362" s="140"/>
      <c r="AU362" s="140"/>
      <c r="AV362" s="140"/>
      <c r="AW362" s="140"/>
      <c r="AX362" s="140"/>
      <c r="AY362" s="140"/>
      <c r="AZ362" s="140"/>
      <c r="BA362" s="140"/>
      <c r="BB362" s="140"/>
      <c r="BC362" s="140"/>
      <c r="BD362" s="140"/>
      <c r="BE362" s="140"/>
      <c r="BF362" s="140"/>
      <c r="BG362" s="140"/>
      <c r="BH362" s="140"/>
      <c r="BI362" s="140"/>
      <c r="BJ362" s="140"/>
      <c r="BK362" s="140"/>
      <c r="BL362" s="140"/>
      <c r="BM362" s="140"/>
      <c r="BN362" s="140"/>
      <c r="BO362" s="140"/>
      <c r="BP362" s="140"/>
      <c r="BQ362" s="140"/>
    </row>
    <row r="363" ht="12.75" customHeight="1">
      <c r="A363" s="139"/>
      <c r="B363" s="139"/>
      <c r="C363" s="139"/>
      <c r="D363" s="139"/>
      <c r="E363" s="139"/>
      <c r="F363" s="139"/>
      <c r="G363" s="139"/>
      <c r="H363" s="139"/>
      <c r="I363" s="139"/>
      <c r="J363" s="139"/>
      <c r="K363" s="139"/>
      <c r="L363" s="139"/>
      <c r="M363" s="139"/>
      <c r="N363" s="139"/>
      <c r="O363" s="139"/>
      <c r="P363" s="139"/>
      <c r="Q363" s="139"/>
      <c r="R363" s="139"/>
      <c r="S363" s="139"/>
      <c r="T363" s="139"/>
      <c r="U363" s="139"/>
      <c r="V363" s="139"/>
      <c r="W363" s="139"/>
      <c r="X363" s="139"/>
      <c r="Y363" s="139"/>
      <c r="Z363" s="139"/>
      <c r="AA363" s="139"/>
      <c r="AB363" s="139"/>
      <c r="AC363" s="139"/>
      <c r="AD363" s="139"/>
      <c r="AE363" s="139"/>
      <c r="AF363" s="139"/>
      <c r="AG363" s="140"/>
      <c r="AH363" s="140"/>
      <c r="AI363" s="140"/>
      <c r="AJ363" s="140"/>
      <c r="AK363" s="140"/>
      <c r="AL363" s="140"/>
      <c r="AM363" s="140"/>
      <c r="AN363" s="140"/>
      <c r="AO363" s="140"/>
      <c r="AP363" s="140"/>
      <c r="AQ363" s="140"/>
      <c r="AR363" s="140"/>
      <c r="AS363" s="140"/>
      <c r="AT363" s="140"/>
      <c r="AU363" s="140"/>
      <c r="AV363" s="140"/>
      <c r="AW363" s="140"/>
      <c r="AX363" s="140"/>
      <c r="AY363" s="140"/>
      <c r="AZ363" s="140"/>
      <c r="BA363" s="140"/>
      <c r="BB363" s="140"/>
      <c r="BC363" s="140"/>
      <c r="BD363" s="140"/>
      <c r="BE363" s="140"/>
      <c r="BF363" s="140"/>
      <c r="BG363" s="140"/>
      <c r="BH363" s="140"/>
      <c r="BI363" s="140"/>
      <c r="BJ363" s="140"/>
      <c r="BK363" s="140"/>
      <c r="BL363" s="140"/>
      <c r="BM363" s="140"/>
      <c r="BN363" s="140"/>
      <c r="BO363" s="140"/>
      <c r="BP363" s="140"/>
      <c r="BQ363" s="140"/>
    </row>
    <row r="364" ht="12.75" customHeight="1">
      <c r="A364" s="139"/>
      <c r="B364" s="139"/>
      <c r="C364" s="139"/>
      <c r="D364" s="139"/>
      <c r="E364" s="139"/>
      <c r="F364" s="139"/>
      <c r="G364" s="139"/>
      <c r="H364" s="139"/>
      <c r="I364" s="139"/>
      <c r="J364" s="139"/>
      <c r="K364" s="139"/>
      <c r="L364" s="139"/>
      <c r="M364" s="139"/>
      <c r="N364" s="139"/>
      <c r="O364" s="139"/>
      <c r="P364" s="139"/>
      <c r="Q364" s="139"/>
      <c r="R364" s="139"/>
      <c r="S364" s="139"/>
      <c r="T364" s="139"/>
      <c r="U364" s="139"/>
      <c r="V364" s="139"/>
      <c r="W364" s="139"/>
      <c r="X364" s="139"/>
      <c r="Y364" s="139"/>
      <c r="Z364" s="139"/>
      <c r="AA364" s="139"/>
      <c r="AB364" s="139"/>
      <c r="AC364" s="139"/>
      <c r="AD364" s="139"/>
      <c r="AE364" s="139"/>
      <c r="AF364" s="139"/>
      <c r="AG364" s="140"/>
      <c r="AH364" s="140"/>
      <c r="AI364" s="140"/>
      <c r="AJ364" s="140"/>
      <c r="AK364" s="140"/>
      <c r="AL364" s="140"/>
      <c r="AM364" s="140"/>
      <c r="AN364" s="140"/>
      <c r="AO364" s="140"/>
      <c r="AP364" s="140"/>
      <c r="AQ364" s="140"/>
      <c r="AR364" s="140"/>
      <c r="AS364" s="140"/>
      <c r="AT364" s="140"/>
      <c r="AU364" s="140"/>
      <c r="AV364" s="140"/>
      <c r="AW364" s="140"/>
      <c r="AX364" s="140"/>
      <c r="AY364" s="140"/>
      <c r="AZ364" s="140"/>
      <c r="BA364" s="140"/>
      <c r="BB364" s="140"/>
      <c r="BC364" s="140"/>
      <c r="BD364" s="140"/>
      <c r="BE364" s="140"/>
      <c r="BF364" s="140"/>
      <c r="BG364" s="140"/>
      <c r="BH364" s="140"/>
      <c r="BI364" s="140"/>
      <c r="BJ364" s="140"/>
      <c r="BK364" s="140"/>
      <c r="BL364" s="140"/>
      <c r="BM364" s="140"/>
      <c r="BN364" s="140"/>
      <c r="BO364" s="140"/>
      <c r="BP364" s="140"/>
      <c r="BQ364" s="140"/>
    </row>
    <row r="365" ht="12.75" customHeight="1">
      <c r="A365" s="139"/>
      <c r="B365" s="139"/>
      <c r="C365" s="139"/>
      <c r="D365" s="139"/>
      <c r="E365" s="139"/>
      <c r="F365" s="139"/>
      <c r="G365" s="139"/>
      <c r="H365" s="139"/>
      <c r="I365" s="139"/>
      <c r="J365" s="139"/>
      <c r="K365" s="139"/>
      <c r="L365" s="139"/>
      <c r="M365" s="139"/>
      <c r="N365" s="139"/>
      <c r="O365" s="139"/>
      <c r="P365" s="139"/>
      <c r="Q365" s="139"/>
      <c r="R365" s="139"/>
      <c r="S365" s="139"/>
      <c r="T365" s="139"/>
      <c r="U365" s="139"/>
      <c r="V365" s="139"/>
      <c r="W365" s="139"/>
      <c r="X365" s="139"/>
      <c r="Y365" s="139"/>
      <c r="Z365" s="139"/>
      <c r="AA365" s="139"/>
      <c r="AB365" s="139"/>
      <c r="AC365" s="139"/>
      <c r="AD365" s="139"/>
      <c r="AE365" s="139"/>
      <c r="AF365" s="139"/>
      <c r="AG365" s="140"/>
      <c r="AH365" s="140"/>
      <c r="AI365" s="140"/>
      <c r="AJ365" s="140"/>
      <c r="AK365" s="140"/>
      <c r="AL365" s="140"/>
      <c r="AM365" s="140"/>
      <c r="AN365" s="140"/>
      <c r="AO365" s="140"/>
      <c r="AP365" s="140"/>
      <c r="AQ365" s="140"/>
      <c r="AR365" s="140"/>
      <c r="AS365" s="140"/>
      <c r="AT365" s="140"/>
      <c r="AU365" s="140"/>
      <c r="AV365" s="140"/>
      <c r="AW365" s="140"/>
      <c r="AX365" s="140"/>
      <c r="AY365" s="140"/>
      <c r="AZ365" s="140"/>
      <c r="BA365" s="140"/>
      <c r="BB365" s="140"/>
      <c r="BC365" s="140"/>
      <c r="BD365" s="140"/>
      <c r="BE365" s="140"/>
      <c r="BF365" s="140"/>
      <c r="BG365" s="140"/>
      <c r="BH365" s="140"/>
      <c r="BI365" s="140"/>
      <c r="BJ365" s="140"/>
      <c r="BK365" s="140"/>
      <c r="BL365" s="140"/>
      <c r="BM365" s="140"/>
      <c r="BN365" s="140"/>
      <c r="BO365" s="140"/>
      <c r="BP365" s="140"/>
      <c r="BQ365" s="140"/>
    </row>
    <row r="366" ht="12.75" customHeight="1">
      <c r="A366" s="139"/>
      <c r="B366" s="139"/>
      <c r="C366" s="139"/>
      <c r="D366" s="139"/>
      <c r="E366" s="139"/>
      <c r="F366" s="139"/>
      <c r="G366" s="139"/>
      <c r="H366" s="139"/>
      <c r="I366" s="139"/>
      <c r="J366" s="139"/>
      <c r="K366" s="139"/>
      <c r="L366" s="139"/>
      <c r="M366" s="139"/>
      <c r="N366" s="139"/>
      <c r="O366" s="139"/>
      <c r="P366" s="139"/>
      <c r="Q366" s="139"/>
      <c r="R366" s="139"/>
      <c r="S366" s="139"/>
      <c r="T366" s="139"/>
      <c r="U366" s="139"/>
      <c r="V366" s="139"/>
      <c r="W366" s="139"/>
      <c r="X366" s="139"/>
      <c r="Y366" s="139"/>
      <c r="Z366" s="139"/>
      <c r="AA366" s="139"/>
      <c r="AB366" s="139"/>
      <c r="AC366" s="139"/>
      <c r="AD366" s="139"/>
      <c r="AE366" s="139"/>
      <c r="AF366" s="139"/>
      <c r="AG366" s="140"/>
      <c r="AH366" s="140"/>
      <c r="AI366" s="140"/>
      <c r="AJ366" s="140"/>
      <c r="AK366" s="140"/>
      <c r="AL366" s="140"/>
      <c r="AM366" s="140"/>
      <c r="AN366" s="140"/>
      <c r="AO366" s="140"/>
      <c r="AP366" s="140"/>
      <c r="AQ366" s="140"/>
      <c r="AR366" s="140"/>
      <c r="AS366" s="140"/>
      <c r="AT366" s="140"/>
      <c r="AU366" s="140"/>
      <c r="AV366" s="140"/>
      <c r="AW366" s="140"/>
      <c r="AX366" s="140"/>
      <c r="AY366" s="140"/>
      <c r="AZ366" s="140"/>
      <c r="BA366" s="140"/>
      <c r="BB366" s="140"/>
      <c r="BC366" s="140"/>
      <c r="BD366" s="140"/>
      <c r="BE366" s="140"/>
      <c r="BF366" s="140"/>
      <c r="BG366" s="140"/>
      <c r="BH366" s="140"/>
      <c r="BI366" s="140"/>
      <c r="BJ366" s="140"/>
      <c r="BK366" s="140"/>
      <c r="BL366" s="140"/>
      <c r="BM366" s="140"/>
      <c r="BN366" s="140"/>
      <c r="BO366" s="140"/>
      <c r="BP366" s="140"/>
      <c r="BQ366" s="140"/>
    </row>
    <row r="367" ht="12.75" customHeight="1">
      <c r="A367" s="139"/>
      <c r="B367" s="139"/>
      <c r="C367" s="139"/>
      <c r="D367" s="139"/>
      <c r="E367" s="139"/>
      <c r="F367" s="139"/>
      <c r="G367" s="139"/>
      <c r="H367" s="139"/>
      <c r="I367" s="139"/>
      <c r="J367" s="139"/>
      <c r="K367" s="139"/>
      <c r="L367" s="139"/>
      <c r="M367" s="139"/>
      <c r="N367" s="139"/>
      <c r="O367" s="139"/>
      <c r="P367" s="139"/>
      <c r="Q367" s="139"/>
      <c r="R367" s="139"/>
      <c r="S367" s="139"/>
      <c r="T367" s="139"/>
      <c r="U367" s="139"/>
      <c r="V367" s="139"/>
      <c r="W367" s="139"/>
      <c r="X367" s="139"/>
      <c r="Y367" s="139"/>
      <c r="Z367" s="139"/>
      <c r="AA367" s="139"/>
      <c r="AB367" s="139"/>
      <c r="AC367" s="139"/>
      <c r="AD367" s="139"/>
      <c r="AE367" s="139"/>
      <c r="AF367" s="139"/>
      <c r="AG367" s="140"/>
      <c r="AH367" s="140"/>
      <c r="AI367" s="140"/>
      <c r="AJ367" s="140"/>
      <c r="AK367" s="140"/>
      <c r="AL367" s="140"/>
      <c r="AM367" s="140"/>
      <c r="AN367" s="140"/>
      <c r="AO367" s="140"/>
      <c r="AP367" s="140"/>
      <c r="AQ367" s="140"/>
      <c r="AR367" s="140"/>
      <c r="AS367" s="140"/>
      <c r="AT367" s="140"/>
      <c r="AU367" s="140"/>
      <c r="AV367" s="140"/>
      <c r="AW367" s="140"/>
      <c r="AX367" s="140"/>
      <c r="AY367" s="140"/>
      <c r="AZ367" s="140"/>
      <c r="BA367" s="140"/>
      <c r="BB367" s="140"/>
      <c r="BC367" s="140"/>
      <c r="BD367" s="140"/>
      <c r="BE367" s="140"/>
      <c r="BF367" s="140"/>
      <c r="BG367" s="140"/>
      <c r="BH367" s="140"/>
      <c r="BI367" s="140"/>
      <c r="BJ367" s="140"/>
      <c r="BK367" s="140"/>
      <c r="BL367" s="140"/>
      <c r="BM367" s="140"/>
      <c r="BN367" s="140"/>
      <c r="BO367" s="140"/>
      <c r="BP367" s="140"/>
      <c r="BQ367" s="140"/>
    </row>
    <row r="368" ht="12.75" customHeight="1">
      <c r="A368" s="139"/>
      <c r="B368" s="139"/>
      <c r="C368" s="139"/>
      <c r="D368" s="139"/>
      <c r="E368" s="139"/>
      <c r="F368" s="139"/>
      <c r="G368" s="139"/>
      <c r="H368" s="139"/>
      <c r="I368" s="139"/>
      <c r="J368" s="139"/>
      <c r="K368" s="139"/>
      <c r="L368" s="139"/>
      <c r="M368" s="139"/>
      <c r="N368" s="139"/>
      <c r="O368" s="139"/>
      <c r="P368" s="139"/>
      <c r="Q368" s="139"/>
      <c r="R368" s="139"/>
      <c r="S368" s="139"/>
      <c r="T368" s="139"/>
      <c r="U368" s="139"/>
      <c r="V368" s="139"/>
      <c r="W368" s="139"/>
      <c r="X368" s="139"/>
      <c r="Y368" s="139"/>
      <c r="Z368" s="139"/>
      <c r="AA368" s="139"/>
      <c r="AB368" s="139"/>
      <c r="AC368" s="139"/>
      <c r="AD368" s="139"/>
      <c r="AE368" s="139"/>
      <c r="AF368" s="139"/>
      <c r="AG368" s="140"/>
      <c r="AH368" s="140"/>
      <c r="AI368" s="140"/>
      <c r="AJ368" s="140"/>
      <c r="AK368" s="140"/>
      <c r="AL368" s="140"/>
      <c r="AM368" s="140"/>
      <c r="AN368" s="140"/>
      <c r="AO368" s="140"/>
      <c r="AP368" s="140"/>
      <c r="AQ368" s="140"/>
      <c r="AR368" s="140"/>
      <c r="AS368" s="140"/>
      <c r="AT368" s="140"/>
      <c r="AU368" s="140"/>
      <c r="AV368" s="140"/>
      <c r="AW368" s="140"/>
      <c r="AX368" s="140"/>
      <c r="AY368" s="140"/>
      <c r="AZ368" s="140"/>
      <c r="BA368" s="140"/>
      <c r="BB368" s="140"/>
      <c r="BC368" s="140"/>
      <c r="BD368" s="140"/>
      <c r="BE368" s="140"/>
      <c r="BF368" s="140"/>
      <c r="BG368" s="140"/>
      <c r="BH368" s="140"/>
      <c r="BI368" s="140"/>
      <c r="BJ368" s="140"/>
      <c r="BK368" s="140"/>
      <c r="BL368" s="140"/>
      <c r="BM368" s="140"/>
      <c r="BN368" s="140"/>
      <c r="BO368" s="140"/>
      <c r="BP368" s="140"/>
      <c r="BQ368" s="140"/>
    </row>
    <row r="369" ht="12.75" customHeight="1">
      <c r="A369" s="139"/>
      <c r="B369" s="139"/>
      <c r="C369" s="139"/>
      <c r="D369" s="139"/>
      <c r="E369" s="139"/>
      <c r="F369" s="139"/>
      <c r="G369" s="139"/>
      <c r="H369" s="139"/>
      <c r="I369" s="139"/>
      <c r="J369" s="139"/>
      <c r="K369" s="139"/>
      <c r="L369" s="139"/>
      <c r="M369" s="139"/>
      <c r="N369" s="139"/>
      <c r="O369" s="139"/>
      <c r="P369" s="139"/>
      <c r="Q369" s="139"/>
      <c r="R369" s="139"/>
      <c r="S369" s="139"/>
      <c r="T369" s="139"/>
      <c r="U369" s="139"/>
      <c r="V369" s="139"/>
      <c r="W369" s="139"/>
      <c r="X369" s="139"/>
      <c r="Y369" s="139"/>
      <c r="Z369" s="139"/>
      <c r="AA369" s="139"/>
      <c r="AB369" s="139"/>
      <c r="AC369" s="139"/>
      <c r="AD369" s="139"/>
      <c r="AE369" s="139"/>
      <c r="AF369" s="139"/>
      <c r="AG369" s="140"/>
      <c r="AH369" s="140"/>
      <c r="AI369" s="140"/>
      <c r="AJ369" s="140"/>
      <c r="AK369" s="140"/>
      <c r="AL369" s="140"/>
      <c r="AM369" s="140"/>
      <c r="AN369" s="140"/>
      <c r="AO369" s="140"/>
      <c r="AP369" s="140"/>
      <c r="AQ369" s="140"/>
      <c r="AR369" s="140"/>
      <c r="AS369" s="140"/>
      <c r="AT369" s="140"/>
      <c r="AU369" s="140"/>
      <c r="AV369" s="140"/>
      <c r="AW369" s="140"/>
      <c r="AX369" s="140"/>
      <c r="AY369" s="140"/>
      <c r="AZ369" s="140"/>
      <c r="BA369" s="140"/>
      <c r="BB369" s="140"/>
      <c r="BC369" s="140"/>
      <c r="BD369" s="140"/>
      <c r="BE369" s="140"/>
      <c r="BF369" s="140"/>
      <c r="BG369" s="140"/>
      <c r="BH369" s="140"/>
      <c r="BI369" s="140"/>
      <c r="BJ369" s="140"/>
      <c r="BK369" s="140"/>
      <c r="BL369" s="140"/>
      <c r="BM369" s="140"/>
      <c r="BN369" s="140"/>
      <c r="BO369" s="140"/>
      <c r="BP369" s="140"/>
      <c r="BQ369" s="140"/>
    </row>
    <row r="370" ht="12.75" customHeight="1">
      <c r="A370" s="139"/>
      <c r="B370" s="139"/>
      <c r="C370" s="139"/>
      <c r="D370" s="139"/>
      <c r="E370" s="139"/>
      <c r="F370" s="139"/>
      <c r="G370" s="139"/>
      <c r="H370" s="139"/>
      <c r="I370" s="139"/>
      <c r="J370" s="139"/>
      <c r="K370" s="139"/>
      <c r="L370" s="139"/>
      <c r="M370" s="139"/>
      <c r="N370" s="139"/>
      <c r="O370" s="139"/>
      <c r="P370" s="139"/>
      <c r="Q370" s="139"/>
      <c r="R370" s="139"/>
      <c r="S370" s="139"/>
      <c r="T370" s="139"/>
      <c r="U370" s="139"/>
      <c r="V370" s="139"/>
      <c r="W370" s="139"/>
      <c r="X370" s="139"/>
      <c r="Y370" s="139"/>
      <c r="Z370" s="139"/>
      <c r="AA370" s="139"/>
      <c r="AB370" s="139"/>
      <c r="AC370" s="139"/>
      <c r="AD370" s="139"/>
      <c r="AE370" s="139"/>
      <c r="AF370" s="139"/>
      <c r="AG370" s="140"/>
      <c r="AH370" s="140"/>
      <c r="AI370" s="140"/>
      <c r="AJ370" s="140"/>
      <c r="AK370" s="140"/>
      <c r="AL370" s="140"/>
      <c r="AM370" s="140"/>
      <c r="AN370" s="140"/>
      <c r="AO370" s="140"/>
      <c r="AP370" s="140"/>
      <c r="AQ370" s="140"/>
      <c r="AR370" s="140"/>
      <c r="AS370" s="140"/>
      <c r="AT370" s="140"/>
      <c r="AU370" s="140"/>
      <c r="AV370" s="140"/>
      <c r="AW370" s="140"/>
      <c r="AX370" s="140"/>
      <c r="AY370" s="140"/>
      <c r="AZ370" s="140"/>
      <c r="BA370" s="140"/>
      <c r="BB370" s="140"/>
      <c r="BC370" s="140"/>
      <c r="BD370" s="140"/>
      <c r="BE370" s="140"/>
      <c r="BF370" s="140"/>
      <c r="BG370" s="140"/>
      <c r="BH370" s="140"/>
      <c r="BI370" s="140"/>
      <c r="BJ370" s="140"/>
      <c r="BK370" s="140"/>
      <c r="BL370" s="140"/>
      <c r="BM370" s="140"/>
      <c r="BN370" s="140"/>
      <c r="BO370" s="140"/>
      <c r="BP370" s="140"/>
      <c r="BQ370" s="140"/>
    </row>
    <row r="371" ht="12.75" customHeight="1">
      <c r="A371" s="139"/>
      <c r="B371" s="139"/>
      <c r="C371" s="139"/>
      <c r="D371" s="139"/>
      <c r="E371" s="139"/>
      <c r="F371" s="139"/>
      <c r="G371" s="139"/>
      <c r="H371" s="139"/>
      <c r="I371" s="139"/>
      <c r="J371" s="139"/>
      <c r="K371" s="139"/>
      <c r="L371" s="139"/>
      <c r="M371" s="139"/>
      <c r="N371" s="139"/>
      <c r="O371" s="139"/>
      <c r="P371" s="139"/>
      <c r="Q371" s="139"/>
      <c r="R371" s="139"/>
      <c r="S371" s="139"/>
      <c r="T371" s="139"/>
      <c r="U371" s="139"/>
      <c r="V371" s="139"/>
      <c r="W371" s="139"/>
      <c r="X371" s="139"/>
      <c r="Y371" s="139"/>
      <c r="Z371" s="139"/>
      <c r="AA371" s="139"/>
      <c r="AB371" s="139"/>
      <c r="AC371" s="139"/>
      <c r="AD371" s="139"/>
      <c r="AE371" s="139"/>
      <c r="AF371" s="139"/>
      <c r="AG371" s="140"/>
      <c r="AH371" s="140"/>
      <c r="AI371" s="140"/>
      <c r="AJ371" s="140"/>
      <c r="AK371" s="140"/>
      <c r="AL371" s="140"/>
      <c r="AM371" s="140"/>
      <c r="AN371" s="140"/>
      <c r="AO371" s="140"/>
      <c r="AP371" s="140"/>
      <c r="AQ371" s="140"/>
      <c r="AR371" s="140"/>
      <c r="AS371" s="140"/>
      <c r="AT371" s="140"/>
      <c r="AU371" s="140"/>
      <c r="AV371" s="140"/>
      <c r="AW371" s="140"/>
      <c r="AX371" s="140"/>
      <c r="AY371" s="140"/>
      <c r="AZ371" s="140"/>
      <c r="BA371" s="140"/>
      <c r="BB371" s="140"/>
      <c r="BC371" s="140"/>
      <c r="BD371" s="140"/>
      <c r="BE371" s="140"/>
      <c r="BF371" s="140"/>
      <c r="BG371" s="140"/>
      <c r="BH371" s="140"/>
      <c r="BI371" s="140"/>
      <c r="BJ371" s="140"/>
      <c r="BK371" s="140"/>
      <c r="BL371" s="140"/>
      <c r="BM371" s="140"/>
      <c r="BN371" s="140"/>
      <c r="BO371" s="140"/>
      <c r="BP371" s="140"/>
      <c r="BQ371" s="140"/>
    </row>
    <row r="372" ht="12.75" customHeight="1">
      <c r="A372" s="139"/>
      <c r="B372" s="139"/>
      <c r="C372" s="139"/>
      <c r="D372" s="139"/>
      <c r="E372" s="139"/>
      <c r="F372" s="139"/>
      <c r="G372" s="139"/>
      <c r="H372" s="139"/>
      <c r="I372" s="139"/>
      <c r="J372" s="139"/>
      <c r="K372" s="139"/>
      <c r="L372" s="139"/>
      <c r="M372" s="139"/>
      <c r="N372" s="139"/>
      <c r="O372" s="139"/>
      <c r="P372" s="139"/>
      <c r="Q372" s="139"/>
      <c r="R372" s="139"/>
      <c r="S372" s="139"/>
      <c r="T372" s="139"/>
      <c r="U372" s="139"/>
      <c r="V372" s="139"/>
      <c r="W372" s="139"/>
      <c r="X372" s="139"/>
      <c r="Y372" s="139"/>
      <c r="Z372" s="139"/>
      <c r="AA372" s="139"/>
      <c r="AB372" s="139"/>
      <c r="AC372" s="139"/>
      <c r="AD372" s="139"/>
      <c r="AE372" s="139"/>
      <c r="AF372" s="139"/>
      <c r="AG372" s="140"/>
      <c r="AH372" s="140"/>
      <c r="AI372" s="140"/>
      <c r="AJ372" s="140"/>
      <c r="AK372" s="140"/>
      <c r="AL372" s="140"/>
      <c r="AM372" s="140"/>
      <c r="AN372" s="140"/>
      <c r="AO372" s="140"/>
      <c r="AP372" s="140"/>
      <c r="AQ372" s="140"/>
      <c r="AR372" s="140"/>
      <c r="AS372" s="140"/>
      <c r="AT372" s="140"/>
      <c r="AU372" s="140"/>
      <c r="AV372" s="140"/>
      <c r="AW372" s="140"/>
      <c r="AX372" s="140"/>
      <c r="AY372" s="140"/>
      <c r="AZ372" s="140"/>
      <c r="BA372" s="140"/>
      <c r="BB372" s="140"/>
      <c r="BC372" s="140"/>
      <c r="BD372" s="140"/>
      <c r="BE372" s="140"/>
      <c r="BF372" s="140"/>
      <c r="BG372" s="140"/>
      <c r="BH372" s="140"/>
      <c r="BI372" s="140"/>
      <c r="BJ372" s="140"/>
      <c r="BK372" s="140"/>
      <c r="BL372" s="140"/>
      <c r="BM372" s="140"/>
      <c r="BN372" s="140"/>
      <c r="BO372" s="140"/>
      <c r="BP372" s="140"/>
      <c r="BQ372" s="140"/>
    </row>
    <row r="373" ht="12.75" customHeight="1">
      <c r="A373" s="139"/>
      <c r="B373" s="139"/>
      <c r="C373" s="139"/>
      <c r="D373" s="139"/>
      <c r="E373" s="139"/>
      <c r="F373" s="139"/>
      <c r="G373" s="139"/>
      <c r="H373" s="139"/>
      <c r="I373" s="139"/>
      <c r="J373" s="139"/>
      <c r="K373" s="139"/>
      <c r="L373" s="139"/>
      <c r="M373" s="139"/>
      <c r="N373" s="139"/>
      <c r="O373" s="139"/>
      <c r="P373" s="139"/>
      <c r="Q373" s="139"/>
      <c r="R373" s="139"/>
      <c r="S373" s="139"/>
      <c r="T373" s="139"/>
      <c r="U373" s="139"/>
      <c r="V373" s="139"/>
      <c r="W373" s="139"/>
      <c r="X373" s="139"/>
      <c r="Y373" s="139"/>
      <c r="Z373" s="139"/>
      <c r="AA373" s="139"/>
      <c r="AB373" s="139"/>
      <c r="AC373" s="139"/>
      <c r="AD373" s="139"/>
      <c r="AE373" s="139"/>
      <c r="AF373" s="139"/>
      <c r="AG373" s="140"/>
      <c r="AH373" s="140"/>
      <c r="AI373" s="140"/>
      <c r="AJ373" s="140"/>
      <c r="AK373" s="140"/>
      <c r="AL373" s="140"/>
      <c r="AM373" s="140"/>
      <c r="AN373" s="140"/>
      <c r="AO373" s="140"/>
      <c r="AP373" s="140"/>
      <c r="AQ373" s="140"/>
      <c r="AR373" s="140"/>
      <c r="AS373" s="140"/>
      <c r="AT373" s="140"/>
      <c r="AU373" s="140"/>
      <c r="AV373" s="140"/>
      <c r="AW373" s="140"/>
      <c r="AX373" s="140"/>
      <c r="AY373" s="140"/>
      <c r="AZ373" s="140"/>
      <c r="BA373" s="140"/>
      <c r="BB373" s="140"/>
      <c r="BC373" s="140"/>
      <c r="BD373" s="140"/>
      <c r="BE373" s="140"/>
      <c r="BF373" s="140"/>
      <c r="BG373" s="140"/>
      <c r="BH373" s="140"/>
      <c r="BI373" s="140"/>
      <c r="BJ373" s="140"/>
      <c r="BK373" s="140"/>
      <c r="BL373" s="140"/>
      <c r="BM373" s="140"/>
      <c r="BN373" s="140"/>
      <c r="BO373" s="140"/>
      <c r="BP373" s="140"/>
      <c r="BQ373" s="140"/>
    </row>
    <row r="374" ht="12.75" customHeight="1">
      <c r="A374" s="139"/>
      <c r="B374" s="139"/>
      <c r="C374" s="139"/>
      <c r="D374" s="139"/>
      <c r="E374" s="139"/>
      <c r="F374" s="139"/>
      <c r="G374" s="139"/>
      <c r="H374" s="139"/>
      <c r="I374" s="139"/>
      <c r="J374" s="139"/>
      <c r="K374" s="139"/>
      <c r="L374" s="139"/>
      <c r="M374" s="139"/>
      <c r="N374" s="139"/>
      <c r="O374" s="139"/>
      <c r="P374" s="139"/>
      <c r="Q374" s="139"/>
      <c r="R374" s="139"/>
      <c r="S374" s="139"/>
      <c r="T374" s="139"/>
      <c r="U374" s="139"/>
      <c r="V374" s="139"/>
      <c r="W374" s="139"/>
      <c r="X374" s="139"/>
      <c r="Y374" s="139"/>
      <c r="Z374" s="139"/>
      <c r="AA374" s="139"/>
      <c r="AB374" s="139"/>
      <c r="AC374" s="139"/>
      <c r="AD374" s="139"/>
      <c r="AE374" s="139"/>
      <c r="AF374" s="139"/>
      <c r="AG374" s="140"/>
      <c r="AH374" s="140"/>
      <c r="AI374" s="140"/>
      <c r="AJ374" s="140"/>
      <c r="AK374" s="140"/>
      <c r="AL374" s="140"/>
      <c r="AM374" s="140"/>
      <c r="AN374" s="140"/>
      <c r="AO374" s="140"/>
      <c r="AP374" s="140"/>
      <c r="AQ374" s="140"/>
      <c r="AR374" s="140"/>
      <c r="AS374" s="140"/>
      <c r="AT374" s="140"/>
      <c r="AU374" s="140"/>
      <c r="AV374" s="140"/>
      <c r="AW374" s="140"/>
      <c r="AX374" s="140"/>
      <c r="AY374" s="140"/>
      <c r="AZ374" s="140"/>
      <c r="BA374" s="140"/>
      <c r="BB374" s="140"/>
      <c r="BC374" s="140"/>
      <c r="BD374" s="140"/>
      <c r="BE374" s="140"/>
      <c r="BF374" s="140"/>
      <c r="BG374" s="140"/>
      <c r="BH374" s="140"/>
      <c r="BI374" s="140"/>
      <c r="BJ374" s="140"/>
      <c r="BK374" s="140"/>
      <c r="BL374" s="140"/>
      <c r="BM374" s="140"/>
      <c r="BN374" s="140"/>
      <c r="BO374" s="140"/>
      <c r="BP374" s="140"/>
      <c r="BQ374" s="140"/>
    </row>
    <row r="375" ht="12.75" customHeight="1">
      <c r="A375" s="139"/>
      <c r="B375" s="139"/>
      <c r="C375" s="139"/>
      <c r="D375" s="139"/>
      <c r="E375" s="139"/>
      <c r="F375" s="139"/>
      <c r="G375" s="139"/>
      <c r="H375" s="139"/>
      <c r="I375" s="139"/>
      <c r="J375" s="139"/>
      <c r="K375" s="139"/>
      <c r="L375" s="139"/>
      <c r="M375" s="139"/>
      <c r="N375" s="139"/>
      <c r="O375" s="139"/>
      <c r="P375" s="139"/>
      <c r="Q375" s="139"/>
      <c r="R375" s="139"/>
      <c r="S375" s="139"/>
      <c r="T375" s="139"/>
      <c r="U375" s="139"/>
      <c r="V375" s="139"/>
      <c r="W375" s="139"/>
      <c r="X375" s="139"/>
      <c r="Y375" s="139"/>
      <c r="Z375" s="139"/>
      <c r="AA375" s="139"/>
      <c r="AB375" s="139"/>
      <c r="AC375" s="139"/>
      <c r="AD375" s="139"/>
      <c r="AE375" s="139"/>
      <c r="AF375" s="139"/>
      <c r="AG375" s="140"/>
      <c r="AH375" s="140"/>
      <c r="AI375" s="140"/>
      <c r="AJ375" s="140"/>
      <c r="AK375" s="140"/>
      <c r="AL375" s="140"/>
      <c r="AM375" s="140"/>
      <c r="AN375" s="140"/>
      <c r="AO375" s="140"/>
      <c r="AP375" s="140"/>
      <c r="AQ375" s="140"/>
      <c r="AR375" s="140"/>
      <c r="AS375" s="140"/>
      <c r="AT375" s="140"/>
      <c r="AU375" s="140"/>
      <c r="AV375" s="140"/>
      <c r="AW375" s="140"/>
      <c r="AX375" s="140"/>
      <c r="AY375" s="140"/>
      <c r="AZ375" s="140"/>
      <c r="BA375" s="140"/>
      <c r="BB375" s="140"/>
      <c r="BC375" s="140"/>
      <c r="BD375" s="140"/>
      <c r="BE375" s="140"/>
      <c r="BF375" s="140"/>
      <c r="BG375" s="140"/>
      <c r="BH375" s="140"/>
      <c r="BI375" s="140"/>
      <c r="BJ375" s="140"/>
      <c r="BK375" s="140"/>
      <c r="BL375" s="140"/>
      <c r="BM375" s="140"/>
      <c r="BN375" s="140"/>
      <c r="BO375" s="140"/>
      <c r="BP375" s="140"/>
      <c r="BQ375" s="140"/>
    </row>
    <row r="376" ht="12.75" customHeight="1">
      <c r="A376" s="139"/>
      <c r="B376" s="139"/>
      <c r="C376" s="139"/>
      <c r="D376" s="139"/>
      <c r="E376" s="139"/>
      <c r="F376" s="139"/>
      <c r="G376" s="139"/>
      <c r="H376" s="139"/>
      <c r="I376" s="139"/>
      <c r="J376" s="139"/>
      <c r="K376" s="139"/>
      <c r="L376" s="139"/>
      <c r="M376" s="139"/>
      <c r="N376" s="139"/>
      <c r="O376" s="139"/>
      <c r="P376" s="139"/>
      <c r="Q376" s="139"/>
      <c r="R376" s="139"/>
      <c r="S376" s="139"/>
      <c r="T376" s="139"/>
      <c r="U376" s="139"/>
      <c r="V376" s="139"/>
      <c r="W376" s="139"/>
      <c r="X376" s="139"/>
      <c r="Y376" s="139"/>
      <c r="Z376" s="139"/>
      <c r="AA376" s="139"/>
      <c r="AB376" s="139"/>
      <c r="AC376" s="139"/>
      <c r="AD376" s="139"/>
      <c r="AE376" s="139"/>
      <c r="AF376" s="139"/>
      <c r="AG376" s="140"/>
      <c r="AH376" s="140"/>
      <c r="AI376" s="140"/>
      <c r="AJ376" s="140"/>
      <c r="AK376" s="140"/>
      <c r="AL376" s="140"/>
      <c r="AM376" s="140"/>
      <c r="AN376" s="140"/>
      <c r="AO376" s="140"/>
      <c r="AP376" s="140"/>
      <c r="AQ376" s="140"/>
      <c r="AR376" s="140"/>
      <c r="AS376" s="140"/>
      <c r="AT376" s="140"/>
      <c r="AU376" s="140"/>
      <c r="AV376" s="140"/>
      <c r="AW376" s="140"/>
      <c r="AX376" s="140"/>
      <c r="AY376" s="140"/>
      <c r="AZ376" s="140"/>
      <c r="BA376" s="140"/>
      <c r="BB376" s="140"/>
      <c r="BC376" s="140"/>
      <c r="BD376" s="140"/>
      <c r="BE376" s="140"/>
      <c r="BF376" s="140"/>
      <c r="BG376" s="140"/>
      <c r="BH376" s="140"/>
      <c r="BI376" s="140"/>
      <c r="BJ376" s="140"/>
      <c r="BK376" s="140"/>
      <c r="BL376" s="140"/>
      <c r="BM376" s="140"/>
      <c r="BN376" s="140"/>
      <c r="BO376" s="140"/>
      <c r="BP376" s="140"/>
      <c r="BQ376" s="140"/>
    </row>
    <row r="377" ht="12.75" customHeight="1">
      <c r="A377" s="139"/>
      <c r="B377" s="139"/>
      <c r="C377" s="139"/>
      <c r="D377" s="139"/>
      <c r="E377" s="139"/>
      <c r="F377" s="139"/>
      <c r="G377" s="139"/>
      <c r="H377" s="139"/>
      <c r="I377" s="139"/>
      <c r="J377" s="139"/>
      <c r="K377" s="139"/>
      <c r="L377" s="139"/>
      <c r="M377" s="139"/>
      <c r="N377" s="139"/>
      <c r="O377" s="139"/>
      <c r="P377" s="139"/>
      <c r="Q377" s="139"/>
      <c r="R377" s="139"/>
      <c r="S377" s="139"/>
      <c r="T377" s="139"/>
      <c r="U377" s="139"/>
      <c r="V377" s="139"/>
      <c r="W377" s="139"/>
      <c r="X377" s="139"/>
      <c r="Y377" s="139"/>
      <c r="Z377" s="139"/>
      <c r="AA377" s="139"/>
      <c r="AB377" s="139"/>
      <c r="AC377" s="139"/>
      <c r="AD377" s="139"/>
      <c r="AE377" s="139"/>
      <c r="AF377" s="139"/>
      <c r="AG377" s="140"/>
      <c r="AH377" s="140"/>
      <c r="AI377" s="140"/>
      <c r="AJ377" s="140"/>
      <c r="AK377" s="140"/>
      <c r="AL377" s="140"/>
      <c r="AM377" s="140"/>
      <c r="AN377" s="140"/>
      <c r="AO377" s="140"/>
      <c r="AP377" s="140"/>
      <c r="AQ377" s="140"/>
      <c r="AR377" s="140"/>
      <c r="AS377" s="140"/>
      <c r="AT377" s="140"/>
      <c r="AU377" s="140"/>
      <c r="AV377" s="140"/>
      <c r="AW377" s="140"/>
      <c r="AX377" s="140"/>
      <c r="AY377" s="140"/>
      <c r="AZ377" s="140"/>
      <c r="BA377" s="140"/>
      <c r="BB377" s="140"/>
      <c r="BC377" s="140"/>
      <c r="BD377" s="140"/>
      <c r="BE377" s="140"/>
      <c r="BF377" s="140"/>
      <c r="BG377" s="140"/>
      <c r="BH377" s="140"/>
      <c r="BI377" s="140"/>
      <c r="BJ377" s="140"/>
      <c r="BK377" s="140"/>
      <c r="BL377" s="140"/>
      <c r="BM377" s="140"/>
      <c r="BN377" s="140"/>
      <c r="BO377" s="140"/>
      <c r="BP377" s="140"/>
      <c r="BQ377" s="140"/>
    </row>
    <row r="378" ht="12.75" customHeight="1">
      <c r="A378" s="139"/>
      <c r="B378" s="139"/>
      <c r="C378" s="139"/>
      <c r="D378" s="139"/>
      <c r="E378" s="139"/>
      <c r="F378" s="139"/>
      <c r="G378" s="139"/>
      <c r="H378" s="139"/>
      <c r="I378" s="139"/>
      <c r="J378" s="139"/>
      <c r="K378" s="139"/>
      <c r="L378" s="139"/>
      <c r="M378" s="139"/>
      <c r="N378" s="139"/>
      <c r="O378" s="139"/>
      <c r="P378" s="139"/>
      <c r="Q378" s="139"/>
      <c r="R378" s="139"/>
      <c r="S378" s="139"/>
      <c r="T378" s="139"/>
      <c r="U378" s="139"/>
      <c r="V378" s="139"/>
      <c r="W378" s="139"/>
      <c r="X378" s="139"/>
      <c r="Y378" s="139"/>
      <c r="Z378" s="139"/>
      <c r="AA378" s="139"/>
      <c r="AB378" s="139"/>
      <c r="AC378" s="139"/>
      <c r="AD378" s="139"/>
      <c r="AE378" s="139"/>
      <c r="AF378" s="139"/>
      <c r="AG378" s="140"/>
      <c r="AH378" s="140"/>
      <c r="AI378" s="140"/>
      <c r="AJ378" s="140"/>
      <c r="AK378" s="140"/>
      <c r="AL378" s="140"/>
      <c r="AM378" s="140"/>
      <c r="AN378" s="140"/>
      <c r="AO378" s="140"/>
      <c r="AP378" s="140"/>
      <c r="AQ378" s="140"/>
      <c r="AR378" s="140"/>
      <c r="AS378" s="140"/>
      <c r="AT378" s="140"/>
      <c r="AU378" s="140"/>
      <c r="AV378" s="140"/>
      <c r="AW378" s="140"/>
      <c r="AX378" s="140"/>
      <c r="AY378" s="140"/>
      <c r="AZ378" s="140"/>
      <c r="BA378" s="140"/>
      <c r="BB378" s="140"/>
      <c r="BC378" s="140"/>
      <c r="BD378" s="140"/>
      <c r="BE378" s="140"/>
      <c r="BF378" s="140"/>
      <c r="BG378" s="140"/>
      <c r="BH378" s="140"/>
      <c r="BI378" s="140"/>
      <c r="BJ378" s="140"/>
      <c r="BK378" s="140"/>
      <c r="BL378" s="140"/>
      <c r="BM378" s="140"/>
      <c r="BN378" s="140"/>
      <c r="BO378" s="140"/>
      <c r="BP378" s="140"/>
      <c r="BQ378" s="140"/>
    </row>
    <row r="379" ht="12.75" customHeight="1">
      <c r="A379" s="139"/>
      <c r="B379" s="139"/>
      <c r="C379" s="139"/>
      <c r="D379" s="139"/>
      <c r="E379" s="139"/>
      <c r="F379" s="139"/>
      <c r="G379" s="139"/>
      <c r="H379" s="139"/>
      <c r="I379" s="139"/>
      <c r="J379" s="139"/>
      <c r="K379" s="139"/>
      <c r="L379" s="139"/>
      <c r="M379" s="139"/>
      <c r="N379" s="139"/>
      <c r="O379" s="139"/>
      <c r="P379" s="139"/>
      <c r="Q379" s="139"/>
      <c r="R379" s="139"/>
      <c r="S379" s="139"/>
      <c r="T379" s="139"/>
      <c r="U379" s="139"/>
      <c r="V379" s="139"/>
      <c r="W379" s="139"/>
      <c r="X379" s="139"/>
      <c r="Y379" s="139"/>
      <c r="Z379" s="139"/>
      <c r="AA379" s="139"/>
      <c r="AB379" s="139"/>
      <c r="AC379" s="139"/>
      <c r="AD379" s="139"/>
      <c r="AE379" s="139"/>
      <c r="AF379" s="139"/>
      <c r="AG379" s="140"/>
      <c r="AH379" s="140"/>
      <c r="AI379" s="140"/>
      <c r="AJ379" s="140"/>
      <c r="AK379" s="140"/>
      <c r="AL379" s="140"/>
      <c r="AM379" s="140"/>
      <c r="AN379" s="140"/>
      <c r="AO379" s="140"/>
      <c r="AP379" s="140"/>
      <c r="AQ379" s="140"/>
      <c r="AR379" s="140"/>
      <c r="AS379" s="140"/>
      <c r="AT379" s="140"/>
      <c r="AU379" s="140"/>
      <c r="AV379" s="140"/>
      <c r="AW379" s="140"/>
      <c r="AX379" s="140"/>
      <c r="AY379" s="140"/>
      <c r="AZ379" s="140"/>
      <c r="BA379" s="140"/>
      <c r="BB379" s="140"/>
      <c r="BC379" s="140"/>
      <c r="BD379" s="140"/>
      <c r="BE379" s="140"/>
      <c r="BF379" s="140"/>
      <c r="BG379" s="140"/>
      <c r="BH379" s="140"/>
      <c r="BI379" s="140"/>
      <c r="BJ379" s="140"/>
      <c r="BK379" s="140"/>
      <c r="BL379" s="140"/>
      <c r="BM379" s="140"/>
      <c r="BN379" s="140"/>
      <c r="BO379" s="140"/>
      <c r="BP379" s="140"/>
      <c r="BQ379" s="140"/>
    </row>
    <row r="380" ht="12.75" customHeight="1">
      <c r="A380" s="139"/>
      <c r="B380" s="139"/>
      <c r="C380" s="139"/>
      <c r="D380" s="139"/>
      <c r="E380" s="139"/>
      <c r="F380" s="139"/>
      <c r="G380" s="139"/>
      <c r="H380" s="139"/>
      <c r="I380" s="139"/>
      <c r="J380" s="139"/>
      <c r="K380" s="139"/>
      <c r="L380" s="139"/>
      <c r="M380" s="139"/>
      <c r="N380" s="139"/>
      <c r="O380" s="139"/>
      <c r="P380" s="139"/>
      <c r="Q380" s="139"/>
      <c r="R380" s="139"/>
      <c r="S380" s="139"/>
      <c r="T380" s="139"/>
      <c r="U380" s="139"/>
      <c r="V380" s="139"/>
      <c r="W380" s="139"/>
      <c r="X380" s="139"/>
      <c r="Y380" s="139"/>
      <c r="Z380" s="139"/>
      <c r="AA380" s="139"/>
      <c r="AB380" s="139"/>
      <c r="AC380" s="139"/>
      <c r="AD380" s="139"/>
      <c r="AE380" s="139"/>
      <c r="AF380" s="139"/>
      <c r="AG380" s="140"/>
      <c r="AH380" s="140"/>
      <c r="AI380" s="140"/>
      <c r="AJ380" s="140"/>
      <c r="AK380" s="140"/>
      <c r="AL380" s="140"/>
      <c r="AM380" s="140"/>
      <c r="AN380" s="140"/>
      <c r="AO380" s="140"/>
      <c r="AP380" s="140"/>
      <c r="AQ380" s="140"/>
      <c r="AR380" s="140"/>
      <c r="AS380" s="140"/>
      <c r="AT380" s="140"/>
      <c r="AU380" s="140"/>
      <c r="AV380" s="140"/>
      <c r="AW380" s="140"/>
      <c r="AX380" s="140"/>
      <c r="AY380" s="140"/>
      <c r="AZ380" s="140"/>
      <c r="BA380" s="140"/>
      <c r="BB380" s="140"/>
      <c r="BC380" s="140"/>
      <c r="BD380" s="140"/>
      <c r="BE380" s="140"/>
      <c r="BF380" s="140"/>
      <c r="BG380" s="140"/>
      <c r="BH380" s="140"/>
      <c r="BI380" s="140"/>
      <c r="BJ380" s="140"/>
      <c r="BK380" s="140"/>
      <c r="BL380" s="140"/>
      <c r="BM380" s="140"/>
      <c r="BN380" s="140"/>
      <c r="BO380" s="140"/>
      <c r="BP380" s="140"/>
      <c r="BQ380" s="140"/>
    </row>
    <row r="381" ht="12.75" customHeight="1">
      <c r="A381" s="139"/>
      <c r="B381" s="139"/>
      <c r="C381" s="139"/>
      <c r="D381" s="139"/>
      <c r="E381" s="139"/>
      <c r="F381" s="139"/>
      <c r="G381" s="139"/>
      <c r="H381" s="139"/>
      <c r="I381" s="139"/>
      <c r="J381" s="139"/>
      <c r="K381" s="139"/>
      <c r="L381" s="139"/>
      <c r="M381" s="139"/>
      <c r="N381" s="139"/>
      <c r="O381" s="139"/>
      <c r="P381" s="139"/>
      <c r="Q381" s="139"/>
      <c r="R381" s="139"/>
      <c r="S381" s="139"/>
      <c r="T381" s="139"/>
      <c r="U381" s="139"/>
      <c r="V381" s="139"/>
      <c r="W381" s="139"/>
      <c r="X381" s="139"/>
      <c r="Y381" s="139"/>
      <c r="Z381" s="139"/>
      <c r="AA381" s="139"/>
      <c r="AB381" s="139"/>
      <c r="AC381" s="139"/>
      <c r="AD381" s="139"/>
      <c r="AE381" s="139"/>
      <c r="AF381" s="139"/>
      <c r="AG381" s="140"/>
      <c r="AH381" s="140"/>
      <c r="AI381" s="140"/>
      <c r="AJ381" s="140"/>
      <c r="AK381" s="140"/>
      <c r="AL381" s="140"/>
      <c r="AM381" s="140"/>
      <c r="AN381" s="140"/>
      <c r="AO381" s="140"/>
      <c r="AP381" s="140"/>
      <c r="AQ381" s="140"/>
      <c r="AR381" s="140"/>
      <c r="AS381" s="140"/>
      <c r="AT381" s="140"/>
      <c r="AU381" s="140"/>
      <c r="AV381" s="140"/>
      <c r="AW381" s="140"/>
      <c r="AX381" s="140"/>
      <c r="AY381" s="140"/>
      <c r="AZ381" s="140"/>
      <c r="BA381" s="140"/>
      <c r="BB381" s="140"/>
      <c r="BC381" s="140"/>
      <c r="BD381" s="140"/>
      <c r="BE381" s="140"/>
      <c r="BF381" s="140"/>
      <c r="BG381" s="140"/>
      <c r="BH381" s="140"/>
      <c r="BI381" s="140"/>
      <c r="BJ381" s="140"/>
      <c r="BK381" s="140"/>
      <c r="BL381" s="140"/>
      <c r="BM381" s="140"/>
      <c r="BN381" s="140"/>
      <c r="BO381" s="140"/>
      <c r="BP381" s="140"/>
      <c r="BQ381" s="140"/>
    </row>
    <row r="382" ht="12.75" customHeight="1">
      <c r="A382" s="139"/>
      <c r="B382" s="139"/>
      <c r="C382" s="139"/>
      <c r="D382" s="139"/>
      <c r="E382" s="139"/>
      <c r="F382" s="139"/>
      <c r="G382" s="139"/>
      <c r="H382" s="139"/>
      <c r="I382" s="139"/>
      <c r="J382" s="139"/>
      <c r="K382" s="139"/>
      <c r="L382" s="139"/>
      <c r="M382" s="139"/>
      <c r="N382" s="139"/>
      <c r="O382" s="139"/>
      <c r="P382" s="139"/>
      <c r="Q382" s="139"/>
      <c r="R382" s="139"/>
      <c r="S382" s="139"/>
      <c r="T382" s="139"/>
      <c r="U382" s="139"/>
      <c r="V382" s="139"/>
      <c r="W382" s="139"/>
      <c r="X382" s="139"/>
      <c r="Y382" s="139"/>
      <c r="Z382" s="139"/>
      <c r="AA382" s="139"/>
      <c r="AB382" s="139"/>
      <c r="AC382" s="139"/>
      <c r="AD382" s="139"/>
      <c r="AE382" s="139"/>
      <c r="AF382" s="139"/>
      <c r="AG382" s="140"/>
      <c r="AH382" s="140"/>
      <c r="AI382" s="140"/>
      <c r="AJ382" s="140"/>
      <c r="AK382" s="140"/>
      <c r="AL382" s="140"/>
      <c r="AM382" s="140"/>
      <c r="AN382" s="140"/>
      <c r="AO382" s="140"/>
      <c r="AP382" s="140"/>
      <c r="AQ382" s="140"/>
      <c r="AR382" s="140"/>
      <c r="AS382" s="140"/>
      <c r="AT382" s="140"/>
      <c r="AU382" s="140"/>
      <c r="AV382" s="140"/>
      <c r="AW382" s="140"/>
      <c r="AX382" s="140"/>
      <c r="AY382" s="140"/>
      <c r="AZ382" s="140"/>
      <c r="BA382" s="140"/>
      <c r="BB382" s="140"/>
      <c r="BC382" s="140"/>
      <c r="BD382" s="140"/>
      <c r="BE382" s="140"/>
      <c r="BF382" s="140"/>
      <c r="BG382" s="140"/>
      <c r="BH382" s="140"/>
      <c r="BI382" s="140"/>
      <c r="BJ382" s="140"/>
      <c r="BK382" s="140"/>
      <c r="BL382" s="140"/>
      <c r="BM382" s="140"/>
      <c r="BN382" s="140"/>
      <c r="BO382" s="140"/>
      <c r="BP382" s="140"/>
      <c r="BQ382" s="140"/>
    </row>
    <row r="383" ht="12.75" customHeight="1">
      <c r="A383" s="139"/>
      <c r="B383" s="139"/>
      <c r="C383" s="139"/>
      <c r="D383" s="139"/>
      <c r="E383" s="139"/>
      <c r="F383" s="139"/>
      <c r="G383" s="139"/>
      <c r="H383" s="139"/>
      <c r="I383" s="139"/>
      <c r="J383" s="139"/>
      <c r="K383" s="139"/>
      <c r="L383" s="139"/>
      <c r="M383" s="139"/>
      <c r="N383" s="139"/>
      <c r="O383" s="139"/>
      <c r="P383" s="139"/>
      <c r="Q383" s="139"/>
      <c r="R383" s="139"/>
      <c r="S383" s="139"/>
      <c r="T383" s="139"/>
      <c r="U383" s="139"/>
      <c r="V383" s="139"/>
      <c r="W383" s="139"/>
      <c r="X383" s="139"/>
      <c r="Y383" s="139"/>
      <c r="Z383" s="139"/>
      <c r="AA383" s="139"/>
      <c r="AB383" s="139"/>
      <c r="AC383" s="139"/>
      <c r="AD383" s="139"/>
      <c r="AE383" s="139"/>
      <c r="AF383" s="139"/>
      <c r="AG383" s="140"/>
      <c r="AH383" s="140"/>
      <c r="AI383" s="140"/>
      <c r="AJ383" s="140"/>
      <c r="AK383" s="140"/>
      <c r="AL383" s="140"/>
      <c r="AM383" s="140"/>
      <c r="AN383" s="140"/>
      <c r="AO383" s="140"/>
      <c r="AP383" s="140"/>
      <c r="AQ383" s="140"/>
      <c r="AR383" s="140"/>
      <c r="AS383" s="140"/>
      <c r="AT383" s="140"/>
      <c r="AU383" s="140"/>
      <c r="AV383" s="140"/>
      <c r="AW383" s="140"/>
      <c r="AX383" s="140"/>
      <c r="AY383" s="140"/>
      <c r="AZ383" s="140"/>
      <c r="BA383" s="140"/>
      <c r="BB383" s="140"/>
      <c r="BC383" s="140"/>
      <c r="BD383" s="140"/>
      <c r="BE383" s="140"/>
      <c r="BF383" s="140"/>
      <c r="BG383" s="140"/>
      <c r="BH383" s="140"/>
      <c r="BI383" s="140"/>
      <c r="BJ383" s="140"/>
      <c r="BK383" s="140"/>
      <c r="BL383" s="140"/>
      <c r="BM383" s="140"/>
      <c r="BN383" s="140"/>
      <c r="BO383" s="140"/>
      <c r="BP383" s="140"/>
      <c r="BQ383" s="140"/>
    </row>
    <row r="384" ht="12.75" customHeight="1">
      <c r="A384" s="139"/>
      <c r="B384" s="139"/>
      <c r="C384" s="139"/>
      <c r="D384" s="139"/>
      <c r="E384" s="139"/>
      <c r="F384" s="139"/>
      <c r="G384" s="139"/>
      <c r="H384" s="139"/>
      <c r="I384" s="139"/>
      <c r="J384" s="139"/>
      <c r="K384" s="139"/>
      <c r="L384" s="139"/>
      <c r="M384" s="139"/>
      <c r="N384" s="139"/>
      <c r="O384" s="139"/>
      <c r="P384" s="139"/>
      <c r="Q384" s="139"/>
      <c r="R384" s="139"/>
      <c r="S384" s="139"/>
      <c r="T384" s="139"/>
      <c r="U384" s="139"/>
      <c r="V384" s="139"/>
      <c r="W384" s="139"/>
      <c r="X384" s="139"/>
      <c r="Y384" s="139"/>
      <c r="Z384" s="139"/>
      <c r="AA384" s="139"/>
      <c r="AB384" s="139"/>
      <c r="AC384" s="139"/>
      <c r="AD384" s="139"/>
      <c r="AE384" s="139"/>
      <c r="AF384" s="139"/>
      <c r="AG384" s="140"/>
      <c r="AH384" s="140"/>
      <c r="AI384" s="140"/>
      <c r="AJ384" s="140"/>
      <c r="AK384" s="140"/>
      <c r="AL384" s="140"/>
      <c r="AM384" s="140"/>
      <c r="AN384" s="140"/>
      <c r="AO384" s="140"/>
      <c r="AP384" s="140"/>
      <c r="AQ384" s="140"/>
      <c r="AR384" s="140"/>
      <c r="AS384" s="140"/>
      <c r="AT384" s="140"/>
      <c r="AU384" s="140"/>
      <c r="AV384" s="140"/>
      <c r="AW384" s="140"/>
      <c r="AX384" s="140"/>
      <c r="AY384" s="140"/>
      <c r="AZ384" s="140"/>
      <c r="BA384" s="140"/>
      <c r="BB384" s="140"/>
      <c r="BC384" s="140"/>
      <c r="BD384" s="140"/>
      <c r="BE384" s="140"/>
      <c r="BF384" s="140"/>
      <c r="BG384" s="140"/>
      <c r="BH384" s="140"/>
      <c r="BI384" s="140"/>
      <c r="BJ384" s="140"/>
      <c r="BK384" s="140"/>
      <c r="BL384" s="140"/>
      <c r="BM384" s="140"/>
      <c r="BN384" s="140"/>
      <c r="BO384" s="140"/>
      <c r="BP384" s="140"/>
      <c r="BQ384" s="140"/>
    </row>
    <row r="385" ht="12.75" customHeight="1">
      <c r="A385" s="139"/>
      <c r="B385" s="139"/>
      <c r="C385" s="139"/>
      <c r="D385" s="139"/>
      <c r="E385" s="139"/>
      <c r="F385" s="139"/>
      <c r="G385" s="139"/>
      <c r="H385" s="139"/>
      <c r="I385" s="139"/>
      <c r="J385" s="139"/>
      <c r="K385" s="139"/>
      <c r="L385" s="139"/>
      <c r="M385" s="139"/>
      <c r="N385" s="139"/>
      <c r="O385" s="139"/>
      <c r="P385" s="139"/>
      <c r="Q385" s="139"/>
      <c r="R385" s="139"/>
      <c r="S385" s="139"/>
      <c r="T385" s="139"/>
      <c r="U385" s="139"/>
      <c r="V385" s="139"/>
      <c r="W385" s="139"/>
      <c r="X385" s="139"/>
      <c r="Y385" s="139"/>
      <c r="Z385" s="139"/>
      <c r="AA385" s="139"/>
      <c r="AB385" s="139"/>
      <c r="AC385" s="139"/>
      <c r="AD385" s="139"/>
      <c r="AE385" s="139"/>
      <c r="AF385" s="139"/>
      <c r="AG385" s="140"/>
      <c r="AH385" s="140"/>
      <c r="AI385" s="140"/>
      <c r="AJ385" s="140"/>
      <c r="AK385" s="140"/>
      <c r="AL385" s="140"/>
      <c r="AM385" s="140"/>
      <c r="AN385" s="140"/>
      <c r="AO385" s="140"/>
      <c r="AP385" s="140"/>
      <c r="AQ385" s="140"/>
      <c r="AR385" s="140"/>
      <c r="AS385" s="140"/>
      <c r="AT385" s="140"/>
      <c r="AU385" s="140"/>
      <c r="AV385" s="140"/>
      <c r="AW385" s="140"/>
      <c r="AX385" s="140"/>
      <c r="AY385" s="140"/>
      <c r="AZ385" s="140"/>
      <c r="BA385" s="140"/>
      <c r="BB385" s="140"/>
      <c r="BC385" s="140"/>
      <c r="BD385" s="140"/>
      <c r="BE385" s="140"/>
      <c r="BF385" s="140"/>
      <c r="BG385" s="140"/>
      <c r="BH385" s="140"/>
      <c r="BI385" s="140"/>
      <c r="BJ385" s="140"/>
      <c r="BK385" s="140"/>
      <c r="BL385" s="140"/>
      <c r="BM385" s="140"/>
      <c r="BN385" s="140"/>
      <c r="BO385" s="140"/>
      <c r="BP385" s="140"/>
      <c r="BQ385" s="140"/>
    </row>
    <row r="386" ht="12.75" customHeight="1">
      <c r="A386" s="139"/>
      <c r="B386" s="139"/>
      <c r="C386" s="139"/>
      <c r="D386" s="139"/>
      <c r="E386" s="139"/>
      <c r="F386" s="139"/>
      <c r="G386" s="139"/>
      <c r="H386" s="139"/>
      <c r="I386" s="139"/>
      <c r="J386" s="139"/>
      <c r="K386" s="139"/>
      <c r="L386" s="139"/>
      <c r="M386" s="139"/>
      <c r="N386" s="139"/>
      <c r="O386" s="139"/>
      <c r="P386" s="139"/>
      <c r="Q386" s="139"/>
      <c r="R386" s="139"/>
      <c r="S386" s="139"/>
      <c r="T386" s="139"/>
      <c r="U386" s="139"/>
      <c r="V386" s="139"/>
      <c r="W386" s="139"/>
      <c r="X386" s="139"/>
      <c r="Y386" s="139"/>
      <c r="Z386" s="139"/>
      <c r="AA386" s="139"/>
      <c r="AB386" s="139"/>
      <c r="AC386" s="139"/>
      <c r="AD386" s="139"/>
      <c r="AE386" s="139"/>
      <c r="AF386" s="139"/>
      <c r="AG386" s="140"/>
      <c r="AH386" s="140"/>
      <c r="AI386" s="140"/>
      <c r="AJ386" s="140"/>
      <c r="AK386" s="140"/>
      <c r="AL386" s="140"/>
      <c r="AM386" s="140"/>
      <c r="AN386" s="140"/>
      <c r="AO386" s="140"/>
      <c r="AP386" s="140"/>
      <c r="AQ386" s="140"/>
      <c r="AR386" s="140"/>
      <c r="AS386" s="140"/>
      <c r="AT386" s="140"/>
      <c r="AU386" s="140"/>
      <c r="AV386" s="140"/>
      <c r="AW386" s="140"/>
      <c r="AX386" s="140"/>
      <c r="AY386" s="140"/>
      <c r="AZ386" s="140"/>
      <c r="BA386" s="140"/>
      <c r="BB386" s="140"/>
      <c r="BC386" s="140"/>
      <c r="BD386" s="140"/>
      <c r="BE386" s="140"/>
      <c r="BF386" s="140"/>
      <c r="BG386" s="140"/>
      <c r="BH386" s="140"/>
      <c r="BI386" s="140"/>
      <c r="BJ386" s="140"/>
      <c r="BK386" s="140"/>
      <c r="BL386" s="140"/>
      <c r="BM386" s="140"/>
      <c r="BN386" s="140"/>
      <c r="BO386" s="140"/>
      <c r="BP386" s="140"/>
      <c r="BQ386" s="140"/>
    </row>
    <row r="387" ht="12.75" customHeight="1">
      <c r="A387" s="139"/>
      <c r="B387" s="139"/>
      <c r="C387" s="139"/>
      <c r="D387" s="139"/>
      <c r="E387" s="139"/>
      <c r="F387" s="139"/>
      <c r="G387" s="139"/>
      <c r="H387" s="139"/>
      <c r="I387" s="139"/>
      <c r="J387" s="139"/>
      <c r="K387" s="139"/>
      <c r="L387" s="139"/>
      <c r="M387" s="139"/>
      <c r="N387" s="139"/>
      <c r="O387" s="139"/>
      <c r="P387" s="139"/>
      <c r="Q387" s="139"/>
      <c r="R387" s="139"/>
      <c r="S387" s="139"/>
      <c r="T387" s="139"/>
      <c r="U387" s="139"/>
      <c r="V387" s="139"/>
      <c r="W387" s="139"/>
      <c r="X387" s="139"/>
      <c r="Y387" s="139"/>
      <c r="Z387" s="139"/>
      <c r="AA387" s="139"/>
      <c r="AB387" s="139"/>
      <c r="AC387" s="139"/>
      <c r="AD387" s="139"/>
      <c r="AE387" s="139"/>
      <c r="AF387" s="139"/>
      <c r="AG387" s="140"/>
      <c r="AH387" s="140"/>
      <c r="AI387" s="140"/>
      <c r="AJ387" s="140"/>
      <c r="AK387" s="140"/>
      <c r="AL387" s="140"/>
      <c r="AM387" s="140"/>
      <c r="AN387" s="140"/>
      <c r="AO387" s="140"/>
      <c r="AP387" s="140"/>
      <c r="AQ387" s="140"/>
      <c r="AR387" s="140"/>
      <c r="AS387" s="140"/>
      <c r="AT387" s="140"/>
      <c r="AU387" s="140"/>
      <c r="AV387" s="140"/>
      <c r="AW387" s="140"/>
      <c r="AX387" s="140"/>
      <c r="AY387" s="140"/>
      <c r="AZ387" s="140"/>
      <c r="BA387" s="140"/>
      <c r="BB387" s="140"/>
      <c r="BC387" s="140"/>
      <c r="BD387" s="140"/>
      <c r="BE387" s="140"/>
      <c r="BF387" s="140"/>
      <c r="BG387" s="140"/>
      <c r="BH387" s="140"/>
      <c r="BI387" s="140"/>
      <c r="BJ387" s="140"/>
      <c r="BK387" s="140"/>
      <c r="BL387" s="140"/>
      <c r="BM387" s="140"/>
      <c r="BN387" s="140"/>
      <c r="BO387" s="140"/>
      <c r="BP387" s="140"/>
      <c r="BQ387" s="140"/>
    </row>
    <row r="388" ht="12.75" customHeight="1">
      <c r="A388" s="139"/>
      <c r="B388" s="139"/>
      <c r="C388" s="139"/>
      <c r="D388" s="139"/>
      <c r="E388" s="139"/>
      <c r="F388" s="139"/>
      <c r="G388" s="139"/>
      <c r="H388" s="139"/>
      <c r="I388" s="139"/>
      <c r="J388" s="139"/>
      <c r="K388" s="139"/>
      <c r="L388" s="139"/>
      <c r="M388" s="139"/>
      <c r="N388" s="139"/>
      <c r="O388" s="139"/>
      <c r="P388" s="139"/>
      <c r="Q388" s="139"/>
      <c r="R388" s="139"/>
      <c r="S388" s="139"/>
      <c r="T388" s="139"/>
      <c r="U388" s="139"/>
      <c r="V388" s="139"/>
      <c r="W388" s="139"/>
      <c r="X388" s="139"/>
      <c r="Y388" s="139"/>
      <c r="Z388" s="139"/>
      <c r="AA388" s="139"/>
      <c r="AB388" s="139"/>
      <c r="AC388" s="139"/>
      <c r="AD388" s="139"/>
      <c r="AE388" s="139"/>
      <c r="AF388" s="139"/>
      <c r="AG388" s="140"/>
      <c r="AH388" s="140"/>
      <c r="AI388" s="140"/>
      <c r="AJ388" s="140"/>
      <c r="AK388" s="140"/>
      <c r="AL388" s="140"/>
      <c r="AM388" s="140"/>
      <c r="AN388" s="140"/>
      <c r="AO388" s="140"/>
      <c r="AP388" s="140"/>
      <c r="AQ388" s="140"/>
      <c r="AR388" s="140"/>
      <c r="AS388" s="140"/>
      <c r="AT388" s="140"/>
      <c r="AU388" s="140"/>
      <c r="AV388" s="140"/>
      <c r="AW388" s="140"/>
      <c r="AX388" s="140"/>
      <c r="AY388" s="140"/>
      <c r="AZ388" s="140"/>
      <c r="BA388" s="140"/>
      <c r="BB388" s="140"/>
      <c r="BC388" s="140"/>
      <c r="BD388" s="140"/>
      <c r="BE388" s="140"/>
      <c r="BF388" s="140"/>
      <c r="BG388" s="140"/>
      <c r="BH388" s="140"/>
      <c r="BI388" s="140"/>
      <c r="BJ388" s="140"/>
      <c r="BK388" s="140"/>
      <c r="BL388" s="140"/>
      <c r="BM388" s="140"/>
      <c r="BN388" s="140"/>
      <c r="BO388" s="140"/>
      <c r="BP388" s="140"/>
      <c r="BQ388" s="140"/>
    </row>
    <row r="389" ht="12.75" customHeight="1">
      <c r="A389" s="139"/>
      <c r="B389" s="139"/>
      <c r="C389" s="139"/>
      <c r="D389" s="139"/>
      <c r="E389" s="139"/>
      <c r="F389" s="139"/>
      <c r="G389" s="139"/>
      <c r="H389" s="139"/>
      <c r="I389" s="139"/>
      <c r="J389" s="139"/>
      <c r="K389" s="139"/>
      <c r="L389" s="139"/>
      <c r="M389" s="139"/>
      <c r="N389" s="139"/>
      <c r="O389" s="139"/>
      <c r="P389" s="139"/>
      <c r="Q389" s="139"/>
      <c r="R389" s="139"/>
      <c r="S389" s="139"/>
      <c r="T389" s="139"/>
      <c r="U389" s="139"/>
      <c r="V389" s="139"/>
      <c r="W389" s="139"/>
      <c r="X389" s="139"/>
      <c r="Y389" s="139"/>
      <c r="Z389" s="139"/>
      <c r="AA389" s="139"/>
      <c r="AB389" s="139"/>
      <c r="AC389" s="139"/>
      <c r="AD389" s="139"/>
      <c r="AE389" s="139"/>
      <c r="AF389" s="139"/>
      <c r="AG389" s="140"/>
      <c r="AH389" s="140"/>
      <c r="AI389" s="140"/>
      <c r="AJ389" s="140"/>
      <c r="AK389" s="140"/>
      <c r="AL389" s="140"/>
      <c r="AM389" s="140"/>
      <c r="AN389" s="140"/>
      <c r="AO389" s="140"/>
      <c r="AP389" s="140"/>
      <c r="AQ389" s="140"/>
      <c r="AR389" s="140"/>
      <c r="AS389" s="140"/>
      <c r="AT389" s="140"/>
      <c r="AU389" s="140"/>
      <c r="AV389" s="140"/>
      <c r="AW389" s="140"/>
      <c r="AX389" s="140"/>
      <c r="AY389" s="140"/>
      <c r="AZ389" s="140"/>
      <c r="BA389" s="140"/>
      <c r="BB389" s="140"/>
      <c r="BC389" s="140"/>
      <c r="BD389" s="140"/>
      <c r="BE389" s="140"/>
      <c r="BF389" s="140"/>
      <c r="BG389" s="140"/>
      <c r="BH389" s="140"/>
      <c r="BI389" s="140"/>
      <c r="BJ389" s="140"/>
      <c r="BK389" s="140"/>
      <c r="BL389" s="140"/>
      <c r="BM389" s="140"/>
      <c r="BN389" s="140"/>
      <c r="BO389" s="140"/>
      <c r="BP389" s="140"/>
      <c r="BQ389" s="140"/>
    </row>
    <row r="390" ht="12.75" customHeight="1">
      <c r="A390" s="139"/>
      <c r="B390" s="139"/>
      <c r="C390" s="139"/>
      <c r="D390" s="139"/>
      <c r="E390" s="139"/>
      <c r="F390" s="139"/>
      <c r="G390" s="139"/>
      <c r="H390" s="139"/>
      <c r="I390" s="139"/>
      <c r="J390" s="139"/>
      <c r="K390" s="139"/>
      <c r="L390" s="139"/>
      <c r="M390" s="139"/>
      <c r="N390" s="139"/>
      <c r="O390" s="139"/>
      <c r="P390" s="139"/>
      <c r="Q390" s="139"/>
      <c r="R390" s="139"/>
      <c r="S390" s="139"/>
      <c r="T390" s="139"/>
      <c r="U390" s="139"/>
      <c r="V390" s="139"/>
      <c r="W390" s="139"/>
      <c r="X390" s="139"/>
      <c r="Y390" s="139"/>
      <c r="Z390" s="139"/>
      <c r="AA390" s="139"/>
      <c r="AB390" s="139"/>
      <c r="AC390" s="139"/>
      <c r="AD390" s="139"/>
      <c r="AE390" s="139"/>
      <c r="AF390" s="139"/>
      <c r="AG390" s="140"/>
      <c r="AH390" s="140"/>
      <c r="AI390" s="140"/>
      <c r="AJ390" s="140"/>
      <c r="AK390" s="140"/>
      <c r="AL390" s="140"/>
      <c r="AM390" s="140"/>
      <c r="AN390" s="140"/>
      <c r="AO390" s="140"/>
      <c r="AP390" s="140"/>
      <c r="AQ390" s="140"/>
      <c r="AR390" s="140"/>
      <c r="AS390" s="140"/>
      <c r="AT390" s="140"/>
      <c r="AU390" s="140"/>
      <c r="AV390" s="140"/>
      <c r="AW390" s="140"/>
      <c r="AX390" s="140"/>
      <c r="AY390" s="140"/>
      <c r="AZ390" s="140"/>
      <c r="BA390" s="140"/>
      <c r="BB390" s="140"/>
      <c r="BC390" s="140"/>
      <c r="BD390" s="140"/>
      <c r="BE390" s="140"/>
      <c r="BF390" s="140"/>
      <c r="BG390" s="140"/>
      <c r="BH390" s="140"/>
      <c r="BI390" s="140"/>
      <c r="BJ390" s="140"/>
      <c r="BK390" s="140"/>
      <c r="BL390" s="140"/>
      <c r="BM390" s="140"/>
      <c r="BN390" s="140"/>
      <c r="BO390" s="140"/>
      <c r="BP390" s="140"/>
      <c r="BQ390" s="140"/>
    </row>
    <row r="391" ht="12.75" customHeight="1">
      <c r="A391" s="139"/>
      <c r="B391" s="139"/>
      <c r="C391" s="139"/>
      <c r="D391" s="139"/>
      <c r="E391" s="139"/>
      <c r="F391" s="139"/>
      <c r="G391" s="139"/>
      <c r="H391" s="139"/>
      <c r="I391" s="139"/>
      <c r="J391" s="139"/>
      <c r="K391" s="139"/>
      <c r="L391" s="139"/>
      <c r="M391" s="139"/>
      <c r="N391" s="139"/>
      <c r="O391" s="139"/>
      <c r="P391" s="139"/>
      <c r="Q391" s="139"/>
      <c r="R391" s="139"/>
      <c r="S391" s="139"/>
      <c r="T391" s="139"/>
      <c r="U391" s="139"/>
      <c r="V391" s="139"/>
      <c r="W391" s="139"/>
      <c r="X391" s="139"/>
      <c r="Y391" s="139"/>
      <c r="Z391" s="139"/>
      <c r="AA391" s="139"/>
      <c r="AB391" s="139"/>
      <c r="AC391" s="139"/>
      <c r="AD391" s="139"/>
      <c r="AE391" s="139"/>
      <c r="AF391" s="139"/>
      <c r="AG391" s="140"/>
      <c r="AH391" s="140"/>
      <c r="AI391" s="140"/>
      <c r="AJ391" s="140"/>
      <c r="AK391" s="140"/>
      <c r="AL391" s="140"/>
      <c r="AM391" s="140"/>
      <c r="AN391" s="140"/>
      <c r="AO391" s="140"/>
      <c r="AP391" s="140"/>
      <c r="AQ391" s="140"/>
      <c r="AR391" s="140"/>
      <c r="AS391" s="140"/>
      <c r="AT391" s="140"/>
      <c r="AU391" s="140"/>
      <c r="AV391" s="140"/>
      <c r="AW391" s="140"/>
      <c r="AX391" s="140"/>
      <c r="AY391" s="140"/>
      <c r="AZ391" s="140"/>
      <c r="BA391" s="140"/>
      <c r="BB391" s="140"/>
      <c r="BC391" s="140"/>
      <c r="BD391" s="140"/>
      <c r="BE391" s="140"/>
      <c r="BF391" s="140"/>
      <c r="BG391" s="140"/>
      <c r="BH391" s="140"/>
      <c r="BI391" s="140"/>
      <c r="BJ391" s="140"/>
      <c r="BK391" s="140"/>
      <c r="BL391" s="140"/>
      <c r="BM391" s="140"/>
      <c r="BN391" s="140"/>
      <c r="BO391" s="140"/>
      <c r="BP391" s="140"/>
      <c r="BQ391" s="140"/>
    </row>
    <row r="392" ht="12.75" customHeight="1">
      <c r="A392" s="139"/>
      <c r="B392" s="139"/>
      <c r="C392" s="139"/>
      <c r="D392" s="139"/>
      <c r="E392" s="139"/>
      <c r="F392" s="139"/>
      <c r="G392" s="139"/>
      <c r="H392" s="139"/>
      <c r="I392" s="139"/>
      <c r="J392" s="139"/>
      <c r="K392" s="139"/>
      <c r="L392" s="139"/>
      <c r="M392" s="139"/>
      <c r="N392" s="139"/>
      <c r="O392" s="139"/>
      <c r="P392" s="139"/>
      <c r="Q392" s="139"/>
      <c r="R392" s="139"/>
      <c r="S392" s="139"/>
      <c r="T392" s="139"/>
      <c r="U392" s="139"/>
      <c r="V392" s="139"/>
      <c r="W392" s="139"/>
      <c r="X392" s="139"/>
      <c r="Y392" s="139"/>
      <c r="Z392" s="139"/>
      <c r="AA392" s="139"/>
      <c r="AB392" s="139"/>
      <c r="AC392" s="139"/>
      <c r="AD392" s="139"/>
      <c r="AE392" s="139"/>
      <c r="AF392" s="139"/>
      <c r="AG392" s="140"/>
      <c r="AH392" s="140"/>
      <c r="AI392" s="140"/>
      <c r="AJ392" s="140"/>
      <c r="AK392" s="140"/>
      <c r="AL392" s="140"/>
      <c r="AM392" s="140"/>
      <c r="AN392" s="140"/>
      <c r="AO392" s="140"/>
      <c r="AP392" s="140"/>
      <c r="AQ392" s="140"/>
      <c r="AR392" s="140"/>
      <c r="AS392" s="140"/>
      <c r="AT392" s="140"/>
      <c r="AU392" s="140"/>
      <c r="AV392" s="140"/>
      <c r="AW392" s="140"/>
      <c r="AX392" s="140"/>
      <c r="AY392" s="140"/>
      <c r="AZ392" s="140"/>
      <c r="BA392" s="140"/>
      <c r="BB392" s="140"/>
      <c r="BC392" s="140"/>
      <c r="BD392" s="140"/>
      <c r="BE392" s="140"/>
      <c r="BF392" s="140"/>
      <c r="BG392" s="140"/>
      <c r="BH392" s="140"/>
      <c r="BI392" s="140"/>
      <c r="BJ392" s="140"/>
      <c r="BK392" s="140"/>
      <c r="BL392" s="140"/>
      <c r="BM392" s="140"/>
      <c r="BN392" s="140"/>
      <c r="BO392" s="140"/>
      <c r="BP392" s="140"/>
      <c r="BQ392" s="140"/>
    </row>
    <row r="393" ht="12.75" customHeight="1">
      <c r="A393" s="139"/>
      <c r="B393" s="139"/>
      <c r="C393" s="139"/>
      <c r="D393" s="139"/>
      <c r="E393" s="139"/>
      <c r="F393" s="139"/>
      <c r="G393" s="139"/>
      <c r="H393" s="139"/>
      <c r="I393" s="139"/>
      <c r="J393" s="139"/>
      <c r="K393" s="139"/>
      <c r="L393" s="139"/>
      <c r="M393" s="139"/>
      <c r="N393" s="139"/>
      <c r="O393" s="139"/>
      <c r="P393" s="139"/>
      <c r="Q393" s="139"/>
      <c r="R393" s="139"/>
      <c r="S393" s="139"/>
      <c r="T393" s="139"/>
      <c r="U393" s="139"/>
      <c r="V393" s="139"/>
      <c r="W393" s="139"/>
      <c r="X393" s="139"/>
      <c r="Y393" s="139"/>
      <c r="Z393" s="139"/>
      <c r="AA393" s="139"/>
      <c r="AB393" s="139"/>
      <c r="AC393" s="139"/>
      <c r="AD393" s="139"/>
      <c r="AE393" s="139"/>
      <c r="AF393" s="139"/>
      <c r="AG393" s="140"/>
      <c r="AH393" s="140"/>
      <c r="AI393" s="140"/>
      <c r="AJ393" s="140"/>
      <c r="AK393" s="140"/>
      <c r="AL393" s="140"/>
      <c r="AM393" s="140"/>
      <c r="AN393" s="140"/>
      <c r="AO393" s="140"/>
      <c r="AP393" s="140"/>
      <c r="AQ393" s="140"/>
      <c r="AR393" s="140"/>
      <c r="AS393" s="140"/>
      <c r="AT393" s="140"/>
      <c r="AU393" s="140"/>
      <c r="AV393" s="140"/>
      <c r="AW393" s="140"/>
      <c r="AX393" s="140"/>
      <c r="AY393" s="140"/>
      <c r="AZ393" s="140"/>
      <c r="BA393" s="140"/>
      <c r="BB393" s="140"/>
      <c r="BC393" s="140"/>
      <c r="BD393" s="140"/>
      <c r="BE393" s="140"/>
      <c r="BF393" s="140"/>
      <c r="BG393" s="140"/>
      <c r="BH393" s="140"/>
      <c r="BI393" s="140"/>
      <c r="BJ393" s="140"/>
      <c r="BK393" s="140"/>
      <c r="BL393" s="140"/>
      <c r="BM393" s="140"/>
      <c r="BN393" s="140"/>
      <c r="BO393" s="140"/>
      <c r="BP393" s="140"/>
      <c r="BQ393" s="140"/>
    </row>
    <row r="394" ht="12.75" customHeight="1">
      <c r="A394" s="139"/>
      <c r="B394" s="139"/>
      <c r="C394" s="139"/>
      <c r="D394" s="139"/>
      <c r="E394" s="139"/>
      <c r="F394" s="139"/>
      <c r="G394" s="139"/>
      <c r="H394" s="139"/>
      <c r="I394" s="139"/>
      <c r="J394" s="139"/>
      <c r="K394" s="139"/>
      <c r="L394" s="139"/>
      <c r="M394" s="139"/>
      <c r="N394" s="139"/>
      <c r="O394" s="139"/>
      <c r="P394" s="139"/>
      <c r="Q394" s="139"/>
      <c r="R394" s="139"/>
      <c r="S394" s="139"/>
      <c r="T394" s="139"/>
      <c r="U394" s="139"/>
      <c r="V394" s="139"/>
      <c r="W394" s="139"/>
      <c r="X394" s="139"/>
      <c r="Y394" s="139"/>
      <c r="Z394" s="139"/>
      <c r="AA394" s="139"/>
      <c r="AB394" s="139"/>
      <c r="AC394" s="139"/>
      <c r="AD394" s="139"/>
      <c r="AE394" s="139"/>
      <c r="AF394" s="139"/>
      <c r="AG394" s="140"/>
      <c r="AH394" s="140"/>
      <c r="AI394" s="140"/>
      <c r="AJ394" s="140"/>
      <c r="AK394" s="140"/>
      <c r="AL394" s="140"/>
      <c r="AM394" s="140"/>
      <c r="AN394" s="140"/>
      <c r="AO394" s="140"/>
      <c r="AP394" s="140"/>
      <c r="AQ394" s="140"/>
      <c r="AR394" s="140"/>
      <c r="AS394" s="140"/>
      <c r="AT394" s="140"/>
      <c r="AU394" s="140"/>
      <c r="AV394" s="140"/>
      <c r="AW394" s="140"/>
      <c r="AX394" s="140"/>
      <c r="AY394" s="140"/>
      <c r="AZ394" s="140"/>
      <c r="BA394" s="140"/>
      <c r="BB394" s="140"/>
      <c r="BC394" s="140"/>
      <c r="BD394" s="140"/>
      <c r="BE394" s="140"/>
      <c r="BF394" s="140"/>
      <c r="BG394" s="140"/>
      <c r="BH394" s="140"/>
      <c r="BI394" s="140"/>
      <c r="BJ394" s="140"/>
      <c r="BK394" s="140"/>
      <c r="BL394" s="140"/>
      <c r="BM394" s="140"/>
      <c r="BN394" s="140"/>
      <c r="BO394" s="140"/>
      <c r="BP394" s="140"/>
      <c r="BQ394" s="140"/>
    </row>
    <row r="395" ht="12.75" customHeight="1">
      <c r="A395" s="139"/>
      <c r="B395" s="139"/>
      <c r="C395" s="139"/>
      <c r="D395" s="139"/>
      <c r="E395" s="139"/>
      <c r="F395" s="139"/>
      <c r="G395" s="139"/>
      <c r="H395" s="139"/>
      <c r="I395" s="139"/>
      <c r="J395" s="139"/>
      <c r="K395" s="139"/>
      <c r="L395" s="139"/>
      <c r="M395" s="139"/>
      <c r="N395" s="139"/>
      <c r="O395" s="139"/>
      <c r="P395" s="139"/>
      <c r="Q395" s="139"/>
      <c r="R395" s="139"/>
      <c r="S395" s="139"/>
      <c r="T395" s="139"/>
      <c r="U395" s="139"/>
      <c r="V395" s="139"/>
      <c r="W395" s="139"/>
      <c r="X395" s="139"/>
      <c r="Y395" s="139"/>
      <c r="Z395" s="139"/>
      <c r="AA395" s="139"/>
      <c r="AB395" s="139"/>
      <c r="AC395" s="139"/>
      <c r="AD395" s="139"/>
      <c r="AE395" s="139"/>
      <c r="AF395" s="139"/>
      <c r="AG395" s="140"/>
      <c r="AH395" s="140"/>
      <c r="AI395" s="140"/>
      <c r="AJ395" s="140"/>
      <c r="AK395" s="140"/>
      <c r="AL395" s="140"/>
      <c r="AM395" s="140"/>
      <c r="AN395" s="140"/>
      <c r="AO395" s="140"/>
      <c r="AP395" s="140"/>
      <c r="AQ395" s="140"/>
      <c r="AR395" s="140"/>
      <c r="AS395" s="140"/>
      <c r="AT395" s="140"/>
      <c r="AU395" s="140"/>
      <c r="AV395" s="140"/>
      <c r="AW395" s="140"/>
      <c r="AX395" s="140"/>
      <c r="AY395" s="140"/>
      <c r="AZ395" s="140"/>
      <c r="BA395" s="140"/>
      <c r="BB395" s="140"/>
      <c r="BC395" s="140"/>
      <c r="BD395" s="140"/>
      <c r="BE395" s="140"/>
      <c r="BF395" s="140"/>
      <c r="BG395" s="140"/>
      <c r="BH395" s="140"/>
      <c r="BI395" s="140"/>
      <c r="BJ395" s="140"/>
      <c r="BK395" s="140"/>
      <c r="BL395" s="140"/>
      <c r="BM395" s="140"/>
      <c r="BN395" s="140"/>
      <c r="BO395" s="140"/>
      <c r="BP395" s="140"/>
      <c r="BQ395" s="140"/>
    </row>
    <row r="396" ht="12.75" customHeight="1">
      <c r="A396" s="139"/>
      <c r="B396" s="139"/>
      <c r="C396" s="139"/>
      <c r="D396" s="139"/>
      <c r="E396" s="139"/>
      <c r="F396" s="139"/>
      <c r="G396" s="139"/>
      <c r="H396" s="139"/>
      <c r="I396" s="139"/>
      <c r="J396" s="139"/>
      <c r="K396" s="139"/>
      <c r="L396" s="139"/>
      <c r="M396" s="139"/>
      <c r="N396" s="139"/>
      <c r="O396" s="139"/>
      <c r="P396" s="139"/>
      <c r="Q396" s="139"/>
      <c r="R396" s="139"/>
      <c r="S396" s="139"/>
      <c r="T396" s="139"/>
      <c r="U396" s="139"/>
      <c r="V396" s="139"/>
      <c r="W396" s="139"/>
      <c r="X396" s="139"/>
      <c r="Y396" s="139"/>
      <c r="Z396" s="139"/>
      <c r="AA396" s="139"/>
      <c r="AB396" s="139"/>
      <c r="AC396" s="139"/>
      <c r="AD396" s="139"/>
      <c r="AE396" s="139"/>
      <c r="AF396" s="139"/>
      <c r="AG396" s="140"/>
      <c r="AH396" s="140"/>
      <c r="AI396" s="140"/>
      <c r="AJ396" s="140"/>
      <c r="AK396" s="140"/>
      <c r="AL396" s="140"/>
      <c r="AM396" s="140"/>
      <c r="AN396" s="140"/>
      <c r="AO396" s="140"/>
      <c r="AP396" s="140"/>
      <c r="AQ396" s="140"/>
      <c r="AR396" s="140"/>
      <c r="AS396" s="140"/>
      <c r="AT396" s="140"/>
      <c r="AU396" s="140"/>
      <c r="AV396" s="140"/>
      <c r="AW396" s="140"/>
      <c r="AX396" s="140"/>
      <c r="AY396" s="140"/>
      <c r="AZ396" s="140"/>
      <c r="BA396" s="140"/>
      <c r="BB396" s="140"/>
      <c r="BC396" s="140"/>
      <c r="BD396" s="140"/>
      <c r="BE396" s="140"/>
      <c r="BF396" s="140"/>
      <c r="BG396" s="140"/>
      <c r="BH396" s="140"/>
      <c r="BI396" s="140"/>
      <c r="BJ396" s="140"/>
      <c r="BK396" s="140"/>
      <c r="BL396" s="140"/>
      <c r="BM396" s="140"/>
      <c r="BN396" s="140"/>
      <c r="BO396" s="140"/>
      <c r="BP396" s="140"/>
      <c r="BQ396" s="140"/>
    </row>
    <row r="397" ht="12.75" customHeight="1">
      <c r="A397" s="139"/>
      <c r="B397" s="139"/>
      <c r="C397" s="139"/>
      <c r="D397" s="139"/>
      <c r="E397" s="139"/>
      <c r="F397" s="139"/>
      <c r="G397" s="139"/>
      <c r="H397" s="139"/>
      <c r="I397" s="139"/>
      <c r="J397" s="139"/>
      <c r="K397" s="139"/>
      <c r="L397" s="139"/>
      <c r="M397" s="139"/>
      <c r="N397" s="139"/>
      <c r="O397" s="139"/>
      <c r="P397" s="139"/>
      <c r="Q397" s="139"/>
      <c r="R397" s="139"/>
      <c r="S397" s="139"/>
      <c r="T397" s="139"/>
      <c r="U397" s="139"/>
      <c r="V397" s="139"/>
      <c r="W397" s="139"/>
      <c r="X397" s="139"/>
      <c r="Y397" s="139"/>
      <c r="Z397" s="139"/>
      <c r="AA397" s="139"/>
      <c r="AB397" s="139"/>
      <c r="AC397" s="139"/>
      <c r="AD397" s="139"/>
      <c r="AE397" s="139"/>
      <c r="AF397" s="139"/>
      <c r="AG397" s="140"/>
      <c r="AH397" s="140"/>
      <c r="AI397" s="140"/>
      <c r="AJ397" s="140"/>
      <c r="AK397" s="140"/>
      <c r="AL397" s="140"/>
      <c r="AM397" s="140"/>
      <c r="AN397" s="140"/>
      <c r="AO397" s="140"/>
      <c r="AP397" s="140"/>
      <c r="AQ397" s="140"/>
      <c r="AR397" s="140"/>
      <c r="AS397" s="140"/>
      <c r="AT397" s="140"/>
      <c r="AU397" s="140"/>
      <c r="AV397" s="140"/>
      <c r="AW397" s="140"/>
      <c r="AX397" s="140"/>
      <c r="AY397" s="140"/>
      <c r="AZ397" s="140"/>
      <c r="BA397" s="140"/>
      <c r="BB397" s="140"/>
      <c r="BC397" s="140"/>
      <c r="BD397" s="140"/>
      <c r="BE397" s="140"/>
      <c r="BF397" s="140"/>
      <c r="BG397" s="140"/>
      <c r="BH397" s="140"/>
      <c r="BI397" s="140"/>
      <c r="BJ397" s="140"/>
      <c r="BK397" s="140"/>
      <c r="BL397" s="140"/>
      <c r="BM397" s="140"/>
      <c r="BN397" s="140"/>
      <c r="BO397" s="140"/>
      <c r="BP397" s="140"/>
      <c r="BQ397" s="140"/>
    </row>
    <row r="398" ht="12.75" customHeight="1">
      <c r="A398" s="139"/>
      <c r="B398" s="139"/>
      <c r="C398" s="139"/>
      <c r="D398" s="139"/>
      <c r="E398" s="139"/>
      <c r="F398" s="139"/>
      <c r="G398" s="139"/>
      <c r="H398" s="139"/>
      <c r="I398" s="139"/>
      <c r="J398" s="139"/>
      <c r="K398" s="139"/>
      <c r="L398" s="139"/>
      <c r="M398" s="139"/>
      <c r="N398" s="139"/>
      <c r="O398" s="139"/>
      <c r="P398" s="139"/>
      <c r="Q398" s="139"/>
      <c r="R398" s="139"/>
      <c r="S398" s="139"/>
      <c r="T398" s="139"/>
      <c r="U398" s="139"/>
      <c r="V398" s="139"/>
      <c r="W398" s="139"/>
      <c r="X398" s="139"/>
      <c r="Y398" s="139"/>
      <c r="Z398" s="139"/>
      <c r="AA398" s="139"/>
      <c r="AB398" s="139"/>
      <c r="AC398" s="139"/>
      <c r="AD398" s="139"/>
      <c r="AE398" s="139"/>
      <c r="AF398" s="139"/>
      <c r="AG398" s="140"/>
      <c r="AH398" s="140"/>
      <c r="AI398" s="140"/>
      <c r="AJ398" s="140"/>
      <c r="AK398" s="140"/>
      <c r="AL398" s="140"/>
      <c r="AM398" s="140"/>
      <c r="AN398" s="140"/>
      <c r="AO398" s="140"/>
      <c r="AP398" s="140"/>
      <c r="AQ398" s="140"/>
      <c r="AR398" s="140"/>
      <c r="AS398" s="140"/>
      <c r="AT398" s="140"/>
      <c r="AU398" s="140"/>
      <c r="AV398" s="140"/>
      <c r="AW398" s="140"/>
      <c r="AX398" s="140"/>
      <c r="AY398" s="140"/>
      <c r="AZ398" s="140"/>
      <c r="BA398" s="140"/>
      <c r="BB398" s="140"/>
      <c r="BC398" s="140"/>
      <c r="BD398" s="140"/>
      <c r="BE398" s="140"/>
      <c r="BF398" s="140"/>
      <c r="BG398" s="140"/>
      <c r="BH398" s="140"/>
      <c r="BI398" s="140"/>
      <c r="BJ398" s="140"/>
      <c r="BK398" s="140"/>
      <c r="BL398" s="140"/>
      <c r="BM398" s="140"/>
      <c r="BN398" s="140"/>
      <c r="BO398" s="140"/>
      <c r="BP398" s="140"/>
      <c r="BQ398" s="140"/>
    </row>
    <row r="399" ht="12.75" customHeight="1">
      <c r="A399" s="139"/>
      <c r="B399" s="139"/>
      <c r="C399" s="139"/>
      <c r="D399" s="139"/>
      <c r="E399" s="139"/>
      <c r="F399" s="139"/>
      <c r="G399" s="139"/>
      <c r="H399" s="139"/>
      <c r="I399" s="139"/>
      <c r="J399" s="139"/>
      <c r="K399" s="139"/>
      <c r="L399" s="139"/>
      <c r="M399" s="139"/>
      <c r="N399" s="139"/>
      <c r="O399" s="139"/>
      <c r="P399" s="139"/>
      <c r="Q399" s="139"/>
      <c r="R399" s="139"/>
      <c r="S399" s="139"/>
      <c r="T399" s="139"/>
      <c r="U399" s="139"/>
      <c r="V399" s="139"/>
      <c r="W399" s="139"/>
      <c r="X399" s="139"/>
      <c r="Y399" s="139"/>
      <c r="Z399" s="139"/>
      <c r="AA399" s="139"/>
      <c r="AB399" s="139"/>
      <c r="AC399" s="139"/>
      <c r="AD399" s="139"/>
      <c r="AE399" s="139"/>
      <c r="AF399" s="139"/>
      <c r="AG399" s="140"/>
      <c r="AH399" s="140"/>
      <c r="AI399" s="140"/>
      <c r="AJ399" s="140"/>
      <c r="AK399" s="140"/>
      <c r="AL399" s="140"/>
      <c r="AM399" s="140"/>
      <c r="AN399" s="140"/>
      <c r="AO399" s="140"/>
      <c r="AP399" s="140"/>
      <c r="AQ399" s="140"/>
      <c r="AR399" s="140"/>
      <c r="AS399" s="140"/>
      <c r="AT399" s="140"/>
      <c r="AU399" s="140"/>
      <c r="AV399" s="140"/>
      <c r="AW399" s="140"/>
      <c r="AX399" s="140"/>
      <c r="AY399" s="140"/>
      <c r="AZ399" s="140"/>
      <c r="BA399" s="140"/>
      <c r="BB399" s="140"/>
      <c r="BC399" s="140"/>
      <c r="BD399" s="140"/>
      <c r="BE399" s="140"/>
      <c r="BF399" s="140"/>
      <c r="BG399" s="140"/>
      <c r="BH399" s="140"/>
      <c r="BI399" s="140"/>
      <c r="BJ399" s="140"/>
      <c r="BK399" s="140"/>
      <c r="BL399" s="140"/>
      <c r="BM399" s="140"/>
      <c r="BN399" s="140"/>
      <c r="BO399" s="140"/>
      <c r="BP399" s="140"/>
      <c r="BQ399" s="140"/>
    </row>
    <row r="400" ht="12.75" customHeight="1">
      <c r="A400" s="139"/>
      <c r="B400" s="139"/>
      <c r="C400" s="139"/>
      <c r="D400" s="139"/>
      <c r="E400" s="139"/>
      <c r="F400" s="139"/>
      <c r="G400" s="139"/>
      <c r="H400" s="139"/>
      <c r="I400" s="139"/>
      <c r="J400" s="139"/>
      <c r="K400" s="139"/>
      <c r="L400" s="139"/>
      <c r="M400" s="139"/>
      <c r="N400" s="139"/>
      <c r="O400" s="139"/>
      <c r="P400" s="139"/>
      <c r="Q400" s="139"/>
      <c r="R400" s="139"/>
      <c r="S400" s="139"/>
      <c r="T400" s="139"/>
      <c r="U400" s="139"/>
      <c r="V400" s="139"/>
      <c r="W400" s="139"/>
      <c r="X400" s="139"/>
      <c r="Y400" s="139"/>
      <c r="Z400" s="139"/>
      <c r="AA400" s="139"/>
      <c r="AB400" s="139"/>
      <c r="AC400" s="139"/>
      <c r="AD400" s="139"/>
      <c r="AE400" s="139"/>
      <c r="AF400" s="139"/>
      <c r="AG400" s="140"/>
      <c r="AH400" s="140"/>
      <c r="AI400" s="140"/>
      <c r="AJ400" s="140"/>
      <c r="AK400" s="140"/>
      <c r="AL400" s="140"/>
      <c r="AM400" s="140"/>
      <c r="AN400" s="140"/>
      <c r="AO400" s="140"/>
      <c r="AP400" s="140"/>
      <c r="AQ400" s="140"/>
      <c r="AR400" s="140"/>
      <c r="AS400" s="140"/>
      <c r="AT400" s="140"/>
      <c r="AU400" s="140"/>
      <c r="AV400" s="140"/>
      <c r="AW400" s="140"/>
      <c r="AX400" s="140"/>
      <c r="AY400" s="140"/>
      <c r="AZ400" s="140"/>
      <c r="BA400" s="140"/>
      <c r="BB400" s="140"/>
      <c r="BC400" s="140"/>
      <c r="BD400" s="140"/>
      <c r="BE400" s="140"/>
      <c r="BF400" s="140"/>
      <c r="BG400" s="140"/>
      <c r="BH400" s="140"/>
      <c r="BI400" s="140"/>
      <c r="BJ400" s="140"/>
      <c r="BK400" s="140"/>
      <c r="BL400" s="140"/>
      <c r="BM400" s="140"/>
      <c r="BN400" s="140"/>
      <c r="BO400" s="140"/>
      <c r="BP400" s="140"/>
      <c r="BQ400" s="140"/>
    </row>
    <row r="401" ht="12.75" customHeight="1">
      <c r="A401" s="139"/>
      <c r="B401" s="139"/>
      <c r="C401" s="139"/>
      <c r="D401" s="139"/>
      <c r="E401" s="139"/>
      <c r="F401" s="139"/>
      <c r="G401" s="139"/>
      <c r="H401" s="139"/>
      <c r="I401" s="139"/>
      <c r="J401" s="139"/>
      <c r="K401" s="139"/>
      <c r="L401" s="139"/>
      <c r="M401" s="139"/>
      <c r="N401" s="139"/>
      <c r="O401" s="139"/>
      <c r="P401" s="139"/>
      <c r="Q401" s="139"/>
      <c r="R401" s="139"/>
      <c r="S401" s="139"/>
      <c r="T401" s="139"/>
      <c r="U401" s="139"/>
      <c r="V401" s="139"/>
      <c r="W401" s="139"/>
      <c r="X401" s="139"/>
      <c r="Y401" s="139"/>
      <c r="Z401" s="139"/>
      <c r="AA401" s="139"/>
      <c r="AB401" s="139"/>
      <c r="AC401" s="139"/>
      <c r="AD401" s="139"/>
      <c r="AE401" s="139"/>
      <c r="AF401" s="139"/>
      <c r="AG401" s="140"/>
      <c r="AH401" s="140"/>
      <c r="AI401" s="140"/>
      <c r="AJ401" s="140"/>
      <c r="AK401" s="140"/>
      <c r="AL401" s="140"/>
      <c r="AM401" s="140"/>
      <c r="AN401" s="140"/>
      <c r="AO401" s="140"/>
      <c r="AP401" s="140"/>
      <c r="AQ401" s="140"/>
      <c r="AR401" s="140"/>
      <c r="AS401" s="140"/>
      <c r="AT401" s="140"/>
      <c r="AU401" s="140"/>
      <c r="AV401" s="140"/>
      <c r="AW401" s="140"/>
      <c r="AX401" s="140"/>
      <c r="AY401" s="140"/>
      <c r="AZ401" s="140"/>
      <c r="BA401" s="140"/>
      <c r="BB401" s="140"/>
      <c r="BC401" s="140"/>
      <c r="BD401" s="140"/>
      <c r="BE401" s="140"/>
      <c r="BF401" s="140"/>
      <c r="BG401" s="140"/>
      <c r="BH401" s="140"/>
      <c r="BI401" s="140"/>
      <c r="BJ401" s="140"/>
      <c r="BK401" s="140"/>
      <c r="BL401" s="140"/>
      <c r="BM401" s="140"/>
      <c r="BN401" s="140"/>
      <c r="BO401" s="140"/>
      <c r="BP401" s="140"/>
      <c r="BQ401" s="140"/>
    </row>
    <row r="402" ht="12.75" customHeight="1">
      <c r="A402" s="139"/>
      <c r="B402" s="139"/>
      <c r="C402" s="139"/>
      <c r="D402" s="139"/>
      <c r="E402" s="139"/>
      <c r="F402" s="139"/>
      <c r="G402" s="139"/>
      <c r="H402" s="139"/>
      <c r="I402" s="139"/>
      <c r="J402" s="139"/>
      <c r="K402" s="139"/>
      <c r="L402" s="139"/>
      <c r="M402" s="139"/>
      <c r="N402" s="139"/>
      <c r="O402" s="139"/>
      <c r="P402" s="139"/>
      <c r="Q402" s="139"/>
      <c r="R402" s="139"/>
      <c r="S402" s="139"/>
      <c r="T402" s="139"/>
      <c r="U402" s="139"/>
      <c r="V402" s="139"/>
      <c r="W402" s="139"/>
      <c r="X402" s="139"/>
      <c r="Y402" s="139"/>
      <c r="Z402" s="139"/>
      <c r="AA402" s="139"/>
      <c r="AB402" s="139"/>
      <c r="AC402" s="139"/>
      <c r="AD402" s="139"/>
      <c r="AE402" s="139"/>
      <c r="AF402" s="139"/>
      <c r="AG402" s="140"/>
      <c r="AH402" s="140"/>
      <c r="AI402" s="140"/>
      <c r="AJ402" s="140"/>
      <c r="AK402" s="140"/>
      <c r="AL402" s="140"/>
      <c r="AM402" s="140"/>
      <c r="AN402" s="140"/>
      <c r="AO402" s="140"/>
      <c r="AP402" s="140"/>
      <c r="AQ402" s="140"/>
      <c r="AR402" s="140"/>
      <c r="AS402" s="140"/>
      <c r="AT402" s="140"/>
      <c r="AU402" s="140"/>
      <c r="AV402" s="140"/>
      <c r="AW402" s="140"/>
      <c r="AX402" s="140"/>
      <c r="AY402" s="140"/>
      <c r="AZ402" s="140"/>
      <c r="BA402" s="140"/>
      <c r="BB402" s="140"/>
      <c r="BC402" s="140"/>
      <c r="BD402" s="140"/>
      <c r="BE402" s="140"/>
      <c r="BF402" s="140"/>
      <c r="BG402" s="140"/>
      <c r="BH402" s="140"/>
      <c r="BI402" s="140"/>
      <c r="BJ402" s="140"/>
      <c r="BK402" s="140"/>
      <c r="BL402" s="140"/>
      <c r="BM402" s="140"/>
      <c r="BN402" s="140"/>
      <c r="BO402" s="140"/>
      <c r="BP402" s="140"/>
      <c r="BQ402" s="140"/>
    </row>
    <row r="403" ht="12.75" customHeight="1">
      <c r="A403" s="139"/>
      <c r="B403" s="139"/>
      <c r="C403" s="139"/>
      <c r="D403" s="139"/>
      <c r="E403" s="139"/>
      <c r="F403" s="139"/>
      <c r="G403" s="139"/>
      <c r="H403" s="139"/>
      <c r="I403" s="139"/>
      <c r="J403" s="139"/>
      <c r="K403" s="139"/>
      <c r="L403" s="139"/>
      <c r="M403" s="139"/>
      <c r="N403" s="139"/>
      <c r="O403" s="139"/>
      <c r="P403" s="139"/>
      <c r="Q403" s="139"/>
      <c r="R403" s="139"/>
      <c r="S403" s="139"/>
      <c r="T403" s="139"/>
      <c r="U403" s="139"/>
      <c r="V403" s="139"/>
      <c r="W403" s="139"/>
      <c r="X403" s="139"/>
      <c r="Y403" s="139"/>
      <c r="Z403" s="139"/>
      <c r="AA403" s="139"/>
      <c r="AB403" s="139"/>
      <c r="AC403" s="139"/>
      <c r="AD403" s="139"/>
      <c r="AE403" s="139"/>
      <c r="AF403" s="139"/>
      <c r="AG403" s="140"/>
      <c r="AH403" s="140"/>
      <c r="AI403" s="140"/>
      <c r="AJ403" s="140"/>
      <c r="AK403" s="140"/>
      <c r="AL403" s="140"/>
      <c r="AM403" s="140"/>
      <c r="AN403" s="140"/>
      <c r="AO403" s="140"/>
      <c r="AP403" s="140"/>
      <c r="AQ403" s="140"/>
      <c r="AR403" s="140"/>
      <c r="AS403" s="140"/>
      <c r="AT403" s="140"/>
      <c r="AU403" s="140"/>
      <c r="AV403" s="140"/>
      <c r="AW403" s="140"/>
      <c r="AX403" s="140"/>
      <c r="AY403" s="140"/>
      <c r="AZ403" s="140"/>
      <c r="BA403" s="140"/>
      <c r="BB403" s="140"/>
      <c r="BC403" s="140"/>
      <c r="BD403" s="140"/>
      <c r="BE403" s="140"/>
      <c r="BF403" s="140"/>
      <c r="BG403" s="140"/>
      <c r="BH403" s="140"/>
      <c r="BI403" s="140"/>
      <c r="BJ403" s="140"/>
      <c r="BK403" s="140"/>
      <c r="BL403" s="140"/>
      <c r="BM403" s="140"/>
      <c r="BN403" s="140"/>
      <c r="BO403" s="140"/>
      <c r="BP403" s="140"/>
      <c r="BQ403" s="140"/>
    </row>
    <row r="404" ht="12.75" customHeight="1">
      <c r="A404" s="139"/>
      <c r="B404" s="139"/>
      <c r="C404" s="139"/>
      <c r="D404" s="139"/>
      <c r="E404" s="139"/>
      <c r="F404" s="139"/>
      <c r="G404" s="139"/>
      <c r="H404" s="139"/>
      <c r="I404" s="139"/>
      <c r="J404" s="139"/>
      <c r="K404" s="139"/>
      <c r="L404" s="139"/>
      <c r="M404" s="139"/>
      <c r="N404" s="139"/>
      <c r="O404" s="139"/>
      <c r="P404" s="139"/>
      <c r="Q404" s="139"/>
      <c r="R404" s="139"/>
      <c r="S404" s="139"/>
      <c r="T404" s="139"/>
      <c r="U404" s="139"/>
      <c r="V404" s="139"/>
      <c r="W404" s="139"/>
      <c r="X404" s="139"/>
      <c r="Y404" s="139"/>
      <c r="Z404" s="139"/>
      <c r="AA404" s="139"/>
      <c r="AB404" s="139"/>
      <c r="AC404" s="139"/>
      <c r="AD404" s="139"/>
      <c r="AE404" s="139"/>
      <c r="AF404" s="139"/>
      <c r="AG404" s="140"/>
      <c r="AH404" s="140"/>
      <c r="AI404" s="140"/>
      <c r="AJ404" s="140"/>
      <c r="AK404" s="140"/>
      <c r="AL404" s="140"/>
      <c r="AM404" s="140"/>
      <c r="AN404" s="140"/>
      <c r="AO404" s="140"/>
      <c r="AP404" s="140"/>
      <c r="AQ404" s="140"/>
      <c r="AR404" s="140"/>
      <c r="AS404" s="140"/>
      <c r="AT404" s="140"/>
      <c r="AU404" s="140"/>
      <c r="AV404" s="140"/>
      <c r="AW404" s="140"/>
      <c r="AX404" s="140"/>
      <c r="AY404" s="140"/>
      <c r="AZ404" s="140"/>
      <c r="BA404" s="140"/>
      <c r="BB404" s="140"/>
      <c r="BC404" s="140"/>
      <c r="BD404" s="140"/>
      <c r="BE404" s="140"/>
      <c r="BF404" s="140"/>
      <c r="BG404" s="140"/>
      <c r="BH404" s="140"/>
      <c r="BI404" s="140"/>
      <c r="BJ404" s="140"/>
      <c r="BK404" s="140"/>
      <c r="BL404" s="140"/>
      <c r="BM404" s="140"/>
      <c r="BN404" s="140"/>
      <c r="BO404" s="140"/>
      <c r="BP404" s="140"/>
      <c r="BQ404" s="140"/>
    </row>
    <row r="405" ht="12.75" customHeight="1">
      <c r="A405" s="139"/>
      <c r="B405" s="139"/>
      <c r="C405" s="139"/>
      <c r="D405" s="139"/>
      <c r="E405" s="139"/>
      <c r="F405" s="139"/>
      <c r="G405" s="139"/>
      <c r="H405" s="139"/>
      <c r="I405" s="139"/>
      <c r="J405" s="139"/>
      <c r="K405" s="139"/>
      <c r="L405" s="139"/>
      <c r="M405" s="139"/>
      <c r="N405" s="139"/>
      <c r="O405" s="139"/>
      <c r="P405" s="139"/>
      <c r="Q405" s="139"/>
      <c r="R405" s="139"/>
      <c r="S405" s="139"/>
      <c r="T405" s="139"/>
      <c r="U405" s="139"/>
      <c r="V405" s="139"/>
      <c r="W405" s="139"/>
      <c r="X405" s="139"/>
      <c r="Y405" s="139"/>
      <c r="Z405" s="139"/>
      <c r="AA405" s="139"/>
      <c r="AB405" s="139"/>
      <c r="AC405" s="139"/>
      <c r="AD405" s="139"/>
      <c r="AE405" s="139"/>
      <c r="AF405" s="139"/>
      <c r="AG405" s="140"/>
      <c r="AH405" s="140"/>
      <c r="AI405" s="140"/>
      <c r="AJ405" s="140"/>
      <c r="AK405" s="140"/>
      <c r="AL405" s="140"/>
      <c r="AM405" s="140"/>
      <c r="AN405" s="140"/>
      <c r="AO405" s="140"/>
      <c r="AP405" s="140"/>
      <c r="AQ405" s="140"/>
      <c r="AR405" s="140"/>
      <c r="AS405" s="140"/>
      <c r="AT405" s="140"/>
      <c r="AU405" s="140"/>
      <c r="AV405" s="140"/>
      <c r="AW405" s="140"/>
      <c r="AX405" s="140"/>
      <c r="AY405" s="140"/>
      <c r="AZ405" s="140"/>
      <c r="BA405" s="140"/>
      <c r="BB405" s="140"/>
      <c r="BC405" s="140"/>
      <c r="BD405" s="140"/>
      <c r="BE405" s="140"/>
      <c r="BF405" s="140"/>
      <c r="BG405" s="140"/>
      <c r="BH405" s="140"/>
      <c r="BI405" s="140"/>
      <c r="BJ405" s="140"/>
      <c r="BK405" s="140"/>
      <c r="BL405" s="140"/>
      <c r="BM405" s="140"/>
      <c r="BN405" s="140"/>
      <c r="BO405" s="140"/>
      <c r="BP405" s="140"/>
      <c r="BQ405" s="140"/>
    </row>
    <row r="406" ht="12.75" customHeight="1">
      <c r="A406" s="139"/>
      <c r="B406" s="139"/>
      <c r="C406" s="139"/>
      <c r="D406" s="139"/>
      <c r="E406" s="139"/>
      <c r="F406" s="139"/>
      <c r="G406" s="139"/>
      <c r="H406" s="139"/>
      <c r="I406" s="139"/>
      <c r="J406" s="139"/>
      <c r="K406" s="139"/>
      <c r="L406" s="139"/>
      <c r="M406" s="139"/>
      <c r="N406" s="139"/>
      <c r="O406" s="139"/>
      <c r="P406" s="139"/>
      <c r="Q406" s="139"/>
      <c r="R406" s="139"/>
      <c r="S406" s="139"/>
      <c r="T406" s="139"/>
      <c r="U406" s="139"/>
      <c r="V406" s="139"/>
      <c r="W406" s="139"/>
      <c r="X406" s="139"/>
      <c r="Y406" s="139"/>
      <c r="Z406" s="139"/>
      <c r="AA406" s="139"/>
      <c r="AB406" s="139"/>
      <c r="AC406" s="139"/>
      <c r="AD406" s="139"/>
      <c r="AE406" s="139"/>
      <c r="AF406" s="139"/>
      <c r="AG406" s="140"/>
      <c r="AH406" s="140"/>
      <c r="AI406" s="140"/>
      <c r="AJ406" s="140"/>
      <c r="AK406" s="140"/>
      <c r="AL406" s="140"/>
      <c r="AM406" s="140"/>
      <c r="AN406" s="140"/>
      <c r="AO406" s="140"/>
      <c r="AP406" s="140"/>
      <c r="AQ406" s="140"/>
      <c r="AR406" s="140"/>
      <c r="AS406" s="140"/>
      <c r="AT406" s="140"/>
      <c r="AU406" s="140"/>
      <c r="AV406" s="140"/>
      <c r="AW406" s="140"/>
      <c r="AX406" s="140"/>
      <c r="AY406" s="140"/>
      <c r="AZ406" s="140"/>
      <c r="BA406" s="140"/>
      <c r="BB406" s="140"/>
      <c r="BC406" s="140"/>
      <c r="BD406" s="140"/>
      <c r="BE406" s="140"/>
      <c r="BF406" s="140"/>
      <c r="BG406" s="140"/>
      <c r="BH406" s="140"/>
      <c r="BI406" s="140"/>
      <c r="BJ406" s="140"/>
      <c r="BK406" s="140"/>
      <c r="BL406" s="140"/>
      <c r="BM406" s="140"/>
      <c r="BN406" s="140"/>
      <c r="BO406" s="140"/>
      <c r="BP406" s="140"/>
      <c r="BQ406" s="140"/>
    </row>
    <row r="407" ht="12.75" customHeight="1">
      <c r="A407" s="139"/>
      <c r="B407" s="139"/>
      <c r="C407" s="139"/>
      <c r="D407" s="139"/>
      <c r="E407" s="139"/>
      <c r="F407" s="139"/>
      <c r="G407" s="139"/>
      <c r="H407" s="139"/>
      <c r="I407" s="139"/>
      <c r="J407" s="139"/>
      <c r="K407" s="139"/>
      <c r="L407" s="139"/>
      <c r="M407" s="139"/>
      <c r="N407" s="139"/>
      <c r="O407" s="139"/>
      <c r="P407" s="139"/>
      <c r="Q407" s="139"/>
      <c r="R407" s="139"/>
      <c r="S407" s="139"/>
      <c r="T407" s="139"/>
      <c r="U407" s="139"/>
      <c r="V407" s="139"/>
      <c r="W407" s="139"/>
      <c r="X407" s="139"/>
      <c r="Y407" s="139"/>
      <c r="Z407" s="139"/>
      <c r="AA407" s="139"/>
      <c r="AB407" s="139"/>
      <c r="AC407" s="139"/>
      <c r="AD407" s="139"/>
      <c r="AE407" s="139"/>
      <c r="AF407" s="139"/>
      <c r="AG407" s="140"/>
      <c r="AH407" s="140"/>
      <c r="AI407" s="140"/>
      <c r="AJ407" s="140"/>
      <c r="AK407" s="140"/>
      <c r="AL407" s="140"/>
      <c r="AM407" s="140"/>
      <c r="AN407" s="140"/>
      <c r="AO407" s="140"/>
      <c r="AP407" s="140"/>
      <c r="AQ407" s="140"/>
      <c r="AR407" s="140"/>
      <c r="AS407" s="140"/>
      <c r="AT407" s="140"/>
      <c r="AU407" s="140"/>
      <c r="AV407" s="140"/>
      <c r="AW407" s="140"/>
      <c r="AX407" s="140"/>
      <c r="AY407" s="140"/>
      <c r="AZ407" s="140"/>
      <c r="BA407" s="140"/>
      <c r="BB407" s="140"/>
      <c r="BC407" s="140"/>
      <c r="BD407" s="140"/>
      <c r="BE407" s="140"/>
      <c r="BF407" s="140"/>
      <c r="BG407" s="140"/>
      <c r="BH407" s="140"/>
      <c r="BI407" s="140"/>
      <c r="BJ407" s="140"/>
      <c r="BK407" s="140"/>
      <c r="BL407" s="140"/>
      <c r="BM407" s="140"/>
      <c r="BN407" s="140"/>
      <c r="BO407" s="140"/>
      <c r="BP407" s="140"/>
      <c r="BQ407" s="140"/>
    </row>
    <row r="408" ht="12.75" customHeight="1">
      <c r="A408" s="139"/>
      <c r="B408" s="139"/>
      <c r="C408" s="139"/>
      <c r="D408" s="139"/>
      <c r="E408" s="139"/>
      <c r="F408" s="139"/>
      <c r="G408" s="139"/>
      <c r="H408" s="139"/>
      <c r="I408" s="139"/>
      <c r="J408" s="139"/>
      <c r="K408" s="139"/>
      <c r="L408" s="139"/>
      <c r="M408" s="139"/>
      <c r="N408" s="139"/>
      <c r="O408" s="139"/>
      <c r="P408" s="139"/>
      <c r="Q408" s="139"/>
      <c r="R408" s="139"/>
      <c r="S408" s="139"/>
      <c r="T408" s="139"/>
      <c r="U408" s="139"/>
      <c r="V408" s="139"/>
      <c r="W408" s="139"/>
      <c r="X408" s="139"/>
      <c r="Y408" s="139"/>
      <c r="Z408" s="139"/>
      <c r="AA408" s="139"/>
      <c r="AB408" s="139"/>
      <c r="AC408" s="139"/>
      <c r="AD408" s="139"/>
      <c r="AE408" s="139"/>
      <c r="AF408" s="139"/>
      <c r="AG408" s="140"/>
      <c r="AH408" s="140"/>
      <c r="AI408" s="140"/>
      <c r="AJ408" s="140"/>
      <c r="AK408" s="140"/>
      <c r="AL408" s="140"/>
      <c r="AM408" s="140"/>
      <c r="AN408" s="140"/>
      <c r="AO408" s="140"/>
      <c r="AP408" s="140"/>
      <c r="AQ408" s="140"/>
      <c r="AR408" s="140"/>
      <c r="AS408" s="140"/>
      <c r="AT408" s="140"/>
      <c r="AU408" s="140"/>
      <c r="AV408" s="140"/>
      <c r="AW408" s="140"/>
      <c r="AX408" s="140"/>
      <c r="AY408" s="140"/>
      <c r="AZ408" s="140"/>
      <c r="BA408" s="140"/>
      <c r="BB408" s="140"/>
      <c r="BC408" s="140"/>
      <c r="BD408" s="140"/>
      <c r="BE408" s="140"/>
      <c r="BF408" s="140"/>
      <c r="BG408" s="140"/>
      <c r="BH408" s="140"/>
      <c r="BI408" s="140"/>
      <c r="BJ408" s="140"/>
      <c r="BK408" s="140"/>
      <c r="BL408" s="140"/>
      <c r="BM408" s="140"/>
      <c r="BN408" s="140"/>
      <c r="BO408" s="140"/>
      <c r="BP408" s="140"/>
      <c r="BQ408" s="140"/>
    </row>
    <row r="409" ht="12.75" customHeight="1">
      <c r="A409" s="139"/>
      <c r="B409" s="139"/>
      <c r="C409" s="139"/>
      <c r="D409" s="139"/>
      <c r="E409" s="139"/>
      <c r="F409" s="139"/>
      <c r="G409" s="139"/>
      <c r="H409" s="139"/>
      <c r="I409" s="139"/>
      <c r="J409" s="139"/>
      <c r="K409" s="139"/>
      <c r="L409" s="139"/>
      <c r="M409" s="139"/>
      <c r="N409" s="139"/>
      <c r="O409" s="139"/>
      <c r="P409" s="139"/>
      <c r="Q409" s="139"/>
      <c r="R409" s="139"/>
      <c r="S409" s="139"/>
      <c r="T409" s="139"/>
      <c r="U409" s="139"/>
      <c r="V409" s="139"/>
      <c r="W409" s="139"/>
      <c r="X409" s="139"/>
      <c r="Y409" s="139"/>
      <c r="Z409" s="139"/>
      <c r="AA409" s="139"/>
      <c r="AB409" s="139"/>
      <c r="AC409" s="139"/>
      <c r="AD409" s="139"/>
      <c r="AE409" s="139"/>
      <c r="AF409" s="139"/>
      <c r="AG409" s="140"/>
      <c r="AH409" s="140"/>
      <c r="AI409" s="140"/>
      <c r="AJ409" s="140"/>
      <c r="AK409" s="140"/>
      <c r="AL409" s="140"/>
      <c r="AM409" s="140"/>
      <c r="AN409" s="140"/>
      <c r="AO409" s="140"/>
      <c r="AP409" s="140"/>
      <c r="AQ409" s="140"/>
      <c r="AR409" s="140"/>
      <c r="AS409" s="140"/>
      <c r="AT409" s="140"/>
      <c r="AU409" s="140"/>
      <c r="AV409" s="140"/>
      <c r="AW409" s="140"/>
      <c r="AX409" s="140"/>
      <c r="AY409" s="140"/>
      <c r="AZ409" s="140"/>
      <c r="BA409" s="140"/>
      <c r="BB409" s="140"/>
      <c r="BC409" s="140"/>
      <c r="BD409" s="140"/>
      <c r="BE409" s="140"/>
      <c r="BF409" s="140"/>
      <c r="BG409" s="140"/>
      <c r="BH409" s="140"/>
      <c r="BI409" s="140"/>
      <c r="BJ409" s="140"/>
      <c r="BK409" s="140"/>
      <c r="BL409" s="140"/>
      <c r="BM409" s="140"/>
      <c r="BN409" s="140"/>
      <c r="BO409" s="140"/>
      <c r="BP409" s="140"/>
      <c r="BQ409" s="140"/>
    </row>
    <row r="410" ht="12.75" customHeight="1">
      <c r="A410" s="139"/>
      <c r="B410" s="139"/>
      <c r="C410" s="139"/>
      <c r="D410" s="139"/>
      <c r="E410" s="139"/>
      <c r="F410" s="139"/>
      <c r="G410" s="139"/>
      <c r="H410" s="139"/>
      <c r="I410" s="139"/>
      <c r="J410" s="139"/>
      <c r="K410" s="139"/>
      <c r="L410" s="139"/>
      <c r="M410" s="139"/>
      <c r="N410" s="139"/>
      <c r="O410" s="139"/>
      <c r="P410" s="139"/>
      <c r="Q410" s="139"/>
      <c r="R410" s="139"/>
      <c r="S410" s="139"/>
      <c r="T410" s="139"/>
      <c r="U410" s="139"/>
      <c r="V410" s="139"/>
      <c r="W410" s="139"/>
      <c r="X410" s="139"/>
      <c r="Y410" s="139"/>
      <c r="Z410" s="139"/>
      <c r="AA410" s="139"/>
      <c r="AB410" s="139"/>
      <c r="AC410" s="139"/>
      <c r="AD410" s="139"/>
      <c r="AE410" s="139"/>
      <c r="AF410" s="139"/>
      <c r="AG410" s="140"/>
      <c r="AH410" s="140"/>
      <c r="AI410" s="140"/>
      <c r="AJ410" s="140"/>
      <c r="AK410" s="140"/>
      <c r="AL410" s="140"/>
      <c r="AM410" s="140"/>
      <c r="AN410" s="140"/>
      <c r="AO410" s="140"/>
      <c r="AP410" s="140"/>
      <c r="AQ410" s="140"/>
      <c r="AR410" s="140"/>
      <c r="AS410" s="140"/>
      <c r="AT410" s="140"/>
      <c r="AU410" s="140"/>
      <c r="AV410" s="140"/>
      <c r="AW410" s="140"/>
      <c r="AX410" s="140"/>
      <c r="AY410" s="140"/>
      <c r="AZ410" s="140"/>
      <c r="BA410" s="140"/>
      <c r="BB410" s="140"/>
      <c r="BC410" s="140"/>
      <c r="BD410" s="140"/>
      <c r="BE410" s="140"/>
      <c r="BF410" s="140"/>
      <c r="BG410" s="140"/>
      <c r="BH410" s="140"/>
      <c r="BI410" s="140"/>
      <c r="BJ410" s="140"/>
      <c r="BK410" s="140"/>
      <c r="BL410" s="140"/>
      <c r="BM410" s="140"/>
      <c r="BN410" s="140"/>
      <c r="BO410" s="140"/>
      <c r="BP410" s="140"/>
      <c r="BQ410" s="140"/>
    </row>
    <row r="411" ht="12.75" customHeight="1">
      <c r="A411" s="139"/>
      <c r="B411" s="139"/>
      <c r="C411" s="139"/>
      <c r="D411" s="139"/>
      <c r="E411" s="139"/>
      <c r="F411" s="139"/>
      <c r="G411" s="139"/>
      <c r="H411" s="139"/>
      <c r="I411" s="139"/>
      <c r="J411" s="139"/>
      <c r="K411" s="139"/>
      <c r="L411" s="139"/>
      <c r="M411" s="139"/>
      <c r="N411" s="139"/>
      <c r="O411" s="139"/>
      <c r="P411" s="139"/>
      <c r="Q411" s="139"/>
      <c r="R411" s="139"/>
      <c r="S411" s="139"/>
      <c r="T411" s="139"/>
      <c r="U411" s="139"/>
      <c r="V411" s="139"/>
      <c r="W411" s="139"/>
      <c r="X411" s="139"/>
      <c r="Y411" s="139"/>
      <c r="Z411" s="139"/>
      <c r="AA411" s="139"/>
      <c r="AB411" s="139"/>
      <c r="AC411" s="139"/>
      <c r="AD411" s="139"/>
      <c r="AE411" s="139"/>
      <c r="AF411" s="139"/>
      <c r="AG411" s="140"/>
      <c r="AH411" s="140"/>
      <c r="AI411" s="140"/>
      <c r="AJ411" s="140"/>
      <c r="AK411" s="140"/>
      <c r="AL411" s="140"/>
      <c r="AM411" s="140"/>
      <c r="AN411" s="140"/>
      <c r="AO411" s="140"/>
      <c r="AP411" s="140"/>
      <c r="AQ411" s="140"/>
      <c r="AR411" s="140"/>
      <c r="AS411" s="140"/>
      <c r="AT411" s="140"/>
      <c r="AU411" s="140"/>
      <c r="AV411" s="140"/>
      <c r="AW411" s="140"/>
      <c r="AX411" s="140"/>
      <c r="AY411" s="140"/>
      <c r="AZ411" s="140"/>
      <c r="BA411" s="140"/>
      <c r="BB411" s="140"/>
      <c r="BC411" s="140"/>
      <c r="BD411" s="140"/>
      <c r="BE411" s="140"/>
      <c r="BF411" s="140"/>
      <c r="BG411" s="140"/>
      <c r="BH411" s="140"/>
      <c r="BI411" s="140"/>
      <c r="BJ411" s="140"/>
      <c r="BK411" s="140"/>
      <c r="BL411" s="140"/>
      <c r="BM411" s="140"/>
      <c r="BN411" s="140"/>
      <c r="BO411" s="140"/>
      <c r="BP411" s="140"/>
      <c r="BQ411" s="140"/>
    </row>
    <row r="412" ht="12.75" customHeight="1">
      <c r="A412" s="139"/>
      <c r="B412" s="139"/>
      <c r="C412" s="139"/>
      <c r="D412" s="139"/>
      <c r="E412" s="139"/>
      <c r="F412" s="139"/>
      <c r="G412" s="139"/>
      <c r="H412" s="139"/>
      <c r="I412" s="139"/>
      <c r="J412" s="139"/>
      <c r="K412" s="139"/>
      <c r="L412" s="139"/>
      <c r="M412" s="139"/>
      <c r="N412" s="139"/>
      <c r="O412" s="139"/>
      <c r="P412" s="139"/>
      <c r="Q412" s="139"/>
      <c r="R412" s="139"/>
      <c r="S412" s="139"/>
      <c r="T412" s="139"/>
      <c r="U412" s="139"/>
      <c r="V412" s="139"/>
      <c r="W412" s="139"/>
      <c r="X412" s="139"/>
      <c r="Y412" s="139"/>
      <c r="Z412" s="139"/>
      <c r="AA412" s="139"/>
      <c r="AB412" s="139"/>
      <c r="AC412" s="139"/>
      <c r="AD412" s="139"/>
      <c r="AE412" s="139"/>
      <c r="AF412" s="139"/>
      <c r="AG412" s="140"/>
      <c r="AH412" s="140"/>
      <c r="AI412" s="140"/>
      <c r="AJ412" s="140"/>
      <c r="AK412" s="140"/>
      <c r="AL412" s="140"/>
      <c r="AM412" s="140"/>
      <c r="AN412" s="140"/>
      <c r="AO412" s="140"/>
      <c r="AP412" s="140"/>
      <c r="AQ412" s="140"/>
      <c r="AR412" s="140"/>
      <c r="AS412" s="140"/>
      <c r="AT412" s="140"/>
      <c r="AU412" s="140"/>
      <c r="AV412" s="140"/>
      <c r="AW412" s="140"/>
      <c r="AX412" s="140"/>
      <c r="AY412" s="140"/>
      <c r="AZ412" s="140"/>
      <c r="BA412" s="140"/>
      <c r="BB412" s="140"/>
      <c r="BC412" s="140"/>
      <c r="BD412" s="140"/>
      <c r="BE412" s="140"/>
      <c r="BF412" s="140"/>
      <c r="BG412" s="140"/>
      <c r="BH412" s="140"/>
      <c r="BI412" s="140"/>
      <c r="BJ412" s="140"/>
      <c r="BK412" s="140"/>
      <c r="BL412" s="140"/>
      <c r="BM412" s="140"/>
      <c r="BN412" s="140"/>
      <c r="BO412" s="140"/>
      <c r="BP412" s="140"/>
      <c r="BQ412" s="140"/>
    </row>
    <row r="413" ht="12.75" customHeight="1">
      <c r="A413" s="139"/>
      <c r="B413" s="139"/>
      <c r="C413" s="139"/>
      <c r="D413" s="139"/>
      <c r="E413" s="139"/>
      <c r="F413" s="139"/>
      <c r="G413" s="139"/>
      <c r="H413" s="139"/>
      <c r="I413" s="139"/>
      <c r="J413" s="139"/>
      <c r="K413" s="139"/>
      <c r="L413" s="139"/>
      <c r="M413" s="139"/>
      <c r="N413" s="139"/>
      <c r="O413" s="139"/>
      <c r="P413" s="139"/>
      <c r="Q413" s="139"/>
      <c r="R413" s="139"/>
      <c r="S413" s="139"/>
      <c r="T413" s="139"/>
      <c r="U413" s="139"/>
      <c r="V413" s="139"/>
      <c r="W413" s="139"/>
      <c r="X413" s="139"/>
      <c r="Y413" s="139"/>
      <c r="Z413" s="139"/>
      <c r="AA413" s="139"/>
      <c r="AB413" s="139"/>
      <c r="AC413" s="139"/>
      <c r="AD413" s="139"/>
      <c r="AE413" s="139"/>
      <c r="AF413" s="139"/>
      <c r="AG413" s="140"/>
      <c r="AH413" s="140"/>
      <c r="AI413" s="140"/>
      <c r="AJ413" s="140"/>
      <c r="AK413" s="140"/>
      <c r="AL413" s="140"/>
      <c r="AM413" s="140"/>
      <c r="AN413" s="140"/>
      <c r="AO413" s="140"/>
      <c r="AP413" s="140"/>
      <c r="AQ413" s="140"/>
      <c r="AR413" s="140"/>
      <c r="AS413" s="140"/>
      <c r="AT413" s="140"/>
      <c r="AU413" s="140"/>
      <c r="AV413" s="140"/>
      <c r="AW413" s="140"/>
      <c r="AX413" s="140"/>
      <c r="AY413" s="140"/>
      <c r="AZ413" s="140"/>
      <c r="BA413" s="140"/>
      <c r="BB413" s="140"/>
      <c r="BC413" s="140"/>
      <c r="BD413" s="140"/>
      <c r="BE413" s="140"/>
      <c r="BF413" s="140"/>
      <c r="BG413" s="140"/>
      <c r="BH413" s="140"/>
      <c r="BI413" s="140"/>
      <c r="BJ413" s="140"/>
      <c r="BK413" s="140"/>
      <c r="BL413" s="140"/>
      <c r="BM413" s="140"/>
      <c r="BN413" s="140"/>
      <c r="BO413" s="140"/>
      <c r="BP413" s="140"/>
      <c r="BQ413" s="140"/>
    </row>
    <row r="414" ht="12.75" customHeight="1">
      <c r="A414" s="139"/>
      <c r="B414" s="139"/>
      <c r="C414" s="139"/>
      <c r="D414" s="139"/>
      <c r="E414" s="139"/>
      <c r="F414" s="139"/>
      <c r="G414" s="139"/>
      <c r="H414" s="139"/>
      <c r="I414" s="139"/>
      <c r="J414" s="139"/>
      <c r="K414" s="139"/>
      <c r="L414" s="139"/>
      <c r="M414" s="139"/>
      <c r="N414" s="139"/>
      <c r="O414" s="139"/>
      <c r="P414" s="139"/>
      <c r="Q414" s="139"/>
      <c r="R414" s="139"/>
      <c r="S414" s="139"/>
      <c r="T414" s="139"/>
      <c r="U414" s="139"/>
      <c r="V414" s="139"/>
      <c r="W414" s="139"/>
      <c r="X414" s="139"/>
      <c r="Y414" s="139"/>
      <c r="Z414" s="139"/>
      <c r="AA414" s="139"/>
      <c r="AB414" s="139"/>
      <c r="AC414" s="139"/>
      <c r="AD414" s="139"/>
      <c r="AE414" s="139"/>
      <c r="AF414" s="139"/>
      <c r="AG414" s="140"/>
      <c r="AH414" s="140"/>
      <c r="AI414" s="140"/>
      <c r="AJ414" s="140"/>
      <c r="AK414" s="140"/>
      <c r="AL414" s="140"/>
      <c r="AM414" s="140"/>
      <c r="AN414" s="140"/>
      <c r="AO414" s="140"/>
      <c r="AP414" s="140"/>
      <c r="AQ414" s="140"/>
      <c r="AR414" s="140"/>
      <c r="AS414" s="140"/>
      <c r="AT414" s="140"/>
      <c r="AU414" s="140"/>
      <c r="AV414" s="140"/>
      <c r="AW414" s="140"/>
      <c r="AX414" s="140"/>
      <c r="AY414" s="140"/>
      <c r="AZ414" s="140"/>
      <c r="BA414" s="140"/>
      <c r="BB414" s="140"/>
      <c r="BC414" s="140"/>
      <c r="BD414" s="140"/>
      <c r="BE414" s="140"/>
      <c r="BF414" s="140"/>
      <c r="BG414" s="140"/>
      <c r="BH414" s="140"/>
      <c r="BI414" s="140"/>
      <c r="BJ414" s="140"/>
      <c r="BK414" s="140"/>
      <c r="BL414" s="140"/>
      <c r="BM414" s="140"/>
      <c r="BN414" s="140"/>
      <c r="BO414" s="140"/>
      <c r="BP414" s="140"/>
      <c r="BQ414" s="140"/>
    </row>
    <row r="415" ht="12.75" customHeight="1">
      <c r="A415" s="139"/>
      <c r="B415" s="139"/>
      <c r="C415" s="139"/>
      <c r="D415" s="139"/>
      <c r="E415" s="139"/>
      <c r="F415" s="139"/>
      <c r="G415" s="139"/>
      <c r="H415" s="139"/>
      <c r="I415" s="139"/>
      <c r="J415" s="139"/>
      <c r="K415" s="139"/>
      <c r="L415" s="139"/>
      <c r="M415" s="139"/>
      <c r="N415" s="139"/>
      <c r="O415" s="139"/>
      <c r="P415" s="139"/>
      <c r="Q415" s="139"/>
      <c r="R415" s="139"/>
      <c r="S415" s="139"/>
      <c r="T415" s="139"/>
      <c r="U415" s="139"/>
      <c r="V415" s="139"/>
      <c r="W415" s="139"/>
      <c r="X415" s="139"/>
      <c r="Y415" s="139"/>
      <c r="Z415" s="139"/>
      <c r="AA415" s="139"/>
      <c r="AB415" s="139"/>
      <c r="AC415" s="139"/>
      <c r="AD415" s="139"/>
      <c r="AE415" s="139"/>
      <c r="AF415" s="139"/>
      <c r="AG415" s="140"/>
      <c r="AH415" s="140"/>
      <c r="AI415" s="140"/>
      <c r="AJ415" s="140"/>
      <c r="AK415" s="140"/>
      <c r="AL415" s="140"/>
      <c r="AM415" s="140"/>
      <c r="AN415" s="140"/>
      <c r="AO415" s="140"/>
      <c r="AP415" s="140"/>
      <c r="AQ415" s="140"/>
      <c r="AR415" s="140"/>
      <c r="AS415" s="140"/>
      <c r="AT415" s="140"/>
      <c r="AU415" s="140"/>
      <c r="AV415" s="140"/>
      <c r="AW415" s="140"/>
      <c r="AX415" s="140"/>
      <c r="AY415" s="140"/>
      <c r="AZ415" s="140"/>
      <c r="BA415" s="140"/>
      <c r="BB415" s="140"/>
      <c r="BC415" s="140"/>
      <c r="BD415" s="140"/>
      <c r="BE415" s="140"/>
      <c r="BF415" s="140"/>
      <c r="BG415" s="140"/>
      <c r="BH415" s="140"/>
      <c r="BI415" s="140"/>
      <c r="BJ415" s="140"/>
      <c r="BK415" s="140"/>
      <c r="BL415" s="140"/>
      <c r="BM415" s="140"/>
      <c r="BN415" s="140"/>
      <c r="BO415" s="140"/>
      <c r="BP415" s="140"/>
      <c r="BQ415" s="140"/>
    </row>
    <row r="416" ht="12.75" customHeight="1">
      <c r="A416" s="139"/>
      <c r="B416" s="139"/>
      <c r="C416" s="139"/>
      <c r="D416" s="139"/>
      <c r="E416" s="139"/>
      <c r="F416" s="139"/>
      <c r="G416" s="139"/>
      <c r="H416" s="139"/>
      <c r="I416" s="139"/>
      <c r="J416" s="139"/>
      <c r="K416" s="139"/>
      <c r="L416" s="139"/>
      <c r="M416" s="139"/>
      <c r="N416" s="139"/>
      <c r="O416" s="139"/>
      <c r="P416" s="139"/>
      <c r="Q416" s="139"/>
      <c r="R416" s="139"/>
      <c r="S416" s="139"/>
      <c r="T416" s="139"/>
      <c r="U416" s="139"/>
      <c r="V416" s="139"/>
      <c r="W416" s="139"/>
      <c r="X416" s="139"/>
      <c r="Y416" s="139"/>
      <c r="Z416" s="139"/>
      <c r="AA416" s="139"/>
      <c r="AB416" s="139"/>
      <c r="AC416" s="139"/>
      <c r="AD416" s="139"/>
      <c r="AE416" s="139"/>
      <c r="AF416" s="139"/>
      <c r="AG416" s="140"/>
      <c r="AH416" s="140"/>
      <c r="AI416" s="140"/>
      <c r="AJ416" s="140"/>
      <c r="AK416" s="140"/>
      <c r="AL416" s="140"/>
      <c r="AM416" s="140"/>
      <c r="AN416" s="140"/>
      <c r="AO416" s="140"/>
      <c r="AP416" s="140"/>
      <c r="AQ416" s="140"/>
      <c r="AR416" s="140"/>
      <c r="AS416" s="140"/>
      <c r="AT416" s="140"/>
      <c r="AU416" s="140"/>
      <c r="AV416" s="140"/>
      <c r="AW416" s="140"/>
      <c r="AX416" s="140"/>
      <c r="AY416" s="140"/>
      <c r="AZ416" s="140"/>
      <c r="BA416" s="140"/>
      <c r="BB416" s="140"/>
      <c r="BC416" s="140"/>
      <c r="BD416" s="140"/>
      <c r="BE416" s="140"/>
      <c r="BF416" s="140"/>
      <c r="BG416" s="140"/>
      <c r="BH416" s="140"/>
      <c r="BI416" s="140"/>
      <c r="BJ416" s="140"/>
      <c r="BK416" s="140"/>
      <c r="BL416" s="140"/>
      <c r="BM416" s="140"/>
      <c r="BN416" s="140"/>
      <c r="BO416" s="140"/>
      <c r="BP416" s="140"/>
      <c r="BQ416" s="140"/>
    </row>
    <row r="417" ht="12.75" customHeight="1">
      <c r="A417" s="139"/>
      <c r="B417" s="139"/>
      <c r="C417" s="139"/>
      <c r="D417" s="139"/>
      <c r="E417" s="139"/>
      <c r="F417" s="139"/>
      <c r="G417" s="139"/>
      <c r="H417" s="139"/>
      <c r="I417" s="139"/>
      <c r="J417" s="139"/>
      <c r="K417" s="139"/>
      <c r="L417" s="139"/>
      <c r="M417" s="139"/>
      <c r="N417" s="139"/>
      <c r="O417" s="139"/>
      <c r="P417" s="139"/>
      <c r="Q417" s="139"/>
      <c r="R417" s="139"/>
      <c r="S417" s="139"/>
      <c r="T417" s="139"/>
      <c r="U417" s="139"/>
      <c r="V417" s="139"/>
      <c r="W417" s="139"/>
      <c r="X417" s="139"/>
      <c r="Y417" s="139"/>
      <c r="Z417" s="139"/>
      <c r="AA417" s="139"/>
      <c r="AB417" s="139"/>
      <c r="AC417" s="139"/>
      <c r="AD417" s="139"/>
      <c r="AE417" s="139"/>
      <c r="AF417" s="139"/>
      <c r="AG417" s="140"/>
      <c r="AH417" s="140"/>
      <c r="AI417" s="140"/>
      <c r="AJ417" s="140"/>
      <c r="AK417" s="140"/>
      <c r="AL417" s="140"/>
      <c r="AM417" s="140"/>
      <c r="AN417" s="140"/>
      <c r="AO417" s="140"/>
      <c r="AP417" s="140"/>
      <c r="AQ417" s="140"/>
      <c r="AR417" s="140"/>
      <c r="AS417" s="140"/>
      <c r="AT417" s="140"/>
      <c r="AU417" s="140"/>
      <c r="AV417" s="140"/>
      <c r="AW417" s="140"/>
      <c r="AX417" s="140"/>
      <c r="AY417" s="140"/>
      <c r="AZ417" s="140"/>
      <c r="BA417" s="140"/>
      <c r="BB417" s="140"/>
      <c r="BC417" s="140"/>
      <c r="BD417" s="140"/>
      <c r="BE417" s="140"/>
      <c r="BF417" s="140"/>
      <c r="BG417" s="140"/>
      <c r="BH417" s="140"/>
      <c r="BI417" s="140"/>
      <c r="BJ417" s="140"/>
      <c r="BK417" s="140"/>
      <c r="BL417" s="140"/>
      <c r="BM417" s="140"/>
      <c r="BN417" s="140"/>
      <c r="BO417" s="140"/>
      <c r="BP417" s="140"/>
      <c r="BQ417" s="140"/>
    </row>
    <row r="418" ht="12.75" customHeight="1">
      <c r="A418" s="139"/>
      <c r="B418" s="139"/>
      <c r="C418" s="139"/>
      <c r="D418" s="139"/>
      <c r="E418" s="139"/>
      <c r="F418" s="139"/>
      <c r="G418" s="139"/>
      <c r="H418" s="139"/>
      <c r="I418" s="139"/>
      <c r="J418" s="139"/>
      <c r="K418" s="139"/>
      <c r="L418" s="139"/>
      <c r="M418" s="139"/>
      <c r="N418" s="139"/>
      <c r="O418" s="139"/>
      <c r="P418" s="139"/>
      <c r="Q418" s="139"/>
      <c r="R418" s="139"/>
      <c r="S418" s="139"/>
      <c r="T418" s="139"/>
      <c r="U418" s="139"/>
      <c r="V418" s="139"/>
      <c r="W418" s="139"/>
      <c r="X418" s="139"/>
      <c r="Y418" s="139"/>
      <c r="Z418" s="139"/>
      <c r="AA418" s="139"/>
      <c r="AB418" s="139"/>
      <c r="AC418" s="139"/>
      <c r="AD418" s="139"/>
      <c r="AE418" s="139"/>
      <c r="AF418" s="139"/>
      <c r="AG418" s="140"/>
      <c r="AH418" s="140"/>
      <c r="AI418" s="140"/>
      <c r="AJ418" s="140"/>
      <c r="AK418" s="140"/>
      <c r="AL418" s="140"/>
      <c r="AM418" s="140"/>
      <c r="AN418" s="140"/>
      <c r="AO418" s="140"/>
      <c r="AP418" s="140"/>
      <c r="AQ418" s="140"/>
      <c r="AR418" s="140"/>
      <c r="AS418" s="140"/>
      <c r="AT418" s="140"/>
      <c r="AU418" s="140"/>
      <c r="AV418" s="140"/>
      <c r="AW418" s="140"/>
      <c r="AX418" s="140"/>
      <c r="AY418" s="140"/>
      <c r="AZ418" s="140"/>
      <c r="BA418" s="140"/>
      <c r="BB418" s="140"/>
      <c r="BC418" s="140"/>
      <c r="BD418" s="140"/>
      <c r="BE418" s="140"/>
      <c r="BF418" s="140"/>
      <c r="BG418" s="140"/>
      <c r="BH418" s="140"/>
      <c r="BI418" s="140"/>
      <c r="BJ418" s="140"/>
      <c r="BK418" s="140"/>
      <c r="BL418" s="140"/>
      <c r="BM418" s="140"/>
      <c r="BN418" s="140"/>
      <c r="BO418" s="140"/>
      <c r="BP418" s="140"/>
      <c r="BQ418" s="140"/>
    </row>
    <row r="419" ht="12.75" customHeight="1">
      <c r="A419" s="139"/>
      <c r="B419" s="139"/>
      <c r="C419" s="139"/>
      <c r="D419" s="139"/>
      <c r="E419" s="139"/>
      <c r="F419" s="139"/>
      <c r="G419" s="139"/>
      <c r="H419" s="139"/>
      <c r="I419" s="139"/>
      <c r="J419" s="139"/>
      <c r="K419" s="139"/>
      <c r="L419" s="139"/>
      <c r="M419" s="139"/>
      <c r="N419" s="139"/>
      <c r="O419" s="139"/>
      <c r="P419" s="139"/>
      <c r="Q419" s="139"/>
      <c r="R419" s="139"/>
      <c r="S419" s="139"/>
      <c r="T419" s="139"/>
      <c r="U419" s="139"/>
      <c r="V419" s="139"/>
      <c r="W419" s="139"/>
      <c r="X419" s="139"/>
      <c r="Y419" s="139"/>
      <c r="Z419" s="139"/>
      <c r="AA419" s="139"/>
      <c r="AB419" s="139"/>
      <c r="AC419" s="139"/>
      <c r="AD419" s="139"/>
      <c r="AE419" s="139"/>
      <c r="AF419" s="139"/>
      <c r="AG419" s="140"/>
      <c r="AH419" s="140"/>
      <c r="AI419" s="140"/>
      <c r="AJ419" s="140"/>
      <c r="AK419" s="140"/>
      <c r="AL419" s="140"/>
      <c r="AM419" s="140"/>
      <c r="AN419" s="140"/>
      <c r="AO419" s="140"/>
      <c r="AP419" s="140"/>
      <c r="AQ419" s="140"/>
      <c r="AR419" s="140"/>
      <c r="AS419" s="140"/>
      <c r="AT419" s="140"/>
      <c r="AU419" s="140"/>
      <c r="AV419" s="140"/>
      <c r="AW419" s="140"/>
      <c r="AX419" s="140"/>
      <c r="AY419" s="140"/>
      <c r="AZ419" s="140"/>
      <c r="BA419" s="140"/>
      <c r="BB419" s="140"/>
      <c r="BC419" s="140"/>
      <c r="BD419" s="140"/>
      <c r="BE419" s="140"/>
      <c r="BF419" s="140"/>
      <c r="BG419" s="140"/>
      <c r="BH419" s="140"/>
      <c r="BI419" s="140"/>
      <c r="BJ419" s="140"/>
      <c r="BK419" s="140"/>
      <c r="BL419" s="140"/>
      <c r="BM419" s="140"/>
      <c r="BN419" s="140"/>
      <c r="BO419" s="140"/>
      <c r="BP419" s="140"/>
      <c r="BQ419" s="140"/>
    </row>
    <row r="420" ht="12.75" customHeight="1">
      <c r="A420" s="139"/>
      <c r="B420" s="139"/>
      <c r="C420" s="139"/>
      <c r="D420" s="139"/>
      <c r="E420" s="139"/>
      <c r="F420" s="139"/>
      <c r="G420" s="139"/>
      <c r="H420" s="139"/>
      <c r="I420" s="139"/>
      <c r="J420" s="139"/>
      <c r="K420" s="139"/>
      <c r="L420" s="139"/>
      <c r="M420" s="139"/>
      <c r="N420" s="139"/>
      <c r="O420" s="139"/>
      <c r="P420" s="139"/>
      <c r="Q420" s="139"/>
      <c r="R420" s="139"/>
      <c r="S420" s="139"/>
      <c r="T420" s="139"/>
      <c r="U420" s="139"/>
      <c r="V420" s="139"/>
      <c r="W420" s="139"/>
      <c r="X420" s="139"/>
      <c r="Y420" s="139"/>
      <c r="Z420" s="139"/>
      <c r="AA420" s="139"/>
      <c r="AB420" s="139"/>
      <c r="AC420" s="139"/>
      <c r="AD420" s="139"/>
      <c r="AE420" s="139"/>
      <c r="AF420" s="139"/>
      <c r="AG420" s="140"/>
      <c r="AH420" s="140"/>
      <c r="AI420" s="140"/>
      <c r="AJ420" s="140"/>
      <c r="AK420" s="140"/>
      <c r="AL420" s="140"/>
      <c r="AM420" s="140"/>
      <c r="AN420" s="140"/>
      <c r="AO420" s="140"/>
      <c r="AP420" s="140"/>
      <c r="AQ420" s="140"/>
      <c r="AR420" s="140"/>
      <c r="AS420" s="140"/>
      <c r="AT420" s="140"/>
      <c r="AU420" s="140"/>
      <c r="AV420" s="140"/>
      <c r="AW420" s="140"/>
      <c r="AX420" s="140"/>
      <c r="AY420" s="140"/>
      <c r="AZ420" s="140"/>
      <c r="BA420" s="140"/>
      <c r="BB420" s="140"/>
      <c r="BC420" s="140"/>
      <c r="BD420" s="140"/>
      <c r="BE420" s="140"/>
      <c r="BF420" s="140"/>
      <c r="BG420" s="140"/>
      <c r="BH420" s="140"/>
      <c r="BI420" s="140"/>
      <c r="BJ420" s="140"/>
      <c r="BK420" s="140"/>
      <c r="BL420" s="140"/>
      <c r="BM420" s="140"/>
      <c r="BN420" s="140"/>
      <c r="BO420" s="140"/>
      <c r="BP420" s="140"/>
      <c r="BQ420" s="140"/>
    </row>
    <row r="421" ht="12.75" customHeight="1">
      <c r="A421" s="139"/>
      <c r="B421" s="139"/>
      <c r="C421" s="139"/>
      <c r="D421" s="139"/>
      <c r="E421" s="139"/>
      <c r="F421" s="139"/>
      <c r="G421" s="139"/>
      <c r="H421" s="139"/>
      <c r="I421" s="139"/>
      <c r="J421" s="139"/>
      <c r="K421" s="139"/>
      <c r="L421" s="139"/>
      <c r="M421" s="139"/>
      <c r="N421" s="139"/>
      <c r="O421" s="139"/>
      <c r="P421" s="139"/>
      <c r="Q421" s="139"/>
      <c r="R421" s="139"/>
      <c r="S421" s="139"/>
      <c r="T421" s="139"/>
      <c r="U421" s="139"/>
      <c r="V421" s="139"/>
      <c r="W421" s="139"/>
      <c r="X421" s="139"/>
      <c r="Y421" s="139"/>
      <c r="Z421" s="139"/>
      <c r="AA421" s="139"/>
      <c r="AB421" s="139"/>
      <c r="AC421" s="139"/>
      <c r="AD421" s="139"/>
      <c r="AE421" s="139"/>
      <c r="AF421" s="139"/>
      <c r="AG421" s="140"/>
      <c r="AH421" s="140"/>
      <c r="AI421" s="140"/>
      <c r="AJ421" s="140"/>
      <c r="AK421" s="140"/>
      <c r="AL421" s="140"/>
      <c r="AM421" s="140"/>
      <c r="AN421" s="140"/>
      <c r="AO421" s="140"/>
      <c r="AP421" s="140"/>
      <c r="AQ421" s="140"/>
      <c r="AR421" s="140"/>
      <c r="AS421" s="140"/>
      <c r="AT421" s="140"/>
      <c r="AU421" s="140"/>
      <c r="AV421" s="140"/>
      <c r="AW421" s="140"/>
      <c r="AX421" s="140"/>
      <c r="AY421" s="140"/>
      <c r="AZ421" s="140"/>
      <c r="BA421" s="140"/>
      <c r="BB421" s="140"/>
      <c r="BC421" s="140"/>
      <c r="BD421" s="140"/>
      <c r="BE421" s="140"/>
      <c r="BF421" s="140"/>
      <c r="BG421" s="140"/>
      <c r="BH421" s="140"/>
      <c r="BI421" s="140"/>
      <c r="BJ421" s="140"/>
      <c r="BK421" s="140"/>
      <c r="BL421" s="140"/>
      <c r="BM421" s="140"/>
      <c r="BN421" s="140"/>
      <c r="BO421" s="140"/>
      <c r="BP421" s="140"/>
      <c r="BQ421" s="140"/>
    </row>
    <row r="422" ht="12.75" customHeight="1">
      <c r="A422" s="139"/>
      <c r="B422" s="139"/>
      <c r="C422" s="139"/>
      <c r="D422" s="139"/>
      <c r="E422" s="139"/>
      <c r="F422" s="139"/>
      <c r="G422" s="139"/>
      <c r="H422" s="139"/>
      <c r="I422" s="139"/>
      <c r="J422" s="139"/>
      <c r="K422" s="139"/>
      <c r="L422" s="139"/>
      <c r="M422" s="139"/>
      <c r="N422" s="139"/>
      <c r="O422" s="139"/>
      <c r="P422" s="139"/>
      <c r="Q422" s="139"/>
      <c r="R422" s="139"/>
      <c r="S422" s="139"/>
      <c r="T422" s="139"/>
      <c r="U422" s="139"/>
      <c r="V422" s="139"/>
      <c r="W422" s="139"/>
      <c r="X422" s="139"/>
      <c r="Y422" s="139"/>
      <c r="Z422" s="139"/>
      <c r="AA422" s="139"/>
      <c r="AB422" s="139"/>
      <c r="AC422" s="139"/>
      <c r="AD422" s="139"/>
      <c r="AE422" s="139"/>
      <c r="AF422" s="139"/>
      <c r="AG422" s="140"/>
      <c r="AH422" s="140"/>
      <c r="AI422" s="140"/>
      <c r="AJ422" s="140"/>
      <c r="AK422" s="140"/>
      <c r="AL422" s="140"/>
      <c r="AM422" s="140"/>
      <c r="AN422" s="140"/>
      <c r="AO422" s="140"/>
      <c r="AP422" s="140"/>
      <c r="AQ422" s="140"/>
      <c r="AR422" s="140"/>
      <c r="AS422" s="140"/>
      <c r="AT422" s="140"/>
      <c r="AU422" s="140"/>
      <c r="AV422" s="140"/>
      <c r="AW422" s="140"/>
      <c r="AX422" s="140"/>
      <c r="AY422" s="140"/>
      <c r="AZ422" s="140"/>
      <c r="BA422" s="140"/>
      <c r="BB422" s="140"/>
      <c r="BC422" s="140"/>
      <c r="BD422" s="140"/>
      <c r="BE422" s="140"/>
      <c r="BF422" s="140"/>
      <c r="BG422" s="140"/>
      <c r="BH422" s="140"/>
      <c r="BI422" s="140"/>
      <c r="BJ422" s="140"/>
      <c r="BK422" s="140"/>
      <c r="BL422" s="140"/>
      <c r="BM422" s="140"/>
      <c r="BN422" s="140"/>
      <c r="BO422" s="140"/>
      <c r="BP422" s="140"/>
      <c r="BQ422" s="140"/>
    </row>
    <row r="423" ht="12.75" customHeight="1">
      <c r="A423" s="139"/>
      <c r="B423" s="139"/>
      <c r="C423" s="139"/>
      <c r="D423" s="139"/>
      <c r="E423" s="139"/>
      <c r="F423" s="139"/>
      <c r="G423" s="139"/>
      <c r="H423" s="139"/>
      <c r="I423" s="139"/>
      <c r="J423" s="139"/>
      <c r="K423" s="139"/>
      <c r="L423" s="139"/>
      <c r="M423" s="139"/>
      <c r="N423" s="139"/>
      <c r="O423" s="139"/>
      <c r="P423" s="139"/>
      <c r="Q423" s="139"/>
      <c r="R423" s="139"/>
      <c r="S423" s="139"/>
      <c r="T423" s="139"/>
      <c r="U423" s="139"/>
      <c r="V423" s="139"/>
      <c r="W423" s="139"/>
      <c r="X423" s="139"/>
      <c r="Y423" s="139"/>
      <c r="Z423" s="139"/>
      <c r="AA423" s="139"/>
      <c r="AB423" s="139"/>
      <c r="AC423" s="139"/>
      <c r="AD423" s="139"/>
      <c r="AE423" s="139"/>
      <c r="AF423" s="139"/>
      <c r="AG423" s="140"/>
      <c r="AH423" s="140"/>
      <c r="AI423" s="140"/>
      <c r="AJ423" s="140"/>
      <c r="AK423" s="140"/>
      <c r="AL423" s="140"/>
      <c r="AM423" s="140"/>
      <c r="AN423" s="140"/>
      <c r="AO423" s="140"/>
      <c r="AP423" s="140"/>
      <c r="AQ423" s="140"/>
      <c r="AR423" s="140"/>
      <c r="AS423" s="140"/>
      <c r="AT423" s="140"/>
      <c r="AU423" s="140"/>
      <c r="AV423" s="140"/>
      <c r="AW423" s="140"/>
      <c r="AX423" s="140"/>
      <c r="AY423" s="140"/>
      <c r="AZ423" s="140"/>
      <c r="BA423" s="140"/>
      <c r="BB423" s="140"/>
      <c r="BC423" s="140"/>
      <c r="BD423" s="140"/>
      <c r="BE423" s="140"/>
      <c r="BF423" s="140"/>
      <c r="BG423" s="140"/>
      <c r="BH423" s="140"/>
      <c r="BI423" s="140"/>
      <c r="BJ423" s="140"/>
      <c r="BK423" s="140"/>
      <c r="BL423" s="140"/>
      <c r="BM423" s="140"/>
      <c r="BN423" s="140"/>
      <c r="BO423" s="140"/>
      <c r="BP423" s="140"/>
      <c r="BQ423" s="140"/>
    </row>
    <row r="424" ht="12.75" customHeight="1">
      <c r="A424" s="139"/>
      <c r="B424" s="139"/>
      <c r="C424" s="139"/>
      <c r="D424" s="139"/>
      <c r="E424" s="139"/>
      <c r="F424" s="139"/>
      <c r="G424" s="139"/>
      <c r="H424" s="139"/>
      <c r="I424" s="139"/>
      <c r="J424" s="139"/>
      <c r="K424" s="139"/>
      <c r="L424" s="139"/>
      <c r="M424" s="139"/>
      <c r="N424" s="139"/>
      <c r="O424" s="139"/>
      <c r="P424" s="139"/>
      <c r="Q424" s="139"/>
      <c r="R424" s="139"/>
      <c r="S424" s="139"/>
      <c r="T424" s="139"/>
      <c r="U424" s="139"/>
      <c r="V424" s="139"/>
      <c r="W424" s="139"/>
      <c r="X424" s="139"/>
      <c r="Y424" s="139"/>
      <c r="Z424" s="139"/>
      <c r="AA424" s="139"/>
      <c r="AB424" s="139"/>
      <c r="AC424" s="139"/>
      <c r="AD424" s="139"/>
      <c r="AE424" s="139"/>
      <c r="AF424" s="139"/>
      <c r="AG424" s="140"/>
      <c r="AH424" s="140"/>
      <c r="AI424" s="140"/>
      <c r="AJ424" s="140"/>
      <c r="AK424" s="140"/>
      <c r="AL424" s="140"/>
      <c r="AM424" s="140"/>
      <c r="AN424" s="140"/>
      <c r="AO424" s="140"/>
      <c r="AP424" s="140"/>
      <c r="AQ424" s="140"/>
      <c r="AR424" s="140"/>
      <c r="AS424" s="140"/>
      <c r="AT424" s="140"/>
      <c r="AU424" s="140"/>
      <c r="AV424" s="140"/>
      <c r="AW424" s="140"/>
      <c r="AX424" s="140"/>
      <c r="AY424" s="140"/>
      <c r="AZ424" s="140"/>
      <c r="BA424" s="140"/>
      <c r="BB424" s="140"/>
      <c r="BC424" s="140"/>
      <c r="BD424" s="140"/>
      <c r="BE424" s="140"/>
      <c r="BF424" s="140"/>
      <c r="BG424" s="140"/>
      <c r="BH424" s="140"/>
      <c r="BI424" s="140"/>
      <c r="BJ424" s="140"/>
      <c r="BK424" s="140"/>
      <c r="BL424" s="140"/>
      <c r="BM424" s="140"/>
      <c r="BN424" s="140"/>
      <c r="BO424" s="140"/>
      <c r="BP424" s="140"/>
      <c r="BQ424" s="140"/>
    </row>
    <row r="425" ht="12.75" customHeight="1">
      <c r="A425" s="139"/>
      <c r="B425" s="139"/>
      <c r="C425" s="139"/>
      <c r="D425" s="139"/>
      <c r="E425" s="139"/>
      <c r="F425" s="139"/>
      <c r="G425" s="139"/>
      <c r="H425" s="139"/>
      <c r="I425" s="139"/>
      <c r="J425" s="139"/>
      <c r="K425" s="139"/>
      <c r="L425" s="139"/>
      <c r="M425" s="139"/>
      <c r="N425" s="139"/>
      <c r="O425" s="139"/>
      <c r="P425" s="139"/>
      <c r="Q425" s="139"/>
      <c r="R425" s="139"/>
      <c r="S425" s="139"/>
      <c r="T425" s="139"/>
      <c r="U425" s="139"/>
      <c r="V425" s="139"/>
      <c r="W425" s="139"/>
      <c r="X425" s="139"/>
      <c r="Y425" s="139"/>
      <c r="Z425" s="139"/>
      <c r="AA425" s="139"/>
      <c r="AB425" s="139"/>
      <c r="AC425" s="139"/>
      <c r="AD425" s="139"/>
      <c r="AE425" s="139"/>
      <c r="AF425" s="139"/>
      <c r="AG425" s="140"/>
      <c r="AH425" s="140"/>
      <c r="AI425" s="140"/>
      <c r="AJ425" s="140"/>
      <c r="AK425" s="140"/>
      <c r="AL425" s="140"/>
      <c r="AM425" s="140"/>
      <c r="AN425" s="140"/>
      <c r="AO425" s="140"/>
      <c r="AP425" s="140"/>
      <c r="AQ425" s="140"/>
      <c r="AR425" s="140"/>
      <c r="AS425" s="140"/>
      <c r="AT425" s="140"/>
      <c r="AU425" s="140"/>
      <c r="AV425" s="140"/>
      <c r="AW425" s="140"/>
      <c r="AX425" s="140"/>
      <c r="AY425" s="140"/>
      <c r="AZ425" s="140"/>
      <c r="BA425" s="140"/>
      <c r="BB425" s="140"/>
      <c r="BC425" s="140"/>
      <c r="BD425" s="140"/>
      <c r="BE425" s="140"/>
      <c r="BF425" s="140"/>
      <c r="BG425" s="140"/>
      <c r="BH425" s="140"/>
      <c r="BI425" s="140"/>
      <c r="BJ425" s="140"/>
      <c r="BK425" s="140"/>
      <c r="BL425" s="140"/>
      <c r="BM425" s="140"/>
      <c r="BN425" s="140"/>
      <c r="BO425" s="140"/>
      <c r="BP425" s="140"/>
      <c r="BQ425" s="140"/>
    </row>
    <row r="426" ht="12.75" customHeight="1">
      <c r="A426" s="139"/>
      <c r="B426" s="139"/>
      <c r="C426" s="139"/>
      <c r="D426" s="139"/>
      <c r="E426" s="139"/>
      <c r="F426" s="139"/>
      <c r="G426" s="139"/>
      <c r="H426" s="139"/>
      <c r="I426" s="139"/>
      <c r="J426" s="139"/>
      <c r="K426" s="139"/>
      <c r="L426" s="139"/>
      <c r="M426" s="139"/>
      <c r="N426" s="139"/>
      <c r="O426" s="139"/>
      <c r="P426" s="139"/>
      <c r="Q426" s="139"/>
      <c r="R426" s="139"/>
      <c r="S426" s="139"/>
      <c r="T426" s="139"/>
      <c r="U426" s="139"/>
      <c r="V426" s="139"/>
      <c r="W426" s="139"/>
      <c r="X426" s="139"/>
      <c r="Y426" s="139"/>
      <c r="Z426" s="139"/>
      <c r="AA426" s="139"/>
      <c r="AB426" s="139"/>
      <c r="AC426" s="139"/>
      <c r="AD426" s="139"/>
      <c r="AE426" s="139"/>
      <c r="AF426" s="139"/>
      <c r="AG426" s="140"/>
      <c r="AH426" s="140"/>
      <c r="AI426" s="140"/>
      <c r="AJ426" s="140"/>
      <c r="AK426" s="140"/>
      <c r="AL426" s="140"/>
      <c r="AM426" s="140"/>
      <c r="AN426" s="140"/>
      <c r="AO426" s="140"/>
      <c r="AP426" s="140"/>
      <c r="AQ426" s="140"/>
      <c r="AR426" s="140"/>
      <c r="AS426" s="140"/>
      <c r="AT426" s="140"/>
      <c r="AU426" s="140"/>
      <c r="AV426" s="140"/>
      <c r="AW426" s="140"/>
      <c r="AX426" s="140"/>
      <c r="AY426" s="140"/>
      <c r="AZ426" s="140"/>
      <c r="BA426" s="140"/>
      <c r="BB426" s="140"/>
      <c r="BC426" s="140"/>
      <c r="BD426" s="140"/>
      <c r="BE426" s="140"/>
      <c r="BF426" s="140"/>
      <c r="BG426" s="140"/>
      <c r="BH426" s="140"/>
      <c r="BI426" s="140"/>
      <c r="BJ426" s="140"/>
      <c r="BK426" s="140"/>
      <c r="BL426" s="140"/>
      <c r="BM426" s="140"/>
      <c r="BN426" s="140"/>
      <c r="BO426" s="140"/>
      <c r="BP426" s="140"/>
      <c r="BQ426" s="140"/>
    </row>
  </sheetData>
  <mergeCells count="123">
    <mergeCell ref="AE21:AF21"/>
    <mergeCell ref="AE22:AF22"/>
    <mergeCell ref="AE24:AF24"/>
    <mergeCell ref="AE25:AF25"/>
    <mergeCell ref="AE26:AF26"/>
    <mergeCell ref="AE27:AF27"/>
    <mergeCell ref="AE17:AF17"/>
    <mergeCell ref="AM17:AN17"/>
    <mergeCell ref="AE18:AF18"/>
    <mergeCell ref="AM18:AN18"/>
    <mergeCell ref="AE19:AF19"/>
    <mergeCell ref="AM19:AN19"/>
    <mergeCell ref="AM21:AN21"/>
    <mergeCell ref="AR25:AS25"/>
    <mergeCell ref="AR26:AS26"/>
    <mergeCell ref="AR27:AS27"/>
    <mergeCell ref="AM26:AN26"/>
    <mergeCell ref="AM27:AN27"/>
    <mergeCell ref="AM22:AN22"/>
    <mergeCell ref="AM24:AN24"/>
    <mergeCell ref="AR24:AS24"/>
    <mergeCell ref="AW24:AX24"/>
    <mergeCell ref="AM25:AN25"/>
    <mergeCell ref="AW25:AX25"/>
    <mergeCell ref="AW26:AX26"/>
    <mergeCell ref="AW27:AX27"/>
    <mergeCell ref="R17:S17"/>
    <mergeCell ref="X17:Y17"/>
    <mergeCell ref="A18:B18"/>
    <mergeCell ref="L18:M18"/>
    <mergeCell ref="X18:Y18"/>
    <mergeCell ref="A19:B19"/>
    <mergeCell ref="L19:M19"/>
    <mergeCell ref="X19:Y19"/>
    <mergeCell ref="R18:S18"/>
    <mergeCell ref="R19:S19"/>
    <mergeCell ref="L21:M21"/>
    <mergeCell ref="R21:S21"/>
    <mergeCell ref="X21:Y21"/>
    <mergeCell ref="R22:S22"/>
    <mergeCell ref="X22:Y22"/>
    <mergeCell ref="R24:S24"/>
    <mergeCell ref="R25:S25"/>
    <mergeCell ref="R26:S26"/>
    <mergeCell ref="X26:Y26"/>
    <mergeCell ref="R27:S27"/>
    <mergeCell ref="X27:Y27"/>
    <mergeCell ref="A25:B25"/>
    <mergeCell ref="A26:B26"/>
    <mergeCell ref="E26:F26"/>
    <mergeCell ref="L26:M26"/>
    <mergeCell ref="A27:B27"/>
    <mergeCell ref="E27:F27"/>
    <mergeCell ref="L27:M27"/>
    <mergeCell ref="A28:B28"/>
    <mergeCell ref="A24:B24"/>
    <mergeCell ref="E24:F24"/>
    <mergeCell ref="L24:M24"/>
    <mergeCell ref="X24:Y24"/>
    <mergeCell ref="E25:F25"/>
    <mergeCell ref="L25:M25"/>
    <mergeCell ref="X25:Y25"/>
    <mergeCell ref="BD17:BE17"/>
    <mergeCell ref="BI17:BJ17"/>
    <mergeCell ref="BD18:BE18"/>
    <mergeCell ref="BI18:BJ18"/>
    <mergeCell ref="BN18:BO18"/>
    <mergeCell ref="BI19:BJ19"/>
    <mergeCell ref="BN19:BO19"/>
    <mergeCell ref="BI23:BJ23"/>
    <mergeCell ref="BI24:BJ24"/>
    <mergeCell ref="BI25:BJ25"/>
    <mergeCell ref="BI26:BJ26"/>
    <mergeCell ref="BI27:BJ27"/>
    <mergeCell ref="BD24:BE24"/>
    <mergeCell ref="BD25:BE25"/>
    <mergeCell ref="BD26:BE26"/>
    <mergeCell ref="BD27:BE27"/>
    <mergeCell ref="BN25:BO25"/>
    <mergeCell ref="BN26:BO26"/>
    <mergeCell ref="BN27:BO27"/>
    <mergeCell ref="BD19:BE19"/>
    <mergeCell ref="BD21:BE21"/>
    <mergeCell ref="BI21:BJ21"/>
    <mergeCell ref="BN21:BO21"/>
    <mergeCell ref="BD22:BE22"/>
    <mergeCell ref="BI22:BJ22"/>
    <mergeCell ref="BN24:BO24"/>
    <mergeCell ref="B3:C3"/>
    <mergeCell ref="E3:E4"/>
    <mergeCell ref="E15:S15"/>
    <mergeCell ref="AM15:AX15"/>
    <mergeCell ref="BD15:BO15"/>
    <mergeCell ref="E17:F17"/>
    <mergeCell ref="L17:M17"/>
    <mergeCell ref="BN17:BO17"/>
    <mergeCell ref="E18:F18"/>
    <mergeCell ref="E19:F19"/>
    <mergeCell ref="A21:B21"/>
    <mergeCell ref="E21:F21"/>
    <mergeCell ref="A22:B22"/>
    <mergeCell ref="E22:F22"/>
    <mergeCell ref="A23:B23"/>
    <mergeCell ref="E23:F23"/>
    <mergeCell ref="AR21:AS21"/>
    <mergeCell ref="AR22:AS22"/>
    <mergeCell ref="AR23:AS23"/>
    <mergeCell ref="L22:M22"/>
    <mergeCell ref="L23:M23"/>
    <mergeCell ref="R23:S23"/>
    <mergeCell ref="X23:Y23"/>
    <mergeCell ref="AE23:AF23"/>
    <mergeCell ref="AW22:AX22"/>
    <mergeCell ref="AW23:AX23"/>
    <mergeCell ref="AR17:AS17"/>
    <mergeCell ref="AW17:AX17"/>
    <mergeCell ref="AR18:AS18"/>
    <mergeCell ref="AW18:AX18"/>
    <mergeCell ref="AR19:AS19"/>
    <mergeCell ref="AW19:AX19"/>
    <mergeCell ref="AW21:AX21"/>
    <mergeCell ref="BN22:BO22"/>
    <mergeCell ref="BN23:BO23"/>
  </mergeCells>
  <dataValidations>
    <dataValidation type="decimal" operator="lessThanOrEqual" allowBlank="1" showInputMessage="1" showErrorMessage="1" prompt="Durée NACRE - La durée du prêt NACRE doit être inéférieure ou égale à celle de l'emprunt bancaire." sqref="R7 X7">
      <formula1>E21</formula1>
    </dataValidation>
    <dataValidation type="decimal" operator="lessThanOrEqual" allowBlank="1" showInputMessage="1" showErrorMessage="1" prompt="NACRE - Attention le prêt NACRE est plafonné à 10 000 €" sqref="E7">
      <formula1>10000.0</formula1>
    </dataValidation>
    <dataValidation type="decimal" allowBlank="1" showInputMessage="1" showErrorMessage="1" prompt="Durée remboursement prêt relais  - La durée du remboursement du prêt relais TVA ne peut être inférieure à la durée de la franchise de remboursement" sqref="AE21">
      <formula1>AE25+1</formula1>
      <formula2>AE25+4</formula2>
    </dataValidation>
  </dataValidations>
  <printOptions/>
  <pageMargins bottom="0.5118110236220472" footer="0.0" header="0.0" left="0.7874015748031497" right="0.2755905511811024" top="0.6299212598425197"/>
  <pageSetup paperSize="9" orientation="portrait"/>
  <headerFooter>
    <oddHeader>&amp;L                                   </oddHeader>
    <oddFooter>&amp;L (c) Copyright 2008 - Cabinet ABP</oddFooter>
  </headerFooter>
  <rowBreaks count="1" manualBreakCount="1">
    <brk id="44" man="1"/>
  </rowBreaks>
  <colBreaks count="1" manualBreakCount="1">
    <brk id="35" man="1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5B3D7"/>
    <pageSetUpPr fitToPage="1"/>
  </sheetPr>
  <sheetViews>
    <sheetView showGridLines="0" workbookViewId="0"/>
  </sheetViews>
  <sheetFormatPr customHeight="1" defaultColWidth="12.63" defaultRowHeight="15.0"/>
  <cols>
    <col customWidth="1" min="1" max="1" width="15.88"/>
    <col customWidth="1" min="2" max="2" width="34.88"/>
    <col customWidth="1" min="3" max="16" width="15.88"/>
    <col customWidth="1" min="17" max="17" width="12.13"/>
    <col customWidth="1" min="18" max="18" width="14.88"/>
    <col customWidth="1" min="19" max="26" width="11.5"/>
  </cols>
  <sheetData>
    <row r="1" ht="39.75" customHeight="1">
      <c r="A1" s="70" t="s">
        <v>44</v>
      </c>
      <c r="B1" s="217" t="s">
        <v>177</v>
      </c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ht="19.5" customHeight="1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ht="24.75" customHeight="1">
      <c r="A3" s="72"/>
      <c r="B3" s="72"/>
      <c r="C3" s="72"/>
      <c r="D3" s="72"/>
      <c r="E3" s="218" t="s">
        <v>178</v>
      </c>
      <c r="F3" s="219"/>
      <c r="G3" s="219"/>
      <c r="H3" s="219"/>
      <c r="I3" s="219"/>
      <c r="J3" s="219"/>
      <c r="K3" s="219"/>
      <c r="L3" s="220"/>
      <c r="M3" s="221"/>
      <c r="N3" s="221"/>
      <c r="O3" s="221"/>
      <c r="P3" s="221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ht="30.0" customHeight="1">
      <c r="A4" s="72"/>
      <c r="B4" s="72"/>
      <c r="C4" s="72"/>
      <c r="D4" s="72"/>
      <c r="E4" s="222"/>
      <c r="F4" s="133" t="s">
        <v>179</v>
      </c>
      <c r="G4" s="27"/>
      <c r="H4" s="27"/>
      <c r="I4" s="28"/>
      <c r="J4" s="223" t="s">
        <v>180</v>
      </c>
      <c r="K4" s="223" t="s">
        <v>161</v>
      </c>
      <c r="L4" s="224" t="s">
        <v>181</v>
      </c>
      <c r="M4" s="221"/>
      <c r="N4" s="221"/>
      <c r="O4" s="221"/>
      <c r="P4" s="221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ht="24.75" customHeight="1">
      <c r="A5" s="72"/>
      <c r="B5" s="72"/>
      <c r="C5" s="72"/>
      <c r="D5" s="72"/>
      <c r="E5" s="225">
        <v>1.0</v>
      </c>
      <c r="F5" s="226" t="s">
        <v>182</v>
      </c>
      <c r="G5" s="27"/>
      <c r="H5" s="27"/>
      <c r="I5" s="28"/>
      <c r="J5" s="227"/>
      <c r="K5" s="228">
        <v>250.0</v>
      </c>
      <c r="L5" s="229">
        <v>0.2</v>
      </c>
      <c r="M5" s="221"/>
      <c r="N5" s="221"/>
      <c r="O5" s="221"/>
      <c r="P5" s="221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ht="24.75" customHeight="1">
      <c r="A6" s="72"/>
      <c r="B6" s="72"/>
      <c r="C6" s="72"/>
      <c r="D6" s="72"/>
      <c r="E6" s="225">
        <v>2.0</v>
      </c>
      <c r="F6" s="226" t="s">
        <v>183</v>
      </c>
      <c r="G6" s="27"/>
      <c r="H6" s="27"/>
      <c r="I6" s="28"/>
      <c r="J6" s="227"/>
      <c r="K6" s="228">
        <v>350.0</v>
      </c>
      <c r="L6" s="229">
        <v>0.2</v>
      </c>
      <c r="M6" s="221"/>
      <c r="N6" s="221"/>
      <c r="O6" s="221"/>
      <c r="P6" s="221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ht="24.75" customHeight="1">
      <c r="A7" s="72"/>
      <c r="B7" s="72"/>
      <c r="C7" s="72"/>
      <c r="D7" s="72"/>
      <c r="E7" s="225">
        <v>3.0</v>
      </c>
      <c r="F7" s="226" t="s">
        <v>184</v>
      </c>
      <c r="G7" s="27"/>
      <c r="H7" s="27"/>
      <c r="I7" s="28"/>
      <c r="J7" s="227"/>
      <c r="K7" s="228">
        <v>300.0</v>
      </c>
      <c r="L7" s="229">
        <v>0.2</v>
      </c>
      <c r="M7" s="221"/>
      <c r="N7" s="221"/>
      <c r="O7" s="221"/>
      <c r="P7" s="221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ht="24.75" customHeight="1">
      <c r="A8" s="72"/>
      <c r="B8" s="72"/>
      <c r="C8" s="72"/>
      <c r="D8" s="72"/>
      <c r="E8" s="225">
        <v>4.0</v>
      </c>
      <c r="F8" s="226" t="s">
        <v>185</v>
      </c>
      <c r="G8" s="27"/>
      <c r="H8" s="27"/>
      <c r="I8" s="28"/>
      <c r="J8" s="227"/>
      <c r="K8" s="228">
        <v>500.0</v>
      </c>
      <c r="L8" s="229">
        <v>0.2</v>
      </c>
      <c r="M8" s="221"/>
      <c r="N8" s="221"/>
      <c r="O8" s="221"/>
      <c r="P8" s="221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ht="24.75" hidden="1" customHeight="1">
      <c r="A9" s="72"/>
      <c r="B9" s="72"/>
      <c r="C9" s="72"/>
      <c r="D9" s="72"/>
      <c r="E9" s="225">
        <v>5.0</v>
      </c>
      <c r="F9" s="230" t="s">
        <v>186</v>
      </c>
      <c r="G9" s="27"/>
      <c r="H9" s="27"/>
      <c r="I9" s="28"/>
      <c r="J9" s="227"/>
      <c r="K9" s="227"/>
      <c r="L9" s="231"/>
      <c r="M9" s="221"/>
      <c r="N9" s="221"/>
      <c r="O9" s="221"/>
      <c r="P9" s="221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ht="24.75" hidden="1" customHeight="1">
      <c r="A10" s="72"/>
      <c r="B10" s="72"/>
      <c r="C10" s="72"/>
      <c r="D10" s="72"/>
      <c r="E10" s="225">
        <v>6.0</v>
      </c>
      <c r="F10" s="230" t="s">
        <v>187</v>
      </c>
      <c r="G10" s="27"/>
      <c r="H10" s="27"/>
      <c r="I10" s="28"/>
      <c r="J10" s="227"/>
      <c r="K10" s="227"/>
      <c r="L10" s="231"/>
      <c r="M10" s="221"/>
      <c r="N10" s="221"/>
      <c r="O10" s="221"/>
      <c r="P10" s="221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ht="24.75" hidden="1" customHeight="1">
      <c r="A11" s="72"/>
      <c r="B11" s="72"/>
      <c r="C11" s="72"/>
      <c r="D11" s="72"/>
      <c r="E11" s="225">
        <v>7.0</v>
      </c>
      <c r="F11" s="230" t="s">
        <v>188</v>
      </c>
      <c r="G11" s="27"/>
      <c r="H11" s="27"/>
      <c r="I11" s="28"/>
      <c r="J11" s="227"/>
      <c r="K11" s="227"/>
      <c r="L11" s="231"/>
      <c r="M11" s="221"/>
      <c r="N11" s="221"/>
      <c r="O11" s="221"/>
      <c r="P11" s="221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ht="24.75" hidden="1" customHeight="1">
      <c r="A12" s="72"/>
      <c r="B12" s="72"/>
      <c r="C12" s="72"/>
      <c r="D12" s="72"/>
      <c r="E12" s="225">
        <v>8.0</v>
      </c>
      <c r="F12" s="230" t="s">
        <v>189</v>
      </c>
      <c r="G12" s="27"/>
      <c r="H12" s="27"/>
      <c r="I12" s="28"/>
      <c r="J12" s="227"/>
      <c r="K12" s="227"/>
      <c r="L12" s="231"/>
      <c r="M12" s="221"/>
      <c r="N12" s="221"/>
      <c r="O12" s="221"/>
      <c r="P12" s="221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ht="19.5" customHeight="1">
      <c r="A13" s="72"/>
      <c r="B13" s="232"/>
      <c r="C13" s="233" t="s">
        <v>190</v>
      </c>
      <c r="D13" s="234"/>
      <c r="E13" s="235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ht="19.5" customHeight="1">
      <c r="A14" s="72"/>
      <c r="B14" s="236" t="str">
        <f>CONCATENATE("ANNEE 1 : ",'Fiche de synthèse'!C13)</f>
        <v>ANNEE 1 : N</v>
      </c>
      <c r="C14" s="237" t="s">
        <v>191</v>
      </c>
      <c r="D14" s="238"/>
      <c r="E14" s="238"/>
      <c r="F14" s="238"/>
      <c r="G14" s="238"/>
      <c r="H14" s="238"/>
      <c r="I14" s="238"/>
      <c r="J14" s="238"/>
      <c r="K14" s="238"/>
      <c r="L14" s="238"/>
      <c r="M14" s="238"/>
      <c r="N14" s="238"/>
      <c r="O14" s="238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ht="15.0" customHeight="1">
      <c r="A15" s="72"/>
      <c r="B15" s="239" t="s">
        <v>192</v>
      </c>
      <c r="C15" s="240">
        <f>'Fiche de synthèse'!C9</f>
        <v>46023</v>
      </c>
      <c r="D15" s="240">
        <f t="shared" ref="D15:N15" si="1">EDATE(C15,1)</f>
        <v>46054</v>
      </c>
      <c r="E15" s="240">
        <f t="shared" si="1"/>
        <v>46082</v>
      </c>
      <c r="F15" s="240">
        <f t="shared" si="1"/>
        <v>46113</v>
      </c>
      <c r="G15" s="240">
        <f t="shared" si="1"/>
        <v>46143</v>
      </c>
      <c r="H15" s="240">
        <f t="shared" si="1"/>
        <v>46174</v>
      </c>
      <c r="I15" s="240">
        <f t="shared" si="1"/>
        <v>46204</v>
      </c>
      <c r="J15" s="240">
        <f t="shared" si="1"/>
        <v>46235</v>
      </c>
      <c r="K15" s="240">
        <f t="shared" si="1"/>
        <v>46266</v>
      </c>
      <c r="L15" s="240">
        <f t="shared" si="1"/>
        <v>46296</v>
      </c>
      <c r="M15" s="240">
        <f t="shared" si="1"/>
        <v>46327</v>
      </c>
      <c r="N15" s="240">
        <f t="shared" si="1"/>
        <v>46357</v>
      </c>
      <c r="O15" s="241" t="s">
        <v>85</v>
      </c>
      <c r="P15" s="72"/>
      <c r="Q15" s="242" t="s">
        <v>193</v>
      </c>
      <c r="R15" s="242" t="s">
        <v>194</v>
      </c>
      <c r="S15" s="72"/>
      <c r="T15" s="72"/>
      <c r="U15" s="72"/>
      <c r="V15" s="72"/>
      <c r="W15" s="72"/>
      <c r="X15" s="72"/>
      <c r="Y15" s="72"/>
      <c r="Z15" s="72"/>
    </row>
    <row r="16" ht="15.0" customHeight="1">
      <c r="A16" s="72"/>
      <c r="B16" s="243" t="str">
        <f>F5</f>
        <v>Abonnement Classic</v>
      </c>
      <c r="C16" s="244"/>
      <c r="D16" s="244"/>
      <c r="E16" s="244"/>
      <c r="F16" s="244"/>
      <c r="G16" s="244"/>
      <c r="H16" s="244"/>
      <c r="I16" s="244"/>
      <c r="J16" s="244"/>
      <c r="K16" s="244"/>
      <c r="L16" s="244"/>
      <c r="M16" s="244"/>
      <c r="N16" s="244"/>
      <c r="O16" s="244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ht="15.0" customHeight="1">
      <c r="A17" s="72"/>
      <c r="B17" s="245" t="str">
        <f>J5</f>
        <v/>
      </c>
      <c r="C17" s="246">
        <v>0.0</v>
      </c>
      <c r="D17" s="246">
        <v>1.0</v>
      </c>
      <c r="E17" s="246">
        <v>1.0</v>
      </c>
      <c r="F17" s="246">
        <v>1.0</v>
      </c>
      <c r="G17" s="246">
        <v>2.0</v>
      </c>
      <c r="H17" s="246">
        <v>2.0</v>
      </c>
      <c r="I17" s="246">
        <v>2.0</v>
      </c>
      <c r="J17" s="246">
        <v>3.0</v>
      </c>
      <c r="K17" s="246">
        <v>3.0</v>
      </c>
      <c r="L17" s="246">
        <v>3.0</v>
      </c>
      <c r="M17" s="246">
        <v>4.0</v>
      </c>
      <c r="N17" s="246">
        <v>4.0</v>
      </c>
      <c r="O17" s="247">
        <f t="shared" ref="O17:O18" si="4">SUM(C17:N17)</f>
        <v>26</v>
      </c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ht="15.0" customHeight="1">
      <c r="A18" s="72"/>
      <c r="B18" s="248" t="s">
        <v>195</v>
      </c>
      <c r="C18" s="249">
        <f t="shared" ref="C18:F18" si="2">C17*$K$5</f>
        <v>0</v>
      </c>
      <c r="D18" s="249">
        <f t="shared" si="2"/>
        <v>250</v>
      </c>
      <c r="E18" s="249">
        <f t="shared" si="2"/>
        <v>250</v>
      </c>
      <c r="F18" s="249">
        <f t="shared" si="2"/>
        <v>250</v>
      </c>
      <c r="G18" s="249">
        <f t="shared" ref="G18:N18" si="3">+G17*$K$5</f>
        <v>500</v>
      </c>
      <c r="H18" s="249">
        <f t="shared" si="3"/>
        <v>500</v>
      </c>
      <c r="I18" s="249">
        <f t="shared" si="3"/>
        <v>500</v>
      </c>
      <c r="J18" s="249">
        <f t="shared" si="3"/>
        <v>750</v>
      </c>
      <c r="K18" s="249">
        <f t="shared" si="3"/>
        <v>750</v>
      </c>
      <c r="L18" s="249">
        <f t="shared" si="3"/>
        <v>750</v>
      </c>
      <c r="M18" s="249">
        <f t="shared" si="3"/>
        <v>1000</v>
      </c>
      <c r="N18" s="249">
        <f t="shared" si="3"/>
        <v>1000</v>
      </c>
      <c r="O18" s="247">
        <f t="shared" si="4"/>
        <v>6500</v>
      </c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ht="15.0" customHeight="1">
      <c r="A19" s="72"/>
      <c r="B19" s="243" t="str">
        <f>F6</f>
        <v>Abonnement Premium</v>
      </c>
      <c r="C19" s="249"/>
      <c r="D19" s="249"/>
      <c r="E19" s="249"/>
      <c r="F19" s="249"/>
      <c r="G19" s="249"/>
      <c r="H19" s="249"/>
      <c r="I19" s="249"/>
      <c r="J19" s="249"/>
      <c r="K19" s="249"/>
      <c r="L19" s="249"/>
      <c r="M19" s="249"/>
      <c r="N19" s="249"/>
      <c r="O19" s="247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ht="15.0" customHeight="1">
      <c r="A20" s="72"/>
      <c r="B20" s="250" t="str">
        <f>J6</f>
        <v/>
      </c>
      <c r="C20" s="246">
        <v>0.0</v>
      </c>
      <c r="D20" s="246">
        <v>0.0</v>
      </c>
      <c r="E20" s="246">
        <v>0.0</v>
      </c>
      <c r="F20" s="246">
        <v>0.0</v>
      </c>
      <c r="G20" s="246">
        <v>1.0</v>
      </c>
      <c r="H20" s="246">
        <v>1.0</v>
      </c>
      <c r="I20" s="246">
        <v>1.0</v>
      </c>
      <c r="J20" s="246">
        <v>1.0</v>
      </c>
      <c r="K20" s="246">
        <v>1.0</v>
      </c>
      <c r="L20" s="246">
        <v>1.0</v>
      </c>
      <c r="M20" s="246">
        <v>2.0</v>
      </c>
      <c r="N20" s="246">
        <v>2.0</v>
      </c>
      <c r="O20" s="247">
        <f t="shared" ref="O20:O21" si="6">SUM(C20:N20)</f>
        <v>10</v>
      </c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ht="15.0" customHeight="1">
      <c r="A21" s="72"/>
      <c r="B21" s="248" t="s">
        <v>195</v>
      </c>
      <c r="C21" s="249">
        <f t="shared" ref="C21:N21" si="5">+C20*$K$6</f>
        <v>0</v>
      </c>
      <c r="D21" s="249">
        <f t="shared" si="5"/>
        <v>0</v>
      </c>
      <c r="E21" s="249">
        <f t="shared" si="5"/>
        <v>0</v>
      </c>
      <c r="F21" s="249">
        <f t="shared" si="5"/>
        <v>0</v>
      </c>
      <c r="G21" s="249">
        <f t="shared" si="5"/>
        <v>350</v>
      </c>
      <c r="H21" s="249">
        <f t="shared" si="5"/>
        <v>350</v>
      </c>
      <c r="I21" s="249">
        <f t="shared" si="5"/>
        <v>350</v>
      </c>
      <c r="J21" s="249">
        <f t="shared" si="5"/>
        <v>350</v>
      </c>
      <c r="K21" s="249">
        <f t="shared" si="5"/>
        <v>350</v>
      </c>
      <c r="L21" s="249">
        <f t="shared" si="5"/>
        <v>350</v>
      </c>
      <c r="M21" s="249">
        <f t="shared" si="5"/>
        <v>700</v>
      </c>
      <c r="N21" s="249">
        <f t="shared" si="5"/>
        <v>700</v>
      </c>
      <c r="O21" s="247">
        <f t="shared" si="6"/>
        <v>3500</v>
      </c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ht="15.0" customHeight="1">
      <c r="A22" s="72"/>
      <c r="B22" s="243" t="str">
        <f>F7</f>
        <v>Abonnement Classic (sans engagement)</v>
      </c>
      <c r="C22" s="249"/>
      <c r="D22" s="249"/>
      <c r="E22" s="249"/>
      <c r="F22" s="249"/>
      <c r="G22" s="249"/>
      <c r="H22" s="249"/>
      <c r="I22" s="249"/>
      <c r="J22" s="249"/>
      <c r="K22" s="249"/>
      <c r="L22" s="249"/>
      <c r="M22" s="249"/>
      <c r="N22" s="249"/>
      <c r="O22" s="247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ht="15.0" customHeight="1">
      <c r="A23" s="72"/>
      <c r="B23" s="250" t="str">
        <f>J7</f>
        <v/>
      </c>
      <c r="C23" s="246">
        <v>0.0</v>
      </c>
      <c r="D23" s="246">
        <v>0.0</v>
      </c>
      <c r="E23" s="246">
        <v>1.0</v>
      </c>
      <c r="F23" s="246">
        <v>1.0</v>
      </c>
      <c r="G23" s="246">
        <v>2.0</v>
      </c>
      <c r="H23" s="246">
        <v>2.0</v>
      </c>
      <c r="I23" s="246">
        <v>2.0</v>
      </c>
      <c r="J23" s="246">
        <v>2.0</v>
      </c>
      <c r="K23" s="246">
        <v>3.0</v>
      </c>
      <c r="L23" s="246">
        <v>4.0</v>
      </c>
      <c r="M23" s="246">
        <v>4.0</v>
      </c>
      <c r="N23" s="246">
        <v>4.0</v>
      </c>
      <c r="O23" s="247">
        <f t="shared" ref="O23:O24" si="8">SUM(C23:N23)</f>
        <v>25</v>
      </c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ht="15.0" customHeight="1">
      <c r="A24" s="72"/>
      <c r="B24" s="248" t="s">
        <v>195</v>
      </c>
      <c r="C24" s="249">
        <f t="shared" ref="C24:N24" si="7">+C23*$K$7</f>
        <v>0</v>
      </c>
      <c r="D24" s="249">
        <f t="shared" si="7"/>
        <v>0</v>
      </c>
      <c r="E24" s="249">
        <f t="shared" si="7"/>
        <v>300</v>
      </c>
      <c r="F24" s="249">
        <f t="shared" si="7"/>
        <v>300</v>
      </c>
      <c r="G24" s="249">
        <f t="shared" si="7"/>
        <v>600</v>
      </c>
      <c r="H24" s="249">
        <f t="shared" si="7"/>
        <v>600</v>
      </c>
      <c r="I24" s="249">
        <f t="shared" si="7"/>
        <v>600</v>
      </c>
      <c r="J24" s="249">
        <f t="shared" si="7"/>
        <v>600</v>
      </c>
      <c r="K24" s="249">
        <f t="shared" si="7"/>
        <v>900</v>
      </c>
      <c r="L24" s="249">
        <f t="shared" si="7"/>
        <v>1200</v>
      </c>
      <c r="M24" s="249">
        <f t="shared" si="7"/>
        <v>1200</v>
      </c>
      <c r="N24" s="249">
        <f t="shared" si="7"/>
        <v>1200</v>
      </c>
      <c r="O24" s="247">
        <f t="shared" si="8"/>
        <v>7500</v>
      </c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ht="15.0" customHeight="1">
      <c r="A25" s="72"/>
      <c r="B25" s="243" t="str">
        <f>F8</f>
        <v>Label Ethika</v>
      </c>
      <c r="C25" s="249"/>
      <c r="D25" s="249"/>
      <c r="E25" s="249"/>
      <c r="F25" s="249"/>
      <c r="G25" s="249"/>
      <c r="H25" s="249"/>
      <c r="I25" s="249"/>
      <c r="J25" s="249"/>
      <c r="K25" s="249"/>
      <c r="L25" s="249"/>
      <c r="M25" s="249"/>
      <c r="N25" s="249"/>
      <c r="O25" s="247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ht="15.0" customHeight="1">
      <c r="A26" s="72"/>
      <c r="B26" s="250" t="str">
        <f>J8</f>
        <v/>
      </c>
      <c r="C26" s="246">
        <v>0.0</v>
      </c>
      <c r="D26" s="246">
        <v>0.0</v>
      </c>
      <c r="E26" s="246">
        <v>0.0</v>
      </c>
      <c r="F26" s="246">
        <v>0.0</v>
      </c>
      <c r="G26" s="246">
        <v>0.0</v>
      </c>
      <c r="H26" s="246">
        <v>0.0</v>
      </c>
      <c r="I26" s="246">
        <v>0.0</v>
      </c>
      <c r="J26" s="246">
        <v>0.0</v>
      </c>
      <c r="K26" s="246">
        <v>0.0</v>
      </c>
      <c r="L26" s="246">
        <v>0.0</v>
      </c>
      <c r="M26" s="246">
        <v>0.0</v>
      </c>
      <c r="N26" s="246">
        <v>0.0</v>
      </c>
      <c r="O26" s="247">
        <f t="shared" ref="O26:O27" si="10">SUM(C26:N26)</f>
        <v>0</v>
      </c>
      <c r="P26" s="72"/>
      <c r="Q26" s="251">
        <f>SUM(N17+N20+N23)</f>
        <v>10</v>
      </c>
      <c r="R26" s="252">
        <f>SUM(C26:N26)</f>
        <v>0</v>
      </c>
      <c r="S26" s="72"/>
      <c r="T26" s="72"/>
      <c r="U26" s="72"/>
      <c r="V26" s="72"/>
      <c r="W26" s="72"/>
      <c r="X26" s="72"/>
      <c r="Y26" s="72"/>
      <c r="Z26" s="72"/>
    </row>
    <row r="27" ht="15.0" customHeight="1">
      <c r="A27" s="72"/>
      <c r="B27" s="248" t="s">
        <v>195</v>
      </c>
      <c r="C27" s="249">
        <f t="shared" ref="C27:N27" si="9">+C26*+$K$8</f>
        <v>0</v>
      </c>
      <c r="D27" s="249">
        <f t="shared" si="9"/>
        <v>0</v>
      </c>
      <c r="E27" s="249">
        <f t="shared" si="9"/>
        <v>0</v>
      </c>
      <c r="F27" s="249">
        <f t="shared" si="9"/>
        <v>0</v>
      </c>
      <c r="G27" s="249">
        <f t="shared" si="9"/>
        <v>0</v>
      </c>
      <c r="H27" s="249">
        <f t="shared" si="9"/>
        <v>0</v>
      </c>
      <c r="I27" s="249">
        <f t="shared" si="9"/>
        <v>0</v>
      </c>
      <c r="J27" s="249">
        <f t="shared" si="9"/>
        <v>0</v>
      </c>
      <c r="K27" s="249">
        <f t="shared" si="9"/>
        <v>0</v>
      </c>
      <c r="L27" s="249">
        <f t="shared" si="9"/>
        <v>0</v>
      </c>
      <c r="M27" s="249">
        <f t="shared" si="9"/>
        <v>0</v>
      </c>
      <c r="N27" s="249">
        <f t="shared" si="9"/>
        <v>0</v>
      </c>
      <c r="O27" s="247">
        <f t="shared" si="10"/>
        <v>0</v>
      </c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ht="15.0" hidden="1" customHeight="1">
      <c r="A28" s="72"/>
      <c r="B28" s="243" t="str">
        <f>F9</f>
        <v>Produit/Service 5</v>
      </c>
      <c r="C28" s="244"/>
      <c r="D28" s="244"/>
      <c r="E28" s="244"/>
      <c r="F28" s="244"/>
      <c r="G28" s="244"/>
      <c r="H28" s="244"/>
      <c r="I28" s="244"/>
      <c r="J28" s="244"/>
      <c r="K28" s="244"/>
      <c r="L28" s="244"/>
      <c r="M28" s="244"/>
      <c r="N28" s="244"/>
      <c r="O28" s="244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ht="15.0" hidden="1" customHeight="1">
      <c r="A29" s="72"/>
      <c r="B29" s="245" t="str">
        <f>J9</f>
        <v/>
      </c>
      <c r="C29" s="253"/>
      <c r="D29" s="253"/>
      <c r="E29" s="253"/>
      <c r="F29" s="253"/>
      <c r="G29" s="253"/>
      <c r="H29" s="253"/>
      <c r="I29" s="253"/>
      <c r="J29" s="253"/>
      <c r="K29" s="253"/>
      <c r="L29" s="253"/>
      <c r="M29" s="253"/>
      <c r="N29" s="253"/>
      <c r="O29" s="247">
        <f t="shared" ref="O29:O30" si="12">SUM(C29:N29)</f>
        <v>0</v>
      </c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ht="15.0" hidden="1" customHeight="1">
      <c r="A30" s="72"/>
      <c r="B30" s="248" t="s">
        <v>195</v>
      </c>
      <c r="C30" s="249">
        <f t="shared" ref="C30:N30" si="11">C29*$K$9</f>
        <v>0</v>
      </c>
      <c r="D30" s="249">
        <f t="shared" si="11"/>
        <v>0</v>
      </c>
      <c r="E30" s="249">
        <f t="shared" si="11"/>
        <v>0</v>
      </c>
      <c r="F30" s="249">
        <f t="shared" si="11"/>
        <v>0</v>
      </c>
      <c r="G30" s="249">
        <f t="shared" si="11"/>
        <v>0</v>
      </c>
      <c r="H30" s="249">
        <f t="shared" si="11"/>
        <v>0</v>
      </c>
      <c r="I30" s="249">
        <f t="shared" si="11"/>
        <v>0</v>
      </c>
      <c r="J30" s="249">
        <f t="shared" si="11"/>
        <v>0</v>
      </c>
      <c r="K30" s="249">
        <f t="shared" si="11"/>
        <v>0</v>
      </c>
      <c r="L30" s="249">
        <f t="shared" si="11"/>
        <v>0</v>
      </c>
      <c r="M30" s="249">
        <f t="shared" si="11"/>
        <v>0</v>
      </c>
      <c r="N30" s="249">
        <f t="shared" si="11"/>
        <v>0</v>
      </c>
      <c r="O30" s="247">
        <f t="shared" si="12"/>
        <v>0</v>
      </c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ht="15.0" hidden="1" customHeight="1">
      <c r="A31" s="72"/>
      <c r="B31" s="243" t="str">
        <f>F10</f>
        <v>Produit/Service 6</v>
      </c>
      <c r="C31" s="244"/>
      <c r="D31" s="244"/>
      <c r="E31" s="244"/>
      <c r="F31" s="244"/>
      <c r="G31" s="244"/>
      <c r="H31" s="244"/>
      <c r="I31" s="244"/>
      <c r="J31" s="244"/>
      <c r="K31" s="244"/>
      <c r="L31" s="244"/>
      <c r="M31" s="244"/>
      <c r="N31" s="244"/>
      <c r="O31" s="244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ht="15.0" hidden="1" customHeight="1">
      <c r="A32" s="72"/>
      <c r="B32" s="245" t="str">
        <f>J10</f>
        <v/>
      </c>
      <c r="C32" s="253"/>
      <c r="D32" s="253"/>
      <c r="E32" s="253"/>
      <c r="F32" s="253"/>
      <c r="G32" s="253"/>
      <c r="H32" s="253"/>
      <c r="I32" s="253"/>
      <c r="J32" s="253"/>
      <c r="K32" s="253"/>
      <c r="L32" s="253"/>
      <c r="M32" s="253"/>
      <c r="N32" s="253"/>
      <c r="O32" s="247">
        <f t="shared" ref="O32:O33" si="14">SUM(C32:N32)</f>
        <v>0</v>
      </c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ht="15.0" hidden="1" customHeight="1">
      <c r="A33" s="72"/>
      <c r="B33" s="248" t="s">
        <v>195</v>
      </c>
      <c r="C33" s="249">
        <f t="shared" ref="C33:N33" si="13">C32*$K$10</f>
        <v>0</v>
      </c>
      <c r="D33" s="249">
        <f t="shared" si="13"/>
        <v>0</v>
      </c>
      <c r="E33" s="249">
        <f t="shared" si="13"/>
        <v>0</v>
      </c>
      <c r="F33" s="249">
        <f t="shared" si="13"/>
        <v>0</v>
      </c>
      <c r="G33" s="249">
        <f t="shared" si="13"/>
        <v>0</v>
      </c>
      <c r="H33" s="249">
        <f t="shared" si="13"/>
        <v>0</v>
      </c>
      <c r="I33" s="249">
        <f t="shared" si="13"/>
        <v>0</v>
      </c>
      <c r="J33" s="249">
        <f t="shared" si="13"/>
        <v>0</v>
      </c>
      <c r="K33" s="249">
        <f t="shared" si="13"/>
        <v>0</v>
      </c>
      <c r="L33" s="249">
        <f t="shared" si="13"/>
        <v>0</v>
      </c>
      <c r="M33" s="249">
        <f t="shared" si="13"/>
        <v>0</v>
      </c>
      <c r="N33" s="249">
        <f t="shared" si="13"/>
        <v>0</v>
      </c>
      <c r="O33" s="247">
        <f t="shared" si="14"/>
        <v>0</v>
      </c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ht="15.0" hidden="1" customHeight="1">
      <c r="A34" s="72"/>
      <c r="B34" s="243" t="str">
        <f>F11</f>
        <v>Produit/Service 7</v>
      </c>
      <c r="C34" s="244"/>
      <c r="D34" s="244"/>
      <c r="E34" s="244"/>
      <c r="F34" s="244"/>
      <c r="G34" s="244"/>
      <c r="H34" s="244"/>
      <c r="I34" s="244"/>
      <c r="J34" s="244"/>
      <c r="K34" s="244"/>
      <c r="L34" s="244"/>
      <c r="M34" s="244"/>
      <c r="N34" s="244"/>
      <c r="O34" s="244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ht="15.0" hidden="1" customHeight="1">
      <c r="A35" s="72"/>
      <c r="B35" s="245" t="str">
        <f>J11</f>
        <v/>
      </c>
      <c r="C35" s="253"/>
      <c r="D35" s="253"/>
      <c r="E35" s="253"/>
      <c r="F35" s="253"/>
      <c r="G35" s="253"/>
      <c r="H35" s="253"/>
      <c r="I35" s="253"/>
      <c r="J35" s="253"/>
      <c r="K35" s="253"/>
      <c r="L35" s="253"/>
      <c r="M35" s="253"/>
      <c r="N35" s="253"/>
      <c r="O35" s="247">
        <f t="shared" ref="O35:O36" si="16">SUM(C35:N35)</f>
        <v>0</v>
      </c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ht="15.0" hidden="1" customHeight="1">
      <c r="A36" s="72"/>
      <c r="B36" s="248" t="s">
        <v>195</v>
      </c>
      <c r="C36" s="249">
        <f t="shared" ref="C36:N36" si="15">C35*$K$11</f>
        <v>0</v>
      </c>
      <c r="D36" s="249">
        <f t="shared" si="15"/>
        <v>0</v>
      </c>
      <c r="E36" s="249">
        <f t="shared" si="15"/>
        <v>0</v>
      </c>
      <c r="F36" s="249">
        <f t="shared" si="15"/>
        <v>0</v>
      </c>
      <c r="G36" s="249">
        <f t="shared" si="15"/>
        <v>0</v>
      </c>
      <c r="H36" s="249">
        <f t="shared" si="15"/>
        <v>0</v>
      </c>
      <c r="I36" s="249">
        <f t="shared" si="15"/>
        <v>0</v>
      </c>
      <c r="J36" s="249">
        <f t="shared" si="15"/>
        <v>0</v>
      </c>
      <c r="K36" s="249">
        <f t="shared" si="15"/>
        <v>0</v>
      </c>
      <c r="L36" s="249">
        <f t="shared" si="15"/>
        <v>0</v>
      </c>
      <c r="M36" s="249">
        <f t="shared" si="15"/>
        <v>0</v>
      </c>
      <c r="N36" s="249">
        <f t="shared" si="15"/>
        <v>0</v>
      </c>
      <c r="O36" s="247">
        <f t="shared" si="16"/>
        <v>0</v>
      </c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ht="15.0" hidden="1" customHeight="1">
      <c r="A37" s="72"/>
      <c r="B37" s="243" t="str">
        <f>F12</f>
        <v>Produit/Service 8</v>
      </c>
      <c r="C37" s="244"/>
      <c r="D37" s="244"/>
      <c r="E37" s="244"/>
      <c r="F37" s="244"/>
      <c r="G37" s="244"/>
      <c r="H37" s="244"/>
      <c r="I37" s="244"/>
      <c r="J37" s="244"/>
      <c r="K37" s="244"/>
      <c r="L37" s="244"/>
      <c r="M37" s="244"/>
      <c r="N37" s="244"/>
      <c r="O37" s="244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ht="15.0" hidden="1" customHeight="1">
      <c r="A38" s="72"/>
      <c r="B38" s="245" t="str">
        <f>J12</f>
        <v/>
      </c>
      <c r="C38" s="253"/>
      <c r="D38" s="253"/>
      <c r="E38" s="253"/>
      <c r="F38" s="253"/>
      <c r="G38" s="253"/>
      <c r="H38" s="253"/>
      <c r="I38" s="253"/>
      <c r="J38" s="253"/>
      <c r="K38" s="253"/>
      <c r="L38" s="253"/>
      <c r="M38" s="253"/>
      <c r="N38" s="253"/>
      <c r="O38" s="247">
        <f t="shared" ref="O38:O39" si="18">SUM(C38:N38)</f>
        <v>0</v>
      </c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ht="15.0" hidden="1" customHeight="1">
      <c r="A39" s="72"/>
      <c r="B39" s="248" t="s">
        <v>195</v>
      </c>
      <c r="C39" s="249">
        <f t="shared" ref="C39:N39" si="17">C38*$K$12</f>
        <v>0</v>
      </c>
      <c r="D39" s="249">
        <f t="shared" si="17"/>
        <v>0</v>
      </c>
      <c r="E39" s="249">
        <f t="shared" si="17"/>
        <v>0</v>
      </c>
      <c r="F39" s="249">
        <f t="shared" si="17"/>
        <v>0</v>
      </c>
      <c r="G39" s="249">
        <f t="shared" si="17"/>
        <v>0</v>
      </c>
      <c r="H39" s="249">
        <f t="shared" si="17"/>
        <v>0</v>
      </c>
      <c r="I39" s="249">
        <f t="shared" si="17"/>
        <v>0</v>
      </c>
      <c r="J39" s="249">
        <f t="shared" si="17"/>
        <v>0</v>
      </c>
      <c r="K39" s="249">
        <f t="shared" si="17"/>
        <v>0</v>
      </c>
      <c r="L39" s="249">
        <f t="shared" si="17"/>
        <v>0</v>
      </c>
      <c r="M39" s="249">
        <f t="shared" si="17"/>
        <v>0</v>
      </c>
      <c r="N39" s="249">
        <f t="shared" si="17"/>
        <v>0</v>
      </c>
      <c r="O39" s="247">
        <f t="shared" si="18"/>
        <v>0</v>
      </c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ht="15.0" customHeight="1">
      <c r="A40" s="72"/>
      <c r="B40" s="254" t="s">
        <v>196</v>
      </c>
      <c r="C40" s="255">
        <f t="shared" ref="C40:N40" si="19">IF($O$41=0,"0",(C18+C21+C24+C27+C30+C33+C36+C39)/$O41)</f>
        <v>0</v>
      </c>
      <c r="D40" s="255">
        <f t="shared" si="19"/>
        <v>0.01428571429</v>
      </c>
      <c r="E40" s="255">
        <f t="shared" si="19"/>
        <v>0.03142857143</v>
      </c>
      <c r="F40" s="255">
        <f t="shared" si="19"/>
        <v>0.03142857143</v>
      </c>
      <c r="G40" s="255">
        <f t="shared" si="19"/>
        <v>0.08285714286</v>
      </c>
      <c r="H40" s="255">
        <f t="shared" si="19"/>
        <v>0.08285714286</v>
      </c>
      <c r="I40" s="255">
        <f t="shared" si="19"/>
        <v>0.08285714286</v>
      </c>
      <c r="J40" s="255">
        <f t="shared" si="19"/>
        <v>0.09714285714</v>
      </c>
      <c r="K40" s="255">
        <f t="shared" si="19"/>
        <v>0.1142857143</v>
      </c>
      <c r="L40" s="255">
        <f t="shared" si="19"/>
        <v>0.1314285714</v>
      </c>
      <c r="M40" s="255">
        <f t="shared" si="19"/>
        <v>0.1657142857</v>
      </c>
      <c r="N40" s="255">
        <f t="shared" si="19"/>
        <v>0.1657142857</v>
      </c>
      <c r="O40" s="256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ht="19.5" customHeight="1">
      <c r="A41" s="72"/>
      <c r="B41" s="257"/>
      <c r="C41" s="258"/>
      <c r="D41" s="258"/>
      <c r="E41" s="258"/>
      <c r="F41" s="258"/>
      <c r="G41" s="258"/>
      <c r="H41" s="258"/>
      <c r="I41" s="258"/>
      <c r="J41" s="258"/>
      <c r="K41" s="258"/>
      <c r="L41" s="259" t="s">
        <v>197</v>
      </c>
      <c r="M41" s="28"/>
      <c r="N41" s="260" t="str">
        <f>'Fiche de synthèse'!C13</f>
        <v>N</v>
      </c>
      <c r="O41" s="66">
        <f>O18+O21+O24+O27+O30+O33+O36+O39</f>
        <v>17500</v>
      </c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ht="19.5" customHeigh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ht="19.5" customHeight="1">
      <c r="A43" s="72"/>
      <c r="B43" s="236" t="str">
        <f>CONCATENATE("ANNEE 2 : ",'Fiche de synthèse'!D13)</f>
        <v>ANNEE 2 : N+1</v>
      </c>
      <c r="C43" s="237" t="s">
        <v>191</v>
      </c>
      <c r="D43" s="238"/>
      <c r="E43" s="238"/>
      <c r="F43" s="238"/>
      <c r="G43" s="238"/>
      <c r="H43" s="238"/>
      <c r="I43" s="238"/>
      <c r="J43" s="238"/>
      <c r="K43" s="238"/>
      <c r="L43" s="238"/>
      <c r="M43" s="238"/>
      <c r="N43" s="238"/>
      <c r="O43" s="261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ht="15.0" customHeight="1">
      <c r="A44" s="72"/>
      <c r="B44" s="239" t="s">
        <v>192</v>
      </c>
      <c r="C44" s="240">
        <f>EDATE(N15,1)</f>
        <v>46388</v>
      </c>
      <c r="D44" s="240">
        <f t="shared" ref="D44:N44" si="20">EDATE(C44,1)</f>
        <v>46419</v>
      </c>
      <c r="E44" s="240">
        <f t="shared" si="20"/>
        <v>46447</v>
      </c>
      <c r="F44" s="240">
        <f t="shared" si="20"/>
        <v>46478</v>
      </c>
      <c r="G44" s="240">
        <f t="shared" si="20"/>
        <v>46508</v>
      </c>
      <c r="H44" s="240">
        <f t="shared" si="20"/>
        <v>46539</v>
      </c>
      <c r="I44" s="240">
        <f t="shared" si="20"/>
        <v>46569</v>
      </c>
      <c r="J44" s="240">
        <f t="shared" si="20"/>
        <v>46600</v>
      </c>
      <c r="K44" s="240">
        <f t="shared" si="20"/>
        <v>46631</v>
      </c>
      <c r="L44" s="240">
        <f t="shared" si="20"/>
        <v>46661</v>
      </c>
      <c r="M44" s="240">
        <f t="shared" si="20"/>
        <v>46692</v>
      </c>
      <c r="N44" s="240">
        <f t="shared" si="20"/>
        <v>46722</v>
      </c>
      <c r="O44" s="241" t="s">
        <v>85</v>
      </c>
      <c r="P44" s="72"/>
      <c r="Q44" s="262" t="s">
        <v>193</v>
      </c>
      <c r="R44" s="262" t="s">
        <v>194</v>
      </c>
      <c r="S44" s="72"/>
      <c r="T44" s="72"/>
      <c r="U44" s="72"/>
      <c r="V44" s="72"/>
      <c r="W44" s="72"/>
      <c r="X44" s="72"/>
      <c r="Y44" s="72"/>
      <c r="Z44" s="72"/>
    </row>
    <row r="45" ht="15.0" customHeight="1">
      <c r="A45" s="72"/>
      <c r="B45" s="243" t="str">
        <f>F5</f>
        <v>Abonnement Classic</v>
      </c>
      <c r="C45" s="244"/>
      <c r="D45" s="244"/>
      <c r="E45" s="244"/>
      <c r="F45" s="244"/>
      <c r="G45" s="244"/>
      <c r="H45" s="244"/>
      <c r="I45" s="244"/>
      <c r="J45" s="244"/>
      <c r="K45" s="244"/>
      <c r="L45" s="244"/>
      <c r="M45" s="244"/>
      <c r="N45" s="244"/>
      <c r="O45" s="244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ht="15.0" customHeight="1">
      <c r="A46" s="72"/>
      <c r="B46" s="245" t="str">
        <f>J5</f>
        <v/>
      </c>
      <c r="C46" s="246">
        <v>5.0</v>
      </c>
      <c r="D46" s="246">
        <v>6.0</v>
      </c>
      <c r="E46" s="246">
        <v>7.0</v>
      </c>
      <c r="F46" s="246">
        <v>8.0</v>
      </c>
      <c r="G46" s="246">
        <v>9.0</v>
      </c>
      <c r="H46" s="246">
        <v>9.0</v>
      </c>
      <c r="I46" s="246">
        <v>10.0</v>
      </c>
      <c r="J46" s="246">
        <v>10.0</v>
      </c>
      <c r="K46" s="246">
        <v>12.0</v>
      </c>
      <c r="L46" s="246">
        <v>12.0</v>
      </c>
      <c r="M46" s="246">
        <v>14.0</v>
      </c>
      <c r="N46" s="246">
        <v>15.0</v>
      </c>
      <c r="O46" s="247">
        <f t="shared" ref="O46:O47" si="22">SUM(C46:N46)</f>
        <v>117</v>
      </c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ht="15.0" customHeight="1">
      <c r="A47" s="72"/>
      <c r="B47" s="248" t="s">
        <v>195</v>
      </c>
      <c r="C47" s="249">
        <f t="shared" ref="C47:N47" si="21">+C46*$K$5</f>
        <v>1250</v>
      </c>
      <c r="D47" s="249">
        <f t="shared" si="21"/>
        <v>1500</v>
      </c>
      <c r="E47" s="249">
        <f t="shared" si="21"/>
        <v>1750</v>
      </c>
      <c r="F47" s="249">
        <f t="shared" si="21"/>
        <v>2000</v>
      </c>
      <c r="G47" s="249">
        <f t="shared" si="21"/>
        <v>2250</v>
      </c>
      <c r="H47" s="249">
        <f t="shared" si="21"/>
        <v>2250</v>
      </c>
      <c r="I47" s="249">
        <f t="shared" si="21"/>
        <v>2500</v>
      </c>
      <c r="J47" s="249">
        <f t="shared" si="21"/>
        <v>2500</v>
      </c>
      <c r="K47" s="249">
        <f t="shared" si="21"/>
        <v>3000</v>
      </c>
      <c r="L47" s="249">
        <f t="shared" si="21"/>
        <v>3000</v>
      </c>
      <c r="M47" s="249">
        <f t="shared" si="21"/>
        <v>3500</v>
      </c>
      <c r="N47" s="249">
        <f t="shared" si="21"/>
        <v>3750</v>
      </c>
      <c r="O47" s="247">
        <f t="shared" si="22"/>
        <v>29250</v>
      </c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ht="15.0" customHeight="1">
      <c r="A48" s="72"/>
      <c r="B48" s="243" t="str">
        <f>F6</f>
        <v>Abonnement Premium</v>
      </c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ht="15.0" customHeight="1">
      <c r="A49" s="72"/>
      <c r="B49" s="250" t="str">
        <f>J6</f>
        <v/>
      </c>
      <c r="C49" s="246">
        <v>2.0</v>
      </c>
      <c r="D49" s="246">
        <v>3.0</v>
      </c>
      <c r="E49" s="246">
        <v>3.0</v>
      </c>
      <c r="F49" s="246">
        <v>4.0</v>
      </c>
      <c r="G49" s="246">
        <v>5.0</v>
      </c>
      <c r="H49" s="246">
        <v>5.0</v>
      </c>
      <c r="I49" s="246">
        <v>5.0</v>
      </c>
      <c r="J49" s="246">
        <v>6.0</v>
      </c>
      <c r="K49" s="246">
        <v>6.0</v>
      </c>
      <c r="L49" s="246">
        <v>7.0</v>
      </c>
      <c r="M49" s="246">
        <v>7.0</v>
      </c>
      <c r="N49" s="246">
        <v>8.0</v>
      </c>
      <c r="O49" s="247">
        <f t="shared" ref="O49:O50" si="24">SUM(C49:N49)</f>
        <v>61</v>
      </c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 ht="15.0" customHeight="1">
      <c r="A50" s="72"/>
      <c r="B50" s="248" t="s">
        <v>195</v>
      </c>
      <c r="C50" s="249">
        <f t="shared" ref="C50:N50" si="23">+C49*$K$6</f>
        <v>700</v>
      </c>
      <c r="D50" s="249">
        <f t="shared" si="23"/>
        <v>1050</v>
      </c>
      <c r="E50" s="249">
        <f t="shared" si="23"/>
        <v>1050</v>
      </c>
      <c r="F50" s="249">
        <f t="shared" si="23"/>
        <v>1400</v>
      </c>
      <c r="G50" s="249">
        <f t="shared" si="23"/>
        <v>1750</v>
      </c>
      <c r="H50" s="249">
        <f t="shared" si="23"/>
        <v>1750</v>
      </c>
      <c r="I50" s="249">
        <f t="shared" si="23"/>
        <v>1750</v>
      </c>
      <c r="J50" s="249">
        <f t="shared" si="23"/>
        <v>2100</v>
      </c>
      <c r="K50" s="249">
        <f t="shared" si="23"/>
        <v>2100</v>
      </c>
      <c r="L50" s="249">
        <f t="shared" si="23"/>
        <v>2450</v>
      </c>
      <c r="M50" s="249">
        <f t="shared" si="23"/>
        <v>2450</v>
      </c>
      <c r="N50" s="249">
        <f t="shared" si="23"/>
        <v>2800</v>
      </c>
      <c r="O50" s="247">
        <f t="shared" si="24"/>
        <v>21350</v>
      </c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 ht="15.0" customHeight="1">
      <c r="A51" s="72"/>
      <c r="B51" s="243" t="str">
        <f>F7</f>
        <v>Abonnement Classic (sans engagement)</v>
      </c>
      <c r="C51" s="249"/>
      <c r="D51" s="249"/>
      <c r="E51" s="249"/>
      <c r="F51" s="249"/>
      <c r="G51" s="249"/>
      <c r="H51" s="249"/>
      <c r="I51" s="249"/>
      <c r="J51" s="249"/>
      <c r="K51" s="249"/>
      <c r="L51" s="249"/>
      <c r="M51" s="249"/>
      <c r="N51" s="249"/>
      <c r="O51" s="247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 ht="15.0" customHeight="1">
      <c r="A52" s="72"/>
      <c r="B52" s="250" t="str">
        <f>J7</f>
        <v/>
      </c>
      <c r="C52" s="246">
        <v>4.0</v>
      </c>
      <c r="D52" s="246">
        <v>4.0</v>
      </c>
      <c r="E52" s="246">
        <v>5.0</v>
      </c>
      <c r="F52" s="246">
        <v>5.0</v>
      </c>
      <c r="G52" s="246">
        <v>5.0</v>
      </c>
      <c r="H52" s="246">
        <v>6.0</v>
      </c>
      <c r="I52" s="246">
        <v>6.0</v>
      </c>
      <c r="J52" s="246">
        <v>7.0</v>
      </c>
      <c r="K52" s="246">
        <v>7.0</v>
      </c>
      <c r="L52" s="246">
        <v>7.0</v>
      </c>
      <c r="M52" s="246">
        <v>8.0</v>
      </c>
      <c r="N52" s="246">
        <v>7.0</v>
      </c>
      <c r="O52" s="247">
        <f t="shared" ref="O52:O53" si="26">SUM(C52:N52)</f>
        <v>71</v>
      </c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ht="15.0" customHeight="1">
      <c r="A53" s="72"/>
      <c r="B53" s="248" t="s">
        <v>195</v>
      </c>
      <c r="C53" s="249">
        <f t="shared" ref="C53:N53" si="25">+C52*$K$7</f>
        <v>1200</v>
      </c>
      <c r="D53" s="249">
        <f t="shared" si="25"/>
        <v>1200</v>
      </c>
      <c r="E53" s="249">
        <f t="shared" si="25"/>
        <v>1500</v>
      </c>
      <c r="F53" s="249">
        <f t="shared" si="25"/>
        <v>1500</v>
      </c>
      <c r="G53" s="249">
        <f t="shared" si="25"/>
        <v>1500</v>
      </c>
      <c r="H53" s="249">
        <f t="shared" si="25"/>
        <v>1800</v>
      </c>
      <c r="I53" s="249">
        <f t="shared" si="25"/>
        <v>1800</v>
      </c>
      <c r="J53" s="249">
        <f t="shared" si="25"/>
        <v>2100</v>
      </c>
      <c r="K53" s="249">
        <f t="shared" si="25"/>
        <v>2100</v>
      </c>
      <c r="L53" s="249">
        <f t="shared" si="25"/>
        <v>2100</v>
      </c>
      <c r="M53" s="249">
        <f t="shared" si="25"/>
        <v>2400</v>
      </c>
      <c r="N53" s="249">
        <f t="shared" si="25"/>
        <v>2100</v>
      </c>
      <c r="O53" s="247">
        <f t="shared" si="26"/>
        <v>21300</v>
      </c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 ht="15.0" customHeight="1">
      <c r="A54" s="72"/>
      <c r="B54" s="243" t="str">
        <f>F8</f>
        <v>Label Ethika</v>
      </c>
      <c r="C54" s="249"/>
      <c r="D54" s="249"/>
      <c r="E54" s="249"/>
      <c r="F54" s="249"/>
      <c r="G54" s="249"/>
      <c r="H54" s="249"/>
      <c r="I54" s="249"/>
      <c r="J54" s="249"/>
      <c r="K54" s="249"/>
      <c r="L54" s="249"/>
      <c r="M54" s="249"/>
      <c r="N54" s="249"/>
      <c r="O54" s="247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 ht="15.0" customHeight="1">
      <c r="A55" s="72"/>
      <c r="B55" s="250" t="str">
        <f>J8</f>
        <v/>
      </c>
      <c r="C55" s="246">
        <v>0.0</v>
      </c>
      <c r="D55" s="246">
        <v>0.0</v>
      </c>
      <c r="E55" s="246">
        <v>0.0</v>
      </c>
      <c r="F55" s="246">
        <v>0.0</v>
      </c>
      <c r="G55" s="246">
        <v>0.0</v>
      </c>
      <c r="H55" s="246">
        <v>0.0</v>
      </c>
      <c r="I55" s="246">
        <v>1.0</v>
      </c>
      <c r="J55" s="246">
        <v>0.0</v>
      </c>
      <c r="K55" s="246">
        <v>0.0</v>
      </c>
      <c r="L55" s="246">
        <v>1.0</v>
      </c>
      <c r="M55" s="246">
        <v>0.0</v>
      </c>
      <c r="N55" s="246">
        <v>1.0</v>
      </c>
      <c r="O55" s="247">
        <f t="shared" ref="O55:O56" si="28">SUM(C55:N55)</f>
        <v>3</v>
      </c>
      <c r="P55" s="72"/>
      <c r="Q55" s="251">
        <f> SUM(N46+N49+N52)</f>
        <v>30</v>
      </c>
      <c r="R55" s="252">
        <f>SUM(C55:N55)</f>
        <v>3</v>
      </c>
      <c r="S55" s="72"/>
      <c r="T55" s="72"/>
      <c r="U55" s="72"/>
      <c r="V55" s="72"/>
      <c r="W55" s="72"/>
      <c r="X55" s="72"/>
      <c r="Y55" s="72"/>
      <c r="Z55" s="72"/>
    </row>
    <row r="56" ht="15.0" customHeight="1">
      <c r="A56" s="72"/>
      <c r="B56" s="248" t="s">
        <v>195</v>
      </c>
      <c r="C56" s="249">
        <f t="shared" ref="C56:N56" si="27">+C55*$K$8</f>
        <v>0</v>
      </c>
      <c r="D56" s="249">
        <f t="shared" si="27"/>
        <v>0</v>
      </c>
      <c r="E56" s="249">
        <f t="shared" si="27"/>
        <v>0</v>
      </c>
      <c r="F56" s="249">
        <f t="shared" si="27"/>
        <v>0</v>
      </c>
      <c r="G56" s="249">
        <f t="shared" si="27"/>
        <v>0</v>
      </c>
      <c r="H56" s="249">
        <f t="shared" si="27"/>
        <v>0</v>
      </c>
      <c r="I56" s="249">
        <f t="shared" si="27"/>
        <v>500</v>
      </c>
      <c r="J56" s="249">
        <f t="shared" si="27"/>
        <v>0</v>
      </c>
      <c r="K56" s="249">
        <f t="shared" si="27"/>
        <v>0</v>
      </c>
      <c r="L56" s="249">
        <f t="shared" si="27"/>
        <v>500</v>
      </c>
      <c r="M56" s="249">
        <f t="shared" si="27"/>
        <v>0</v>
      </c>
      <c r="N56" s="249">
        <f t="shared" si="27"/>
        <v>500</v>
      </c>
      <c r="O56" s="247">
        <f t="shared" si="28"/>
        <v>1500</v>
      </c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ht="15.0" hidden="1" customHeight="1">
      <c r="A57" s="72"/>
      <c r="B57" s="243" t="str">
        <f>F9</f>
        <v>Produit/Service 5</v>
      </c>
      <c r="C57" s="244"/>
      <c r="D57" s="244"/>
      <c r="E57" s="244"/>
      <c r="F57" s="244"/>
      <c r="G57" s="244"/>
      <c r="H57" s="244"/>
      <c r="I57" s="244"/>
      <c r="J57" s="244"/>
      <c r="K57" s="244"/>
      <c r="L57" s="244"/>
      <c r="M57" s="244"/>
      <c r="N57" s="244"/>
      <c r="O57" s="244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ht="15.0" hidden="1" customHeight="1">
      <c r="A58" s="72"/>
      <c r="B58" s="245" t="str">
        <f>J9</f>
        <v/>
      </c>
      <c r="C58" s="253"/>
      <c r="D58" s="253"/>
      <c r="E58" s="253"/>
      <c r="F58" s="253"/>
      <c r="G58" s="253"/>
      <c r="H58" s="253"/>
      <c r="I58" s="253"/>
      <c r="J58" s="253"/>
      <c r="K58" s="253"/>
      <c r="L58" s="253"/>
      <c r="M58" s="253"/>
      <c r="N58" s="253"/>
      <c r="O58" s="247">
        <f t="shared" ref="O58:O59" si="30">SUM(C58:N58)</f>
        <v>0</v>
      </c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ht="15.0" hidden="1" customHeight="1">
      <c r="A59" s="72"/>
      <c r="B59" s="248" t="s">
        <v>195</v>
      </c>
      <c r="C59" s="249">
        <f t="shared" ref="C59:N59" si="29">C58*$K$9</f>
        <v>0</v>
      </c>
      <c r="D59" s="249">
        <f t="shared" si="29"/>
        <v>0</v>
      </c>
      <c r="E59" s="249">
        <f t="shared" si="29"/>
        <v>0</v>
      </c>
      <c r="F59" s="249">
        <f t="shared" si="29"/>
        <v>0</v>
      </c>
      <c r="G59" s="249">
        <f t="shared" si="29"/>
        <v>0</v>
      </c>
      <c r="H59" s="249">
        <f t="shared" si="29"/>
        <v>0</v>
      </c>
      <c r="I59" s="249">
        <f t="shared" si="29"/>
        <v>0</v>
      </c>
      <c r="J59" s="249">
        <f t="shared" si="29"/>
        <v>0</v>
      </c>
      <c r="K59" s="249">
        <f t="shared" si="29"/>
        <v>0</v>
      </c>
      <c r="L59" s="249">
        <f t="shared" si="29"/>
        <v>0</v>
      </c>
      <c r="M59" s="249">
        <f t="shared" si="29"/>
        <v>0</v>
      </c>
      <c r="N59" s="249">
        <f t="shared" si="29"/>
        <v>0</v>
      </c>
      <c r="O59" s="247">
        <f t="shared" si="30"/>
        <v>0</v>
      </c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ht="15.0" hidden="1" customHeight="1">
      <c r="A60" s="72"/>
      <c r="B60" s="243" t="str">
        <f>F10</f>
        <v>Produit/Service 6</v>
      </c>
      <c r="C60" s="244"/>
      <c r="D60" s="244"/>
      <c r="E60" s="244"/>
      <c r="F60" s="244"/>
      <c r="G60" s="244"/>
      <c r="H60" s="244"/>
      <c r="I60" s="244"/>
      <c r="J60" s="244"/>
      <c r="K60" s="244"/>
      <c r="L60" s="244"/>
      <c r="M60" s="244"/>
      <c r="N60" s="244"/>
      <c r="O60" s="244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ht="15.0" hidden="1" customHeight="1">
      <c r="A61" s="72"/>
      <c r="B61" s="245" t="str">
        <f>J10</f>
        <v/>
      </c>
      <c r="C61" s="253"/>
      <c r="D61" s="253"/>
      <c r="E61" s="253"/>
      <c r="F61" s="253"/>
      <c r="G61" s="253"/>
      <c r="H61" s="253"/>
      <c r="I61" s="253"/>
      <c r="J61" s="253"/>
      <c r="K61" s="253"/>
      <c r="L61" s="253"/>
      <c r="M61" s="253"/>
      <c r="N61" s="253"/>
      <c r="O61" s="247">
        <f t="shared" ref="O61:O62" si="32">SUM(C61:N61)</f>
        <v>0</v>
      </c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ht="15.0" hidden="1" customHeight="1">
      <c r="A62" s="72"/>
      <c r="B62" s="248" t="s">
        <v>195</v>
      </c>
      <c r="C62" s="249">
        <f t="shared" ref="C62:N62" si="31">C61*$K$10</f>
        <v>0</v>
      </c>
      <c r="D62" s="249">
        <f t="shared" si="31"/>
        <v>0</v>
      </c>
      <c r="E62" s="249">
        <f t="shared" si="31"/>
        <v>0</v>
      </c>
      <c r="F62" s="249">
        <f t="shared" si="31"/>
        <v>0</v>
      </c>
      <c r="G62" s="249">
        <f t="shared" si="31"/>
        <v>0</v>
      </c>
      <c r="H62" s="249">
        <f t="shared" si="31"/>
        <v>0</v>
      </c>
      <c r="I62" s="249">
        <f t="shared" si="31"/>
        <v>0</v>
      </c>
      <c r="J62" s="249">
        <f t="shared" si="31"/>
        <v>0</v>
      </c>
      <c r="K62" s="249">
        <f t="shared" si="31"/>
        <v>0</v>
      </c>
      <c r="L62" s="249">
        <f t="shared" si="31"/>
        <v>0</v>
      </c>
      <c r="M62" s="249">
        <f t="shared" si="31"/>
        <v>0</v>
      </c>
      <c r="N62" s="249">
        <f t="shared" si="31"/>
        <v>0</v>
      </c>
      <c r="O62" s="247">
        <f t="shared" si="32"/>
        <v>0</v>
      </c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 ht="15.0" hidden="1" customHeight="1">
      <c r="A63" s="72"/>
      <c r="B63" s="243" t="str">
        <f>F11</f>
        <v>Produit/Service 7</v>
      </c>
      <c r="C63" s="244"/>
      <c r="D63" s="244"/>
      <c r="E63" s="244"/>
      <c r="F63" s="244"/>
      <c r="G63" s="244"/>
      <c r="H63" s="244"/>
      <c r="I63" s="244"/>
      <c r="J63" s="244"/>
      <c r="K63" s="244"/>
      <c r="L63" s="244"/>
      <c r="M63" s="244"/>
      <c r="N63" s="244"/>
      <c r="O63" s="244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 ht="15.0" hidden="1" customHeight="1">
      <c r="A64" s="72"/>
      <c r="B64" s="245" t="str">
        <f>J11</f>
        <v/>
      </c>
      <c r="C64" s="253"/>
      <c r="D64" s="253"/>
      <c r="E64" s="253"/>
      <c r="F64" s="253"/>
      <c r="G64" s="253"/>
      <c r="H64" s="253"/>
      <c r="I64" s="253"/>
      <c r="J64" s="253"/>
      <c r="K64" s="253"/>
      <c r="L64" s="253"/>
      <c r="M64" s="253"/>
      <c r="N64" s="253"/>
      <c r="O64" s="247">
        <f t="shared" ref="O64:O65" si="34">SUM(C64:N64)</f>
        <v>0</v>
      </c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 ht="15.0" hidden="1" customHeight="1">
      <c r="A65" s="72"/>
      <c r="B65" s="248" t="s">
        <v>195</v>
      </c>
      <c r="C65" s="249">
        <f t="shared" ref="C65:N65" si="33">C64*$K$11</f>
        <v>0</v>
      </c>
      <c r="D65" s="249">
        <f t="shared" si="33"/>
        <v>0</v>
      </c>
      <c r="E65" s="249">
        <f t="shared" si="33"/>
        <v>0</v>
      </c>
      <c r="F65" s="249">
        <f t="shared" si="33"/>
        <v>0</v>
      </c>
      <c r="G65" s="249">
        <f t="shared" si="33"/>
        <v>0</v>
      </c>
      <c r="H65" s="249">
        <f t="shared" si="33"/>
        <v>0</v>
      </c>
      <c r="I65" s="249">
        <f t="shared" si="33"/>
        <v>0</v>
      </c>
      <c r="J65" s="249">
        <f t="shared" si="33"/>
        <v>0</v>
      </c>
      <c r="K65" s="249">
        <f t="shared" si="33"/>
        <v>0</v>
      </c>
      <c r="L65" s="249">
        <f t="shared" si="33"/>
        <v>0</v>
      </c>
      <c r="M65" s="249">
        <f t="shared" si="33"/>
        <v>0</v>
      </c>
      <c r="N65" s="249">
        <f t="shared" si="33"/>
        <v>0</v>
      </c>
      <c r="O65" s="247">
        <f t="shared" si="34"/>
        <v>0</v>
      </c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 ht="15.0" hidden="1" customHeight="1">
      <c r="A66" s="72"/>
      <c r="B66" s="243" t="str">
        <f>F12</f>
        <v>Produit/Service 8</v>
      </c>
      <c r="C66" s="244"/>
      <c r="D66" s="244"/>
      <c r="E66" s="244"/>
      <c r="F66" s="244"/>
      <c r="G66" s="244"/>
      <c r="H66" s="244"/>
      <c r="I66" s="244"/>
      <c r="J66" s="244"/>
      <c r="K66" s="244"/>
      <c r="L66" s="244"/>
      <c r="M66" s="244"/>
      <c r="N66" s="244"/>
      <c r="O66" s="244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ht="15.0" hidden="1" customHeight="1">
      <c r="A67" s="72"/>
      <c r="B67" s="245" t="str">
        <f>J12</f>
        <v/>
      </c>
      <c r="C67" s="253"/>
      <c r="D67" s="253"/>
      <c r="E67" s="253"/>
      <c r="F67" s="253"/>
      <c r="G67" s="253"/>
      <c r="H67" s="253"/>
      <c r="I67" s="253"/>
      <c r="J67" s="253"/>
      <c r="K67" s="253"/>
      <c r="L67" s="253"/>
      <c r="M67" s="253"/>
      <c r="N67" s="253"/>
      <c r="O67" s="247">
        <f t="shared" ref="O67:O68" si="36">SUM(C67:N67)</f>
        <v>0</v>
      </c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 ht="15.0" hidden="1" customHeight="1">
      <c r="A68" s="72"/>
      <c r="B68" s="248" t="s">
        <v>195</v>
      </c>
      <c r="C68" s="249">
        <f t="shared" ref="C68:N68" si="35">C67*$K$12</f>
        <v>0</v>
      </c>
      <c r="D68" s="249">
        <f t="shared" si="35"/>
        <v>0</v>
      </c>
      <c r="E68" s="249">
        <f t="shared" si="35"/>
        <v>0</v>
      </c>
      <c r="F68" s="249">
        <f t="shared" si="35"/>
        <v>0</v>
      </c>
      <c r="G68" s="249">
        <f t="shared" si="35"/>
        <v>0</v>
      </c>
      <c r="H68" s="249">
        <f t="shared" si="35"/>
        <v>0</v>
      </c>
      <c r="I68" s="249">
        <f t="shared" si="35"/>
        <v>0</v>
      </c>
      <c r="J68" s="249">
        <f t="shared" si="35"/>
        <v>0</v>
      </c>
      <c r="K68" s="249">
        <f t="shared" si="35"/>
        <v>0</v>
      </c>
      <c r="L68" s="249">
        <f t="shared" si="35"/>
        <v>0</v>
      </c>
      <c r="M68" s="249">
        <f t="shared" si="35"/>
        <v>0</v>
      </c>
      <c r="N68" s="249">
        <f t="shared" si="35"/>
        <v>0</v>
      </c>
      <c r="O68" s="247">
        <f t="shared" si="36"/>
        <v>0</v>
      </c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 ht="15.0" customHeight="1">
      <c r="A69" s="72"/>
      <c r="B69" s="254" t="s">
        <v>196</v>
      </c>
      <c r="C69" s="263">
        <f t="shared" ref="C69:N69" si="37">IF($O70=0,"0",(C47+C50+C53+C56+C59+C62+C65+C68)/$O70)</f>
        <v>0.04291553134</v>
      </c>
      <c r="D69" s="263">
        <f t="shared" si="37"/>
        <v>0.05108991826</v>
      </c>
      <c r="E69" s="263">
        <f t="shared" si="37"/>
        <v>0.05858310627</v>
      </c>
      <c r="F69" s="263">
        <f t="shared" si="37"/>
        <v>0.06675749319</v>
      </c>
      <c r="G69" s="263">
        <f t="shared" si="37"/>
        <v>0.07493188011</v>
      </c>
      <c r="H69" s="263">
        <f t="shared" si="37"/>
        <v>0.07901907357</v>
      </c>
      <c r="I69" s="263">
        <f t="shared" si="37"/>
        <v>0.08923705722</v>
      </c>
      <c r="J69" s="263">
        <f t="shared" si="37"/>
        <v>0.09128065395</v>
      </c>
      <c r="K69" s="263">
        <f t="shared" si="37"/>
        <v>0.09809264305</v>
      </c>
      <c r="L69" s="263">
        <f t="shared" si="37"/>
        <v>0.1096730245</v>
      </c>
      <c r="M69" s="263">
        <f t="shared" si="37"/>
        <v>0.113760218</v>
      </c>
      <c r="N69" s="263">
        <f t="shared" si="37"/>
        <v>0.1246594005</v>
      </c>
      <c r="O69" s="256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 ht="19.5" customHeight="1">
      <c r="A70" s="72"/>
      <c r="B70" s="257"/>
      <c r="C70" s="258"/>
      <c r="D70" s="258"/>
      <c r="E70" s="258"/>
      <c r="F70" s="258"/>
      <c r="G70" s="258"/>
      <c r="H70" s="258"/>
      <c r="I70" s="258"/>
      <c r="J70" s="258"/>
      <c r="K70" s="258"/>
      <c r="L70" s="259" t="s">
        <v>197</v>
      </c>
      <c r="M70" s="28"/>
      <c r="N70" s="260" t="str">
        <f>'Fiche de synthèse'!D13</f>
        <v>N+1</v>
      </c>
      <c r="O70" s="66">
        <f>O47+O50+O53+O56+O59+O62+O65+O68</f>
        <v>73400</v>
      </c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 ht="19.5" customHeigh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264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 ht="19.5" customHeight="1">
      <c r="A72" s="72"/>
      <c r="B72" s="236" t="str">
        <f>CONCATENATE("ANNEE 3 : ",'Fiche de synthèse'!E13)</f>
        <v>ANNEE 3 : N+2</v>
      </c>
      <c r="C72" s="237" t="s">
        <v>191</v>
      </c>
      <c r="D72" s="238"/>
      <c r="E72" s="238"/>
      <c r="F72" s="238"/>
      <c r="G72" s="238"/>
      <c r="H72" s="238"/>
      <c r="I72" s="238"/>
      <c r="J72" s="238"/>
      <c r="K72" s="238"/>
      <c r="L72" s="238"/>
      <c r="M72" s="238"/>
      <c r="N72" s="238"/>
      <c r="O72" s="238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 ht="15.0" customHeight="1">
      <c r="A73" s="72"/>
      <c r="B73" s="239" t="s">
        <v>192</v>
      </c>
      <c r="C73" s="240">
        <f>EDATE(N44,1)</f>
        <v>46753</v>
      </c>
      <c r="D73" s="240">
        <f t="shared" ref="D73:N73" si="38">EDATE(C73,1)</f>
        <v>46784</v>
      </c>
      <c r="E73" s="240">
        <f t="shared" si="38"/>
        <v>46813</v>
      </c>
      <c r="F73" s="240">
        <f t="shared" si="38"/>
        <v>46844</v>
      </c>
      <c r="G73" s="240">
        <f t="shared" si="38"/>
        <v>46874</v>
      </c>
      <c r="H73" s="240">
        <f t="shared" si="38"/>
        <v>46905</v>
      </c>
      <c r="I73" s="240">
        <f t="shared" si="38"/>
        <v>46935</v>
      </c>
      <c r="J73" s="240">
        <f t="shared" si="38"/>
        <v>46966</v>
      </c>
      <c r="K73" s="240">
        <f t="shared" si="38"/>
        <v>46997</v>
      </c>
      <c r="L73" s="240">
        <f t="shared" si="38"/>
        <v>47027</v>
      </c>
      <c r="M73" s="240">
        <f t="shared" si="38"/>
        <v>47058</v>
      </c>
      <c r="N73" s="240">
        <f t="shared" si="38"/>
        <v>47088</v>
      </c>
      <c r="O73" s="241" t="s">
        <v>85</v>
      </c>
      <c r="P73" s="72"/>
      <c r="Q73" s="262" t="s">
        <v>193</v>
      </c>
      <c r="R73" s="262" t="s">
        <v>194</v>
      </c>
      <c r="S73" s="72"/>
      <c r="T73" s="72"/>
      <c r="U73" s="72"/>
      <c r="V73" s="72"/>
      <c r="W73" s="72"/>
      <c r="X73" s="72"/>
      <c r="Y73" s="72"/>
      <c r="Z73" s="72"/>
    </row>
    <row r="74" ht="15.0" customHeight="1">
      <c r="A74" s="72"/>
      <c r="B74" s="243" t="str">
        <f>F5</f>
        <v>Abonnement Classic</v>
      </c>
      <c r="C74" s="244"/>
      <c r="D74" s="244"/>
      <c r="E74" s="244"/>
      <c r="F74" s="244"/>
      <c r="G74" s="244"/>
      <c r="H74" s="244"/>
      <c r="I74" s="244"/>
      <c r="J74" s="244"/>
      <c r="K74" s="244"/>
      <c r="L74" s="244"/>
      <c r="M74" s="244"/>
      <c r="N74" s="244"/>
      <c r="O74" s="244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 ht="15.0" customHeight="1">
      <c r="A75" s="72"/>
      <c r="B75" s="245" t="str">
        <f>J5</f>
        <v/>
      </c>
      <c r="C75" s="246">
        <v>16.0</v>
      </c>
      <c r="D75" s="246">
        <v>18.0</v>
      </c>
      <c r="E75" s="246">
        <v>19.0</v>
      </c>
      <c r="F75" s="246">
        <v>20.0</v>
      </c>
      <c r="G75" s="246">
        <v>21.0</v>
      </c>
      <c r="H75" s="246">
        <v>22.0</v>
      </c>
      <c r="I75" s="246">
        <v>23.0</v>
      </c>
      <c r="J75" s="246">
        <v>24.0</v>
      </c>
      <c r="K75" s="246">
        <v>25.0</v>
      </c>
      <c r="L75" s="246">
        <v>27.0</v>
      </c>
      <c r="M75" s="246">
        <v>27.0</v>
      </c>
      <c r="N75" s="246">
        <v>28.0</v>
      </c>
      <c r="O75" s="247">
        <f t="shared" ref="O75:O76" si="40">SUM(C75:N75)</f>
        <v>270</v>
      </c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 ht="15.0" customHeight="1">
      <c r="A76" s="72"/>
      <c r="B76" s="248" t="s">
        <v>195</v>
      </c>
      <c r="C76" s="249">
        <f t="shared" ref="C76:N76" si="39">+C75*$K$5</f>
        <v>4000</v>
      </c>
      <c r="D76" s="249">
        <f t="shared" si="39"/>
        <v>4500</v>
      </c>
      <c r="E76" s="249">
        <f t="shared" si="39"/>
        <v>4750</v>
      </c>
      <c r="F76" s="249">
        <f t="shared" si="39"/>
        <v>5000</v>
      </c>
      <c r="G76" s="249">
        <f t="shared" si="39"/>
        <v>5250</v>
      </c>
      <c r="H76" s="249">
        <f t="shared" si="39"/>
        <v>5500</v>
      </c>
      <c r="I76" s="249">
        <f t="shared" si="39"/>
        <v>5750</v>
      </c>
      <c r="J76" s="249">
        <f t="shared" si="39"/>
        <v>6000</v>
      </c>
      <c r="K76" s="249">
        <f t="shared" si="39"/>
        <v>6250</v>
      </c>
      <c r="L76" s="249">
        <f t="shared" si="39"/>
        <v>6750</v>
      </c>
      <c r="M76" s="249">
        <f t="shared" si="39"/>
        <v>6750</v>
      </c>
      <c r="N76" s="249">
        <f t="shared" si="39"/>
        <v>7000</v>
      </c>
      <c r="O76" s="247">
        <f t="shared" si="40"/>
        <v>67500</v>
      </c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ht="15.0" customHeight="1">
      <c r="A77" s="72"/>
      <c r="B77" s="243" t="str">
        <f>F6</f>
        <v>Abonnement Premium</v>
      </c>
      <c r="C77" s="249"/>
      <c r="D77" s="249"/>
      <c r="E77" s="249"/>
      <c r="F77" s="249"/>
      <c r="G77" s="249"/>
      <c r="H77" s="249"/>
      <c r="I77" s="249"/>
      <c r="J77" s="249"/>
      <c r="K77" s="249"/>
      <c r="L77" s="249"/>
      <c r="M77" s="249"/>
      <c r="N77" s="249"/>
      <c r="O77" s="247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 ht="15.0" customHeight="1">
      <c r="A78" s="72"/>
      <c r="B78" s="250" t="str">
        <f>J6</f>
        <v/>
      </c>
      <c r="C78" s="246">
        <v>8.0</v>
      </c>
      <c r="D78" s="246">
        <v>9.0</v>
      </c>
      <c r="E78" s="246">
        <v>10.0</v>
      </c>
      <c r="F78" s="246">
        <v>10.0</v>
      </c>
      <c r="G78" s="246">
        <v>11.0</v>
      </c>
      <c r="H78" s="246">
        <v>11.0</v>
      </c>
      <c r="I78" s="246">
        <v>12.0</v>
      </c>
      <c r="J78" s="246">
        <v>13.0</v>
      </c>
      <c r="K78" s="246">
        <v>13.0</v>
      </c>
      <c r="L78" s="246">
        <v>14.0</v>
      </c>
      <c r="M78" s="246">
        <v>15.0</v>
      </c>
      <c r="N78" s="246">
        <v>16.0</v>
      </c>
      <c r="O78" s="247">
        <f t="shared" ref="O78:O79" si="42">SUM(C78:N78)</f>
        <v>142</v>
      </c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ht="15.0" customHeight="1">
      <c r="A79" s="72"/>
      <c r="B79" s="248" t="s">
        <v>195</v>
      </c>
      <c r="C79" s="249">
        <f t="shared" ref="C79:N79" si="41">+C78*$K$6</f>
        <v>2800</v>
      </c>
      <c r="D79" s="249">
        <f t="shared" si="41"/>
        <v>3150</v>
      </c>
      <c r="E79" s="249">
        <f t="shared" si="41"/>
        <v>3500</v>
      </c>
      <c r="F79" s="249">
        <f t="shared" si="41"/>
        <v>3500</v>
      </c>
      <c r="G79" s="249">
        <f t="shared" si="41"/>
        <v>3850</v>
      </c>
      <c r="H79" s="249">
        <f t="shared" si="41"/>
        <v>3850</v>
      </c>
      <c r="I79" s="249">
        <f t="shared" si="41"/>
        <v>4200</v>
      </c>
      <c r="J79" s="249">
        <f t="shared" si="41"/>
        <v>4550</v>
      </c>
      <c r="K79" s="249">
        <f t="shared" si="41"/>
        <v>4550</v>
      </c>
      <c r="L79" s="249">
        <f t="shared" si="41"/>
        <v>4900</v>
      </c>
      <c r="M79" s="249">
        <f t="shared" si="41"/>
        <v>5250</v>
      </c>
      <c r="N79" s="249">
        <f t="shared" si="41"/>
        <v>5600</v>
      </c>
      <c r="O79" s="247">
        <f t="shared" si="42"/>
        <v>49700</v>
      </c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ht="15.0" customHeight="1">
      <c r="A80" s="72"/>
      <c r="B80" s="243" t="str">
        <f>F7</f>
        <v>Abonnement Classic (sans engagement)</v>
      </c>
      <c r="C80" s="249"/>
      <c r="D80" s="249"/>
      <c r="E80" s="249"/>
      <c r="F80" s="249"/>
      <c r="G80" s="249"/>
      <c r="H80" s="249"/>
      <c r="I80" s="249"/>
      <c r="J80" s="249"/>
      <c r="K80" s="249"/>
      <c r="L80" s="249"/>
      <c r="M80" s="249"/>
      <c r="N80" s="249"/>
      <c r="O80" s="247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ht="15.0" customHeight="1">
      <c r="A81" s="72"/>
      <c r="B81" s="250" t="str">
        <f>J7</f>
        <v/>
      </c>
      <c r="C81" s="246">
        <v>7.0</v>
      </c>
      <c r="D81" s="246">
        <v>7.0</v>
      </c>
      <c r="E81" s="246">
        <v>8.0</v>
      </c>
      <c r="F81" s="246">
        <v>7.0</v>
      </c>
      <c r="G81" s="246">
        <v>7.0</v>
      </c>
      <c r="H81" s="246">
        <v>7.0</v>
      </c>
      <c r="I81" s="246">
        <v>6.0</v>
      </c>
      <c r="J81" s="246">
        <v>6.0</v>
      </c>
      <c r="K81" s="246">
        <v>5.0</v>
      </c>
      <c r="L81" s="246">
        <v>6.0</v>
      </c>
      <c r="M81" s="246">
        <v>6.0</v>
      </c>
      <c r="N81" s="246">
        <v>6.0</v>
      </c>
      <c r="O81" s="247">
        <f t="shared" ref="O81:O82" si="44">SUM(C81:N81)</f>
        <v>78</v>
      </c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ht="15.0" customHeight="1">
      <c r="A82" s="72"/>
      <c r="B82" s="248" t="s">
        <v>195</v>
      </c>
      <c r="C82" s="249">
        <f t="shared" ref="C82:N82" si="43">+C81*$K$7</f>
        <v>2100</v>
      </c>
      <c r="D82" s="249">
        <f t="shared" si="43"/>
        <v>2100</v>
      </c>
      <c r="E82" s="249">
        <f t="shared" si="43"/>
        <v>2400</v>
      </c>
      <c r="F82" s="249">
        <f t="shared" si="43"/>
        <v>2100</v>
      </c>
      <c r="G82" s="249">
        <f t="shared" si="43"/>
        <v>2100</v>
      </c>
      <c r="H82" s="249">
        <f t="shared" si="43"/>
        <v>2100</v>
      </c>
      <c r="I82" s="249">
        <f t="shared" si="43"/>
        <v>1800</v>
      </c>
      <c r="J82" s="249">
        <f t="shared" si="43"/>
        <v>1800</v>
      </c>
      <c r="K82" s="249">
        <f t="shared" si="43"/>
        <v>1500</v>
      </c>
      <c r="L82" s="249">
        <f t="shared" si="43"/>
        <v>1800</v>
      </c>
      <c r="M82" s="249">
        <f t="shared" si="43"/>
        <v>1800</v>
      </c>
      <c r="N82" s="249">
        <f t="shared" si="43"/>
        <v>1800</v>
      </c>
      <c r="O82" s="247">
        <f t="shared" si="44"/>
        <v>23400</v>
      </c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ht="15.0" customHeight="1">
      <c r="A83" s="72"/>
      <c r="B83" s="243" t="str">
        <f>F8</f>
        <v>Label Ethika</v>
      </c>
      <c r="C83" s="249"/>
      <c r="D83" s="249"/>
      <c r="E83" s="249"/>
      <c r="F83" s="249"/>
      <c r="G83" s="249"/>
      <c r="H83" s="249"/>
      <c r="I83" s="249"/>
      <c r="J83" s="249"/>
      <c r="K83" s="249"/>
      <c r="L83" s="249"/>
      <c r="M83" s="249"/>
      <c r="N83" s="249"/>
      <c r="O83" s="247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ht="15.0" customHeight="1">
      <c r="A84" s="72"/>
      <c r="B84" s="250" t="str">
        <f>J8</f>
        <v/>
      </c>
      <c r="C84" s="246">
        <v>1.0</v>
      </c>
      <c r="D84" s="246">
        <v>0.0</v>
      </c>
      <c r="E84" s="246">
        <v>0.0</v>
      </c>
      <c r="F84" s="246">
        <v>1.0</v>
      </c>
      <c r="G84" s="246">
        <v>0.0</v>
      </c>
      <c r="H84" s="246">
        <v>1.0</v>
      </c>
      <c r="I84" s="246">
        <v>0.0</v>
      </c>
      <c r="J84" s="246">
        <v>1.0</v>
      </c>
      <c r="K84" s="246">
        <v>1.0</v>
      </c>
      <c r="L84" s="246">
        <v>0.0</v>
      </c>
      <c r="M84" s="246">
        <v>0.0</v>
      </c>
      <c r="N84" s="246">
        <v>1.0</v>
      </c>
      <c r="O84" s="247">
        <f t="shared" ref="O84:O85" si="46">SUM(C84:N84)</f>
        <v>6</v>
      </c>
      <c r="P84" s="72"/>
      <c r="Q84" s="251">
        <f>SUM(N75+N78+N81)</f>
        <v>50</v>
      </c>
      <c r="R84" s="252">
        <f>SUM(C84:N84)</f>
        <v>6</v>
      </c>
      <c r="S84" s="72"/>
      <c r="T84" s="72"/>
      <c r="U84" s="72"/>
      <c r="V84" s="72"/>
      <c r="W84" s="72"/>
      <c r="X84" s="72"/>
      <c r="Y84" s="72"/>
      <c r="Z84" s="72"/>
    </row>
    <row r="85" ht="15.0" customHeight="1">
      <c r="A85" s="72"/>
      <c r="B85" s="248" t="s">
        <v>195</v>
      </c>
      <c r="C85" s="249">
        <f t="shared" ref="C85:N85" si="45">+C84*$K$8</f>
        <v>500</v>
      </c>
      <c r="D85" s="249">
        <f t="shared" si="45"/>
        <v>0</v>
      </c>
      <c r="E85" s="249">
        <f t="shared" si="45"/>
        <v>0</v>
      </c>
      <c r="F85" s="249">
        <f t="shared" si="45"/>
        <v>500</v>
      </c>
      <c r="G85" s="249">
        <f t="shared" si="45"/>
        <v>0</v>
      </c>
      <c r="H85" s="249">
        <f t="shared" si="45"/>
        <v>500</v>
      </c>
      <c r="I85" s="249">
        <f t="shared" si="45"/>
        <v>0</v>
      </c>
      <c r="J85" s="249">
        <f t="shared" si="45"/>
        <v>500</v>
      </c>
      <c r="K85" s="249">
        <f t="shared" si="45"/>
        <v>500</v>
      </c>
      <c r="L85" s="249">
        <f t="shared" si="45"/>
        <v>0</v>
      </c>
      <c r="M85" s="249">
        <f t="shared" si="45"/>
        <v>0</v>
      </c>
      <c r="N85" s="249">
        <f t="shared" si="45"/>
        <v>500</v>
      </c>
      <c r="O85" s="247">
        <f t="shared" si="46"/>
        <v>3000</v>
      </c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ht="15.0" hidden="1" customHeight="1">
      <c r="A86" s="72"/>
      <c r="B86" s="243" t="str">
        <f>F9</f>
        <v>Produit/Service 5</v>
      </c>
      <c r="C86" s="244"/>
      <c r="D86" s="244"/>
      <c r="E86" s="244"/>
      <c r="F86" s="244"/>
      <c r="G86" s="244"/>
      <c r="H86" s="244"/>
      <c r="I86" s="244"/>
      <c r="J86" s="244"/>
      <c r="K86" s="244"/>
      <c r="L86" s="244"/>
      <c r="M86" s="244"/>
      <c r="N86" s="244"/>
      <c r="O86" s="244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ht="15.0" hidden="1" customHeight="1">
      <c r="A87" s="72"/>
      <c r="B87" s="245" t="str">
        <f>J9</f>
        <v/>
      </c>
      <c r="C87" s="253"/>
      <c r="D87" s="253"/>
      <c r="E87" s="253"/>
      <c r="F87" s="253"/>
      <c r="G87" s="253"/>
      <c r="H87" s="253"/>
      <c r="I87" s="253"/>
      <c r="J87" s="253"/>
      <c r="K87" s="253"/>
      <c r="L87" s="253"/>
      <c r="M87" s="253"/>
      <c r="N87" s="253"/>
      <c r="O87" s="247">
        <f t="shared" ref="O87:O88" si="48">SUM(C87:N87)</f>
        <v>0</v>
      </c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ht="15.0" hidden="1" customHeight="1">
      <c r="A88" s="72"/>
      <c r="B88" s="248" t="s">
        <v>195</v>
      </c>
      <c r="C88" s="249">
        <f t="shared" ref="C88:N88" si="47">C87*$K$9</f>
        <v>0</v>
      </c>
      <c r="D88" s="249">
        <f t="shared" si="47"/>
        <v>0</v>
      </c>
      <c r="E88" s="249">
        <f t="shared" si="47"/>
        <v>0</v>
      </c>
      <c r="F88" s="249">
        <f t="shared" si="47"/>
        <v>0</v>
      </c>
      <c r="G88" s="249">
        <f t="shared" si="47"/>
        <v>0</v>
      </c>
      <c r="H88" s="249">
        <f t="shared" si="47"/>
        <v>0</v>
      </c>
      <c r="I88" s="249">
        <f t="shared" si="47"/>
        <v>0</v>
      </c>
      <c r="J88" s="249">
        <f t="shared" si="47"/>
        <v>0</v>
      </c>
      <c r="K88" s="249">
        <f t="shared" si="47"/>
        <v>0</v>
      </c>
      <c r="L88" s="249">
        <f t="shared" si="47"/>
        <v>0</v>
      </c>
      <c r="M88" s="249">
        <f t="shared" si="47"/>
        <v>0</v>
      </c>
      <c r="N88" s="249">
        <f t="shared" si="47"/>
        <v>0</v>
      </c>
      <c r="O88" s="247">
        <f t="shared" si="48"/>
        <v>0</v>
      </c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ht="15.0" hidden="1" customHeight="1">
      <c r="A89" s="72"/>
      <c r="B89" s="243" t="str">
        <f>F10</f>
        <v>Produit/Service 6</v>
      </c>
      <c r="C89" s="244"/>
      <c r="D89" s="244"/>
      <c r="E89" s="244"/>
      <c r="F89" s="244"/>
      <c r="G89" s="244"/>
      <c r="H89" s="244"/>
      <c r="I89" s="244"/>
      <c r="J89" s="244"/>
      <c r="K89" s="244"/>
      <c r="L89" s="244"/>
      <c r="M89" s="244"/>
      <c r="N89" s="244"/>
      <c r="O89" s="244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ht="15.0" hidden="1" customHeight="1">
      <c r="A90" s="72"/>
      <c r="B90" s="245" t="str">
        <f>J10</f>
        <v/>
      </c>
      <c r="C90" s="253"/>
      <c r="D90" s="253"/>
      <c r="E90" s="253"/>
      <c r="F90" s="253"/>
      <c r="G90" s="253"/>
      <c r="H90" s="253"/>
      <c r="I90" s="253"/>
      <c r="J90" s="253"/>
      <c r="K90" s="253"/>
      <c r="L90" s="253"/>
      <c r="M90" s="253"/>
      <c r="N90" s="253"/>
      <c r="O90" s="247">
        <f t="shared" ref="O90:O91" si="50">SUM(C90:N90)</f>
        <v>0</v>
      </c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ht="15.0" hidden="1" customHeight="1">
      <c r="A91" s="72"/>
      <c r="B91" s="248" t="s">
        <v>195</v>
      </c>
      <c r="C91" s="249">
        <f t="shared" ref="C91:N91" si="49">C90*$K$10</f>
        <v>0</v>
      </c>
      <c r="D91" s="249">
        <f t="shared" si="49"/>
        <v>0</v>
      </c>
      <c r="E91" s="249">
        <f t="shared" si="49"/>
        <v>0</v>
      </c>
      <c r="F91" s="249">
        <f t="shared" si="49"/>
        <v>0</v>
      </c>
      <c r="G91" s="249">
        <f t="shared" si="49"/>
        <v>0</v>
      </c>
      <c r="H91" s="249">
        <f t="shared" si="49"/>
        <v>0</v>
      </c>
      <c r="I91" s="249">
        <f t="shared" si="49"/>
        <v>0</v>
      </c>
      <c r="J91" s="249">
        <f t="shared" si="49"/>
        <v>0</v>
      </c>
      <c r="K91" s="249">
        <f t="shared" si="49"/>
        <v>0</v>
      </c>
      <c r="L91" s="249">
        <f t="shared" si="49"/>
        <v>0</v>
      </c>
      <c r="M91" s="249">
        <f t="shared" si="49"/>
        <v>0</v>
      </c>
      <c r="N91" s="249">
        <f t="shared" si="49"/>
        <v>0</v>
      </c>
      <c r="O91" s="247">
        <f t="shared" si="50"/>
        <v>0</v>
      </c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ht="15.0" hidden="1" customHeight="1">
      <c r="A92" s="72"/>
      <c r="B92" s="243" t="str">
        <f>F11</f>
        <v>Produit/Service 7</v>
      </c>
      <c r="C92" s="244"/>
      <c r="D92" s="244"/>
      <c r="E92" s="244"/>
      <c r="F92" s="244"/>
      <c r="G92" s="244"/>
      <c r="H92" s="244"/>
      <c r="I92" s="244"/>
      <c r="J92" s="244"/>
      <c r="K92" s="244"/>
      <c r="L92" s="244"/>
      <c r="M92" s="244"/>
      <c r="N92" s="244"/>
      <c r="O92" s="244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ht="15.0" hidden="1" customHeight="1">
      <c r="A93" s="72"/>
      <c r="B93" s="245" t="str">
        <f>J11</f>
        <v/>
      </c>
      <c r="C93" s="253"/>
      <c r="D93" s="253"/>
      <c r="E93" s="253"/>
      <c r="F93" s="253"/>
      <c r="G93" s="253"/>
      <c r="H93" s="253"/>
      <c r="I93" s="253"/>
      <c r="J93" s="253"/>
      <c r="K93" s="253"/>
      <c r="L93" s="253"/>
      <c r="M93" s="253"/>
      <c r="N93" s="253"/>
      <c r="O93" s="247">
        <f t="shared" ref="O93:O94" si="52">SUM(C93:N93)</f>
        <v>0</v>
      </c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ht="15.0" hidden="1" customHeight="1">
      <c r="A94" s="72"/>
      <c r="B94" s="248" t="s">
        <v>195</v>
      </c>
      <c r="C94" s="249">
        <f t="shared" ref="C94:N94" si="51">C93*$K$11</f>
        <v>0</v>
      </c>
      <c r="D94" s="249">
        <f t="shared" si="51"/>
        <v>0</v>
      </c>
      <c r="E94" s="249">
        <f t="shared" si="51"/>
        <v>0</v>
      </c>
      <c r="F94" s="249">
        <f t="shared" si="51"/>
        <v>0</v>
      </c>
      <c r="G94" s="249">
        <f t="shared" si="51"/>
        <v>0</v>
      </c>
      <c r="H94" s="249">
        <f t="shared" si="51"/>
        <v>0</v>
      </c>
      <c r="I94" s="249">
        <f t="shared" si="51"/>
        <v>0</v>
      </c>
      <c r="J94" s="249">
        <f t="shared" si="51"/>
        <v>0</v>
      </c>
      <c r="K94" s="249">
        <f t="shared" si="51"/>
        <v>0</v>
      </c>
      <c r="L94" s="249">
        <f t="shared" si="51"/>
        <v>0</v>
      </c>
      <c r="M94" s="249">
        <f t="shared" si="51"/>
        <v>0</v>
      </c>
      <c r="N94" s="249">
        <f t="shared" si="51"/>
        <v>0</v>
      </c>
      <c r="O94" s="247">
        <f t="shared" si="52"/>
        <v>0</v>
      </c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ht="15.0" hidden="1" customHeight="1">
      <c r="A95" s="72"/>
      <c r="B95" s="243" t="str">
        <f>F12</f>
        <v>Produit/Service 8</v>
      </c>
      <c r="C95" s="244"/>
      <c r="D95" s="244"/>
      <c r="E95" s="244"/>
      <c r="F95" s="244"/>
      <c r="G95" s="244"/>
      <c r="H95" s="244"/>
      <c r="I95" s="244"/>
      <c r="J95" s="244"/>
      <c r="K95" s="244"/>
      <c r="L95" s="244"/>
      <c r="M95" s="244"/>
      <c r="N95" s="244"/>
      <c r="O95" s="244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ht="15.0" hidden="1" customHeight="1">
      <c r="A96" s="72"/>
      <c r="B96" s="245" t="str">
        <f>J12</f>
        <v/>
      </c>
      <c r="C96" s="253"/>
      <c r="D96" s="253"/>
      <c r="E96" s="253"/>
      <c r="F96" s="253"/>
      <c r="G96" s="253"/>
      <c r="H96" s="253"/>
      <c r="I96" s="253"/>
      <c r="J96" s="253"/>
      <c r="K96" s="253"/>
      <c r="L96" s="253"/>
      <c r="M96" s="253"/>
      <c r="N96" s="253"/>
      <c r="O96" s="247">
        <f t="shared" ref="O96:O97" si="54">SUM(C96:N96)</f>
        <v>0</v>
      </c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ht="15.0" hidden="1" customHeight="1">
      <c r="A97" s="72"/>
      <c r="B97" s="248" t="s">
        <v>195</v>
      </c>
      <c r="C97" s="249">
        <f t="shared" ref="C97:N97" si="53">C96*$K$12</f>
        <v>0</v>
      </c>
      <c r="D97" s="249">
        <f t="shared" si="53"/>
        <v>0</v>
      </c>
      <c r="E97" s="249">
        <f t="shared" si="53"/>
        <v>0</v>
      </c>
      <c r="F97" s="249">
        <f t="shared" si="53"/>
        <v>0</v>
      </c>
      <c r="G97" s="249">
        <f t="shared" si="53"/>
        <v>0</v>
      </c>
      <c r="H97" s="249">
        <f t="shared" si="53"/>
        <v>0</v>
      </c>
      <c r="I97" s="249">
        <f t="shared" si="53"/>
        <v>0</v>
      </c>
      <c r="J97" s="249">
        <f t="shared" si="53"/>
        <v>0</v>
      </c>
      <c r="K97" s="249">
        <f t="shared" si="53"/>
        <v>0</v>
      </c>
      <c r="L97" s="249">
        <f t="shared" si="53"/>
        <v>0</v>
      </c>
      <c r="M97" s="249">
        <f t="shared" si="53"/>
        <v>0</v>
      </c>
      <c r="N97" s="249">
        <f t="shared" si="53"/>
        <v>0</v>
      </c>
      <c r="O97" s="247">
        <f t="shared" si="54"/>
        <v>0</v>
      </c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ht="15.0" customHeight="1">
      <c r="A98" s="72"/>
      <c r="B98" s="254" t="s">
        <v>196</v>
      </c>
      <c r="C98" s="263">
        <f t="shared" ref="C98:N98" si="55">IF($O99=0,"0",(C76+C79+C82+C85+C88+C91+C94+C97)/$O99)</f>
        <v>0.06545961003</v>
      </c>
      <c r="D98" s="263">
        <f t="shared" si="55"/>
        <v>0.06789693593</v>
      </c>
      <c r="E98" s="263">
        <f t="shared" si="55"/>
        <v>0.0741643454</v>
      </c>
      <c r="F98" s="263">
        <f t="shared" si="55"/>
        <v>0.07729805014</v>
      </c>
      <c r="G98" s="263">
        <f t="shared" si="55"/>
        <v>0.07799442897</v>
      </c>
      <c r="H98" s="263">
        <f t="shared" si="55"/>
        <v>0.08321727019</v>
      </c>
      <c r="I98" s="263">
        <f t="shared" si="55"/>
        <v>0.08182451253</v>
      </c>
      <c r="J98" s="263">
        <f t="shared" si="55"/>
        <v>0.08948467967</v>
      </c>
      <c r="K98" s="263">
        <f t="shared" si="55"/>
        <v>0.08913649025</v>
      </c>
      <c r="L98" s="263">
        <f t="shared" si="55"/>
        <v>0.09366295265</v>
      </c>
      <c r="M98" s="263">
        <f t="shared" si="55"/>
        <v>0.09610027855</v>
      </c>
      <c r="N98" s="263">
        <f t="shared" si="55"/>
        <v>0.1037604457</v>
      </c>
      <c r="O98" s="256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ht="19.5" customHeight="1">
      <c r="A99" s="72"/>
      <c r="B99" s="257"/>
      <c r="C99" s="258"/>
      <c r="D99" s="258"/>
      <c r="E99" s="258"/>
      <c r="F99" s="258"/>
      <c r="G99" s="258"/>
      <c r="H99" s="258"/>
      <c r="I99" s="258"/>
      <c r="J99" s="258"/>
      <c r="K99" s="258"/>
      <c r="L99" s="259" t="s">
        <v>197</v>
      </c>
      <c r="M99" s="28"/>
      <c r="N99" s="260" t="str">
        <f>'Fiche de synthèse'!E13</f>
        <v>N+2</v>
      </c>
      <c r="O99" s="66">
        <f>O76+O79+O82+O85+O88+O91+O94+O97</f>
        <v>143600</v>
      </c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ht="19.5" customHeight="1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ht="12.0" customHeight="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ht="12.0" customHeight="1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ht="12.0" customHeight="1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ht="12.0" customHeight="1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ht="12.0" customHeight="1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ht="12.0" customHeight="1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ht="12.0" customHeight="1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ht="12.0" customHeight="1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ht="12.0" customHeight="1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ht="12.0" customHeight="1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ht="12.0" customHeight="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ht="12.0" customHeight="1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ht="12.0" customHeight="1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ht="12.0" customHeight="1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ht="12.0" customHeight="1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ht="12.0" customHeight="1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ht="12.0" customHeight="1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ht="12.0" customHeight="1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ht="12.0" customHeight="1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ht="12.0" customHeight="1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ht="12.0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ht="12.0" customHeight="1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ht="12.0" customHeight="1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ht="12.0" customHeight="1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ht="12.0" customHeight="1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ht="12.0" customHeight="1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ht="12.0" customHeight="1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ht="12.0" customHeight="1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ht="12.0" customHeight="1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ht="12.0" customHeight="1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ht="12.0" customHeight="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ht="12.0" customHeight="1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ht="12.0" customHeight="1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ht="12.0" customHeight="1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ht="12.0" customHeight="1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ht="12.0" customHeight="1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ht="12.0" customHeight="1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ht="12.0" customHeight="1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ht="12.0" customHeight="1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ht="12.0" customHeight="1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ht="12.0" customHeight="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ht="12.0" customHeight="1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ht="12.0" customHeight="1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ht="12.0" customHeight="1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ht="12.0" customHeight="1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ht="12.0" customHeight="1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ht="12.0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ht="12.0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ht="12.0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ht="12.0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ht="12.0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ht="12.0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ht="12.0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ht="12.0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ht="12.0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ht="12.0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ht="12.0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ht="12.0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ht="12.0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ht="12.0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ht="12.0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ht="12.0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ht="12.0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ht="12.0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ht="12.0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ht="12.0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ht="12.0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ht="12.0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ht="12.0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ht="12.0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ht="12.0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ht="12.0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ht="12.0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ht="12.0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ht="12.0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ht="12.0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ht="12.0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ht="12.0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ht="12.0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ht="12.0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ht="12.0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ht="12.0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ht="12.0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ht="12.0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ht="12.0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ht="12.0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ht="12.0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ht="12.0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ht="12.0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ht="12.0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ht="12.0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ht="12.0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ht="12.0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ht="12.0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ht="12.0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ht="12.0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ht="12.0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ht="12.0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ht="12.0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ht="12.0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ht="12.0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ht="12.0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ht="12.0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ht="12.0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ht="12.0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ht="12.0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ht="12.0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ht="12.0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ht="12.0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ht="12.0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ht="12.0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ht="12.0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ht="12.0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ht="12.0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ht="12.0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ht="12.0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ht="12.0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ht="12.0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ht="12.0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ht="12.0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ht="12.0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ht="12.0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ht="12.0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ht="12.0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ht="12.0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ht="12.0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ht="12.0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ht="12.0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ht="12.0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ht="12.0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ht="12.0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ht="12.0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ht="12.0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ht="12.0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ht="12.0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ht="12.0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ht="12.0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ht="12.0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ht="12.0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ht="12.0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ht="12.0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ht="12.0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ht="12.0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ht="12.0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ht="12.0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ht="12.0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ht="12.0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ht="12.0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ht="12.0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ht="12.0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ht="12.0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ht="12.0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ht="12.0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ht="12.0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ht="12.0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ht="12.0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ht="12.0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ht="12.0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ht="12.0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ht="12.0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ht="12.0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ht="12.0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ht="12.0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ht="12.0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ht="12.0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ht="12.0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ht="12.0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ht="12.0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ht="12.0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ht="12.0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ht="12.0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ht="12.0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ht="12.0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ht="12.0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ht="12.0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ht="12.0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ht="12.0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ht="12.0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ht="12.0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ht="12.0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ht="12.0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ht="12.0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ht="12.0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ht="12.0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ht="12.0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ht="12.0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ht="12.0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ht="12.0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ht="12.0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ht="12.0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ht="12.0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ht="12.0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ht="12.0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ht="12.0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ht="12.0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ht="12.0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ht="12.0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ht="12.0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ht="12.0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ht="12.0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ht="12.0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ht="12.0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ht="12.0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ht="12.0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ht="12.0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ht="12.0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ht="12.0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ht="12.0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ht="12.0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ht="12.0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ht="12.0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ht="12.0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ht="12.0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2.0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2.0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2.0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2.0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2.0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2.0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2.0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2.0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2.0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2.0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2.0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2.0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2.0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2.0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2.0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2.0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2.0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2.0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2.0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2.0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2.0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2.0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2.0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2.0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2.0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2.0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2.0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2.0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2.0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2.0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2.0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2.0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2.0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2.0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2.0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2.0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2.0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2.0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2.0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2.0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2.0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2.0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2.0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2.0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2.0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2.0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2.0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2.0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2.0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2.0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2.0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2.0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2.0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2.0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2.0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2.0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2.0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2.0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2.0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2.0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2.0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2.0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2.0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2.0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2.0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2.0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2.0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2.0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2.0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2.0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2.0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2.0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2.0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2.0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2.0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2.0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2.0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2.0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2.0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2.0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2.0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2.0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2.0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2.0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2.0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2.0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2.0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2.0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2.0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2.0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2.0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2.0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2.0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2.0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2.0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2.0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2.0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2.0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2.0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2.0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2.0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2.0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2.0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2.0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2.0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2.0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2.0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2.0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2.0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2.0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2.0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2.0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2.0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2.0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2.0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2.0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2.0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2.0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2.0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2.0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2.0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2.0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2.0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2.0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2.0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2.0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2.0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2.0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2.0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2.0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2.0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2.0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2.0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2.0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2.0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2.0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2.0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2.0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2.0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2.0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2.0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2.0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2.0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2.0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2.0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2.0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2.0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2.0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2.0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2.0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2.0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2.0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2.0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2.0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2.0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2.0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2.0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2.0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2.0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2.0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2.0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2.0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2.0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2.0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2.0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2.0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2.0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2.0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2.0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2.0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2.0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2.0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2.0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2.0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2.0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2.0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2.0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2.0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2.0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2.0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2.0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2.0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2.0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2.0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2.0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2.0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2.0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2.0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2.0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2.0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2.0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2.0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2.0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2.0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2.0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2.0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2.0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2.0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2.0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2.0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2.0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2.0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2.0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2.0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2.0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2.0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2.0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2.0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2.0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2.0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2.0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2.0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2.0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2.0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2.0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2.0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2.0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2.0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2.0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2.0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2.0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2.0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2.0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2.0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2.0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2.0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2.0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2.0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2.0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2.0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2.0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2.0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2.0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2.0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2.0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2.0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2.0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2.0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2.0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2.0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2.0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2.0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2.0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2.0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2.0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2.0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2.0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2.0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2.0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2.0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2.0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2.0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2.0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2.0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2.0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2.0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2.0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2.0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2.0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2.0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2.0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2.0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2.0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2.0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2.0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2.0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2.0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2.0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2.0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2.0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2.0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2.0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2.0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2.0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2.0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2.0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2.0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2.0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2.0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2.0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2.0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2.0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2.0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2.0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2.0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2.0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2.0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2.0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2.0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2.0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2.0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2.0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2.0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2.0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2.0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2.0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2.0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2.0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2.0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2.0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2.0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2.0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2.0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2.0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2.0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2.0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2.0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2.0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2.0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2.0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2.0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2.0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2.0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2.0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2.0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2.0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2.0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2.0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2.0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2.0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2.0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2.0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2.0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2.0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2.0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2.0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2.0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2.0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2.0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2.0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2.0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2.0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2.0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2.0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2.0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2.0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2.0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2.0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2.0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2.0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2.0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2.0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2.0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2.0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2.0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2.0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2.0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2.0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2.0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2.0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2.0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2.0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2.0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2.0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2.0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2.0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2.0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2.0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2.0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2.0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2.0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2.0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2.0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2.0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2.0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2.0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2.0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2.0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2.0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2.0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2.0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2.0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2.0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2.0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2.0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2.0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2.0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2.0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2.0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2.0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2.0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2.0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2.0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2.0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2.0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2.0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2.0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2.0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2.0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2.0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2.0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2.0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2.0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2.0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2.0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2.0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2.0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2.0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2.0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2.0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2.0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2.0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2.0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2.0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2.0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2.0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2.0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2.0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2.0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2.0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2.0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2.0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2.0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2.0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2.0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2.0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2.0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2.0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2.0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2.0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2.0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2.0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2.0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2.0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2.0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2.0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2.0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2.0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2.0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2.0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2.0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2.0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2.0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2.0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2.0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2.0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2.0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2.0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2.0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2.0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2.0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2.0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2.0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2.0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2.0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2.0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2.0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2.0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2.0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2.0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2.0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2.0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2.0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2.0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2.0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2.0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2.0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2.0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2.0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2.0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2.0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2.0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2.0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2.0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2.0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2.0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2.0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2.0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2.0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2.0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2.0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2.0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2.0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2.0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2.0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2.0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2.0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2.0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2.0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2.0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2.0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2.0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2.0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2.0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2.0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2.0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2.0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2.0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2.0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2.0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2.0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2.0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2.0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2.0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2.0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2.0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2.0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2.0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2.0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2.0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2.0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2.0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2.0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2.0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2.0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2.0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2.0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2.0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2.0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2.0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2.0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2.0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2.0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2.0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2.0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2.0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2.0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2.0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2.0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2.0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2.0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2.0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2.0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2.0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2.0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2.0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2.0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2.0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2.0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2.0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2.0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2.0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2.0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2.0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2.0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2.0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2.0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2.0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2.0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2.0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2.0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2.0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2.0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2.0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2.0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2.0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2.0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2.0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2.0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2.0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2.0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2.0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2.0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2.0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2.0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2.0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2.0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2.0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2.0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2.0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2.0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2.0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2.0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2.0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2.0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2.0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2.0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2.0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2.0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2.0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2.0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2.0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2.0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2.0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2.0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2.0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2.0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2.0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2.0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2.0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2.0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2.0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2.0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2.0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2.0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2.0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2.0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2.0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2.0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2.0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2.0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2.0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2.0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2.0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2.0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2.0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2.0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2.0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2.0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2.0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2.0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2.0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2.0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2.0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2.0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2.0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2.0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2.0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2.0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2.0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2.0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2.0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2.0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2.0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2.0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2.0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2.0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2.0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2.0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2.0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2.0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2.0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2.0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2.0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2.0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2.0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2.0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2.0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2.0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2.0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2.0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2.0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2.0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2.0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2.0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2.0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2.0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2.0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2.0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2.0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2.0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2.0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2.0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2.0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2.0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2.0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2.0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2.0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2.0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2.0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2.0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2.0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2.0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2.0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2.0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2.0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2.0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2.0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2.0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2.0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2.0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2.0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2.0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2.0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2.0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2.0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2.0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2.0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2.0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2.0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2.0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2.0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2.0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2.0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2.0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2.0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2.0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2.0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2.0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2.0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2.0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2.0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2.0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2.0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2.0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2.0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2.0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17">
    <mergeCell ref="B1:O1"/>
    <mergeCell ref="E3:L3"/>
    <mergeCell ref="F4:I4"/>
    <mergeCell ref="F5:I5"/>
    <mergeCell ref="F6:I6"/>
    <mergeCell ref="F7:I7"/>
    <mergeCell ref="F8:I8"/>
    <mergeCell ref="L70:M70"/>
    <mergeCell ref="C72:O72"/>
    <mergeCell ref="L99:M99"/>
    <mergeCell ref="F9:I9"/>
    <mergeCell ref="F10:I10"/>
    <mergeCell ref="F11:I11"/>
    <mergeCell ref="F12:I12"/>
    <mergeCell ref="C14:O14"/>
    <mergeCell ref="L41:M41"/>
    <mergeCell ref="C43:O43"/>
  </mergeCells>
  <dataValidations>
    <dataValidation type="list" allowBlank="1" showErrorMessage="1" sqref="J5:J12">
      <formula1>'Base de données IPA'!$D$3:$D$11</formula1>
    </dataValidation>
    <dataValidation type="list" allowBlank="1" showInputMessage="1" showErrorMessage="1" prompt="20%;10%;5,5%;2,1%;sans TVA" sqref="L5:L12">
      <formula1>'Base de données IPA'!$C$3:$C$7</formula1>
    </dataValidation>
  </dataValidations>
  <printOptions horizontalCentered="1" verticalCentered="1"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8CCE4"/>
    <pageSetUpPr fitToPage="1"/>
  </sheetPr>
  <sheetViews>
    <sheetView showGridLines="0" workbookViewId="0"/>
  </sheetViews>
  <sheetFormatPr customHeight="1" defaultColWidth="12.63" defaultRowHeight="15.0"/>
  <cols>
    <col customWidth="1" min="1" max="1" width="15.88"/>
    <col customWidth="1" min="2" max="2" width="61.0"/>
    <col customWidth="1" min="3" max="3" width="3.5"/>
    <col customWidth="1" hidden="1" min="4" max="4" width="14.5"/>
    <col customWidth="1" hidden="1" min="5" max="5" width="3.5"/>
    <col customWidth="1" min="6" max="6" width="14.5"/>
    <col customWidth="1" min="7" max="7" width="4.75"/>
    <col customWidth="1" min="8" max="8" width="14.5"/>
    <col customWidth="1" min="9" max="9" width="4.75"/>
    <col customWidth="1" min="10" max="10" width="14.5"/>
    <col customWidth="1" min="11" max="11" width="4.75"/>
    <col customWidth="1" min="12" max="13" width="10.5"/>
    <col customWidth="1" min="14" max="14" width="27.88"/>
    <col customWidth="1" min="15" max="15" width="10.88"/>
    <col customWidth="1" min="16" max="16" width="13.88"/>
    <col customWidth="1" min="17" max="17" width="17.25"/>
    <col customWidth="1" min="18" max="18" width="8.88"/>
    <col customWidth="1" min="19" max="26" width="11.5"/>
  </cols>
  <sheetData>
    <row r="1" ht="39.75" customHeight="1">
      <c r="A1" s="70" t="s">
        <v>44</v>
      </c>
      <c r="B1" s="265" t="s">
        <v>198</v>
      </c>
      <c r="C1" s="27"/>
      <c r="D1" s="27"/>
      <c r="E1" s="27"/>
      <c r="F1" s="27"/>
      <c r="G1" s="27"/>
      <c r="H1" s="27"/>
      <c r="I1" s="27"/>
      <c r="J1" s="28"/>
      <c r="K1" s="266"/>
      <c r="L1" s="267"/>
      <c r="M1" s="267"/>
      <c r="N1" s="267"/>
      <c r="O1" s="267"/>
      <c r="P1" s="267"/>
      <c r="Q1" s="267"/>
      <c r="R1" s="268"/>
      <c r="S1" s="269" t="s">
        <v>199</v>
      </c>
      <c r="T1" s="27"/>
      <c r="U1" s="28"/>
      <c r="V1" s="268"/>
      <c r="W1" s="268"/>
      <c r="X1" s="268"/>
      <c r="Y1" s="268"/>
      <c r="Z1" s="268"/>
    </row>
    <row r="2" ht="19.5" customHeight="1">
      <c r="A2" s="270"/>
      <c r="B2" s="224" t="s">
        <v>200</v>
      </c>
      <c r="C2" s="224"/>
      <c r="D2" s="271">
        <v>12.0</v>
      </c>
      <c r="E2" s="224"/>
      <c r="F2" s="272">
        <v>12.0</v>
      </c>
      <c r="G2" s="272"/>
      <c r="H2" s="272">
        <v>12.0</v>
      </c>
      <c r="I2" s="272"/>
      <c r="J2" s="272">
        <v>12.0</v>
      </c>
      <c r="K2" s="272"/>
      <c r="L2" s="270"/>
      <c r="M2" s="270"/>
      <c r="N2" s="270"/>
      <c r="O2" s="270"/>
      <c r="P2" s="270"/>
      <c r="Q2" s="270"/>
      <c r="R2" s="268"/>
      <c r="S2" s="273">
        <f t="shared" ref="S2:S3" si="1">F2</f>
        <v>12</v>
      </c>
      <c r="T2" s="273">
        <f t="shared" ref="T2:T3" si="2">H2</f>
        <v>12</v>
      </c>
      <c r="U2" s="273">
        <f t="shared" ref="U2:U3" si="3">J2</f>
        <v>12</v>
      </c>
      <c r="V2" s="268"/>
      <c r="W2" s="268"/>
      <c r="X2" s="268"/>
      <c r="Y2" s="268"/>
      <c r="Z2" s="268"/>
    </row>
    <row r="3" ht="19.5" customHeight="1">
      <c r="A3" s="270"/>
      <c r="B3" s="274" t="s">
        <v>201</v>
      </c>
      <c r="C3" s="274"/>
      <c r="D3" s="225" t="s">
        <v>202</v>
      </c>
      <c r="E3" s="274"/>
      <c r="F3" s="225" t="str">
        <f>'Fiche de synthèse'!C13</f>
        <v>N</v>
      </c>
      <c r="G3" s="225"/>
      <c r="H3" s="225" t="str">
        <f>'Fiche de synthèse'!D13</f>
        <v>N+1</v>
      </c>
      <c r="I3" s="225"/>
      <c r="J3" s="225" t="str">
        <f>'Fiche de synthèse'!E13</f>
        <v>N+2</v>
      </c>
      <c r="K3" s="225"/>
      <c r="L3" s="270"/>
      <c r="M3" s="270"/>
      <c r="N3" s="270"/>
      <c r="O3" s="270"/>
      <c r="P3" s="270"/>
      <c r="Q3" s="270"/>
      <c r="R3" s="268"/>
      <c r="S3" s="275" t="str">
        <f t="shared" si="1"/>
        <v>N</v>
      </c>
      <c r="T3" s="275" t="str">
        <f t="shared" si="2"/>
        <v>N+1</v>
      </c>
      <c r="U3" s="276" t="str">
        <f t="shared" si="3"/>
        <v>N+2</v>
      </c>
      <c r="V3" s="268"/>
      <c r="W3" s="268"/>
      <c r="X3" s="268"/>
      <c r="Y3" s="268"/>
      <c r="Z3" s="268"/>
    </row>
    <row r="4" ht="14.25" customHeight="1">
      <c r="A4" s="270"/>
      <c r="B4" s="277" t="s">
        <v>203</v>
      </c>
      <c r="C4" s="278"/>
      <c r="D4" s="279"/>
      <c r="E4" s="279"/>
      <c r="F4" s="279"/>
      <c r="G4" s="279"/>
      <c r="H4" s="280">
        <v>0.03</v>
      </c>
      <c r="I4" s="279"/>
      <c r="J4" s="280">
        <v>0.03</v>
      </c>
      <c r="K4" s="279"/>
      <c r="L4" s="270"/>
      <c r="M4" s="281"/>
      <c r="Q4" s="270"/>
      <c r="R4" s="268"/>
      <c r="S4" s="275"/>
      <c r="T4" s="275"/>
      <c r="U4" s="276"/>
      <c r="V4" s="268"/>
      <c r="W4" s="268"/>
      <c r="X4" s="268"/>
      <c r="Y4" s="268"/>
      <c r="Z4" s="268"/>
    </row>
    <row r="5" ht="15.75" customHeight="1">
      <c r="A5" s="270"/>
      <c r="B5" s="282" t="s">
        <v>204</v>
      </c>
      <c r="C5" s="282"/>
      <c r="D5" s="283"/>
      <c r="E5" s="282"/>
      <c r="F5" s="283"/>
      <c r="G5" s="283"/>
      <c r="H5" s="284"/>
      <c r="I5" s="283"/>
      <c r="J5" s="284"/>
      <c r="K5" s="283"/>
      <c r="L5" s="281"/>
      <c r="M5" s="268"/>
      <c r="N5" s="268"/>
      <c r="O5" s="268"/>
      <c r="P5" s="268"/>
      <c r="Q5" s="270"/>
      <c r="R5" s="268"/>
      <c r="S5" s="285" t="s">
        <v>205</v>
      </c>
      <c r="T5" s="285" t="s">
        <v>205</v>
      </c>
      <c r="U5" s="285" t="s">
        <v>205</v>
      </c>
      <c r="V5" s="268"/>
      <c r="W5" s="268"/>
      <c r="X5" s="268"/>
      <c r="Y5" s="268"/>
      <c r="Z5" s="268"/>
    </row>
    <row r="6" ht="15.0" customHeight="1">
      <c r="A6" s="270"/>
      <c r="B6" s="101" t="str">
        <f>'CHIFFRE DAFFAIRES '!F5</f>
        <v>Abonnement Classic</v>
      </c>
      <c r="C6" s="286"/>
      <c r="D6" s="287"/>
      <c r="E6" s="286"/>
      <c r="F6" s="287">
        <f>'CHIFFRE DAFFAIRES '!O18</f>
        <v>6500</v>
      </c>
      <c r="G6" s="288">
        <f t="shared" ref="G6:G13" si="4">IF(F6=0,"",F6/$F$14)</f>
        <v>0.3714285714</v>
      </c>
      <c r="H6" s="287">
        <f>'CHIFFRE DAFFAIRES '!O47</f>
        <v>29250</v>
      </c>
      <c r="I6" s="288">
        <f t="shared" ref="I6:I13" si="5">IF(H6=0,"",H6/$H$14)</f>
        <v>0.3985013624</v>
      </c>
      <c r="J6" s="287">
        <f>'CHIFFRE DAFFAIRES '!O76</f>
        <v>67500</v>
      </c>
      <c r="K6" s="288">
        <f t="shared" ref="K6:K13" si="6">IF(J6=0,"",J6/$J$14)</f>
        <v>0.4700557103</v>
      </c>
      <c r="L6" s="289"/>
      <c r="M6" s="289" t="s">
        <v>206</v>
      </c>
      <c r="Q6" s="270"/>
      <c r="R6" s="268"/>
      <c r="S6" s="290">
        <f t="shared" ref="S6:S13" si="7">F6/$F$14</f>
        <v>0.3714285714</v>
      </c>
      <c r="T6" s="290">
        <f t="shared" ref="T6:T13" si="8">H6/$H$14</f>
        <v>0.3985013624</v>
      </c>
      <c r="U6" s="290">
        <f t="shared" ref="U6:U13" si="9">J6/$J$14</f>
        <v>0.4700557103</v>
      </c>
      <c r="V6" s="268"/>
      <c r="W6" s="268"/>
      <c r="X6" s="268"/>
      <c r="Y6" s="268"/>
      <c r="Z6" s="268"/>
    </row>
    <row r="7" ht="15.0" customHeight="1">
      <c r="A7" s="270"/>
      <c r="B7" s="101" t="str">
        <f>'CHIFFRE DAFFAIRES '!F6</f>
        <v>Abonnement Premium</v>
      </c>
      <c r="C7" s="101"/>
      <c r="D7" s="291"/>
      <c r="E7" s="101"/>
      <c r="F7" s="291">
        <f>'CHIFFRE DAFFAIRES '!O21</f>
        <v>3500</v>
      </c>
      <c r="G7" s="292">
        <f t="shared" si="4"/>
        <v>0.2</v>
      </c>
      <c r="H7" s="291">
        <f>'CHIFFRE DAFFAIRES '!O50</f>
        <v>21350</v>
      </c>
      <c r="I7" s="292">
        <f t="shared" si="5"/>
        <v>0.2908719346</v>
      </c>
      <c r="J7" s="291">
        <f>'CHIFFRE DAFFAIRES '!O79</f>
        <v>49700</v>
      </c>
      <c r="K7" s="292">
        <f t="shared" si="6"/>
        <v>0.3461002786</v>
      </c>
      <c r="L7" s="289"/>
      <c r="M7" s="289" t="s">
        <v>206</v>
      </c>
      <c r="Q7" s="270"/>
      <c r="R7" s="268"/>
      <c r="S7" s="290">
        <f t="shared" si="7"/>
        <v>0.2</v>
      </c>
      <c r="T7" s="290">
        <f t="shared" si="8"/>
        <v>0.2908719346</v>
      </c>
      <c r="U7" s="290">
        <f t="shared" si="9"/>
        <v>0.3461002786</v>
      </c>
      <c r="V7" s="268"/>
      <c r="W7" s="268"/>
      <c r="X7" s="268"/>
      <c r="Y7" s="268"/>
      <c r="Z7" s="268"/>
    </row>
    <row r="8" ht="15.0" customHeight="1">
      <c r="A8" s="270"/>
      <c r="B8" s="101" t="str">
        <f>'CHIFFRE DAFFAIRES '!F7</f>
        <v>Abonnement Classic (sans engagement)</v>
      </c>
      <c r="C8" s="101"/>
      <c r="D8" s="291"/>
      <c r="E8" s="101"/>
      <c r="F8" s="291">
        <f>'CHIFFRE DAFFAIRES '!O24</f>
        <v>7500</v>
      </c>
      <c r="G8" s="292">
        <f t="shared" si="4"/>
        <v>0.4285714286</v>
      </c>
      <c r="H8" s="291">
        <f>'CHIFFRE DAFFAIRES '!O53</f>
        <v>21300</v>
      </c>
      <c r="I8" s="292">
        <f t="shared" si="5"/>
        <v>0.2901907357</v>
      </c>
      <c r="J8" s="291">
        <f>'CHIFFRE DAFFAIRES '!O82</f>
        <v>23400</v>
      </c>
      <c r="K8" s="292">
        <f t="shared" si="6"/>
        <v>0.1629526462</v>
      </c>
      <c r="L8" s="289"/>
      <c r="M8" s="289" t="s">
        <v>206</v>
      </c>
      <c r="Q8" s="270"/>
      <c r="R8" s="268"/>
      <c r="S8" s="290">
        <f t="shared" si="7"/>
        <v>0.4285714286</v>
      </c>
      <c r="T8" s="290">
        <f t="shared" si="8"/>
        <v>0.2901907357</v>
      </c>
      <c r="U8" s="290">
        <f t="shared" si="9"/>
        <v>0.1629526462</v>
      </c>
      <c r="V8" s="268"/>
      <c r="W8" s="268"/>
      <c r="X8" s="268"/>
      <c r="Y8" s="268"/>
      <c r="Z8" s="268"/>
    </row>
    <row r="9" ht="15.0" customHeight="1">
      <c r="A9" s="270"/>
      <c r="B9" s="293" t="str">
        <f>'CHIFFRE DAFFAIRES '!F8</f>
        <v>Label Ethika</v>
      </c>
      <c r="C9" s="101"/>
      <c r="D9" s="291"/>
      <c r="E9" s="101"/>
      <c r="F9" s="291">
        <f>'CHIFFRE DAFFAIRES '!O27</f>
        <v>0</v>
      </c>
      <c r="G9" s="292" t="str">
        <f t="shared" si="4"/>
        <v/>
      </c>
      <c r="H9" s="291">
        <f>'CHIFFRE DAFFAIRES '!O56</f>
        <v>1500</v>
      </c>
      <c r="I9" s="292">
        <f t="shared" si="5"/>
        <v>0.0204359673</v>
      </c>
      <c r="J9" s="291">
        <f>'CHIFFRE DAFFAIRES '!O85</f>
        <v>3000</v>
      </c>
      <c r="K9" s="292">
        <f t="shared" si="6"/>
        <v>0.0208913649</v>
      </c>
      <c r="L9" s="289"/>
      <c r="M9" s="289" t="s">
        <v>206</v>
      </c>
      <c r="Q9" s="270"/>
      <c r="R9" s="268"/>
      <c r="S9" s="290">
        <f t="shared" si="7"/>
        <v>0</v>
      </c>
      <c r="T9" s="290">
        <f t="shared" si="8"/>
        <v>0.0204359673</v>
      </c>
      <c r="U9" s="290">
        <f t="shared" si="9"/>
        <v>0.0208913649</v>
      </c>
      <c r="V9" s="268"/>
      <c r="W9" s="268"/>
      <c r="X9" s="268"/>
      <c r="Y9" s="268"/>
      <c r="Z9" s="268"/>
    </row>
    <row r="10" ht="15.0" hidden="1" customHeight="1">
      <c r="A10" s="270"/>
      <c r="B10" s="293" t="str">
        <f>'CHIFFRE DAFFAIRES '!F9</f>
        <v>Produit/Service 5</v>
      </c>
      <c r="C10" s="101"/>
      <c r="D10" s="291"/>
      <c r="E10" s="101"/>
      <c r="F10" s="291">
        <f>'CHIFFRE DAFFAIRES '!O30</f>
        <v>0</v>
      </c>
      <c r="G10" s="292" t="str">
        <f t="shared" si="4"/>
        <v/>
      </c>
      <c r="H10" s="291">
        <f>'CHIFFRE DAFFAIRES '!O59</f>
        <v>0</v>
      </c>
      <c r="I10" s="292" t="str">
        <f t="shared" si="5"/>
        <v/>
      </c>
      <c r="J10" s="291">
        <f>'CHIFFRE DAFFAIRES '!O88</f>
        <v>0</v>
      </c>
      <c r="K10" s="292" t="str">
        <f t="shared" si="6"/>
        <v/>
      </c>
      <c r="L10" s="281"/>
      <c r="M10" s="289" t="s">
        <v>206</v>
      </c>
      <c r="Q10" s="270"/>
      <c r="R10" s="268"/>
      <c r="S10" s="290">
        <f t="shared" si="7"/>
        <v>0</v>
      </c>
      <c r="T10" s="290">
        <f t="shared" si="8"/>
        <v>0</v>
      </c>
      <c r="U10" s="290">
        <f t="shared" si="9"/>
        <v>0</v>
      </c>
      <c r="V10" s="268"/>
      <c r="W10" s="268"/>
      <c r="X10" s="268"/>
      <c r="Y10" s="268"/>
      <c r="Z10" s="268"/>
    </row>
    <row r="11" ht="15.0" hidden="1" customHeight="1">
      <c r="A11" s="270"/>
      <c r="B11" s="293" t="str">
        <f>'CHIFFRE DAFFAIRES '!F10</f>
        <v>Produit/Service 6</v>
      </c>
      <c r="C11" s="101"/>
      <c r="D11" s="291"/>
      <c r="E11" s="101"/>
      <c r="F11" s="291">
        <f>'CHIFFRE DAFFAIRES '!O33</f>
        <v>0</v>
      </c>
      <c r="G11" s="292" t="str">
        <f t="shared" si="4"/>
        <v/>
      </c>
      <c r="H11" s="291">
        <f>'CHIFFRE DAFFAIRES '!O62</f>
        <v>0</v>
      </c>
      <c r="I11" s="292" t="str">
        <f t="shared" si="5"/>
        <v/>
      </c>
      <c r="J11" s="291">
        <f>'CHIFFRE DAFFAIRES '!O91</f>
        <v>0</v>
      </c>
      <c r="K11" s="292" t="str">
        <f t="shared" si="6"/>
        <v/>
      </c>
      <c r="L11" s="281"/>
      <c r="M11" s="289" t="s">
        <v>206</v>
      </c>
      <c r="Q11" s="270"/>
      <c r="R11" s="268"/>
      <c r="S11" s="290">
        <f t="shared" si="7"/>
        <v>0</v>
      </c>
      <c r="T11" s="290">
        <f t="shared" si="8"/>
        <v>0</v>
      </c>
      <c r="U11" s="290">
        <f t="shared" si="9"/>
        <v>0</v>
      </c>
      <c r="V11" s="268"/>
      <c r="W11" s="268"/>
      <c r="X11" s="268"/>
      <c r="Y11" s="268"/>
      <c r="Z11" s="268"/>
    </row>
    <row r="12" ht="15.0" hidden="1" customHeight="1">
      <c r="A12" s="270"/>
      <c r="B12" s="293" t="str">
        <f>'CHIFFRE DAFFAIRES '!F11</f>
        <v>Produit/Service 7</v>
      </c>
      <c r="C12" s="101"/>
      <c r="D12" s="291"/>
      <c r="E12" s="101"/>
      <c r="F12" s="291">
        <f>'CHIFFRE DAFFAIRES '!O36</f>
        <v>0</v>
      </c>
      <c r="G12" s="292" t="str">
        <f t="shared" si="4"/>
        <v/>
      </c>
      <c r="H12" s="291">
        <f>'CHIFFRE DAFFAIRES '!O65</f>
        <v>0</v>
      </c>
      <c r="I12" s="292" t="str">
        <f t="shared" si="5"/>
        <v/>
      </c>
      <c r="J12" s="291">
        <f>'CHIFFRE DAFFAIRES '!O94</f>
        <v>0</v>
      </c>
      <c r="K12" s="292" t="str">
        <f t="shared" si="6"/>
        <v/>
      </c>
      <c r="L12" s="281"/>
      <c r="M12" s="289" t="s">
        <v>206</v>
      </c>
      <c r="Q12" s="270"/>
      <c r="R12" s="268"/>
      <c r="S12" s="290">
        <f t="shared" si="7"/>
        <v>0</v>
      </c>
      <c r="T12" s="290">
        <f t="shared" si="8"/>
        <v>0</v>
      </c>
      <c r="U12" s="290">
        <f t="shared" si="9"/>
        <v>0</v>
      </c>
      <c r="V12" s="268"/>
      <c r="W12" s="268"/>
      <c r="X12" s="268"/>
      <c r="Y12" s="268"/>
      <c r="Z12" s="268"/>
    </row>
    <row r="13" ht="15.0" hidden="1" customHeight="1">
      <c r="A13" s="270"/>
      <c r="B13" s="293" t="str">
        <f>'CHIFFRE DAFFAIRES '!F12</f>
        <v>Produit/Service 8</v>
      </c>
      <c r="C13" s="101"/>
      <c r="D13" s="291"/>
      <c r="E13" s="101"/>
      <c r="F13" s="291">
        <f>'CHIFFRE DAFFAIRES '!O39</f>
        <v>0</v>
      </c>
      <c r="G13" s="292" t="str">
        <f t="shared" si="4"/>
        <v/>
      </c>
      <c r="H13" s="291">
        <f>'CHIFFRE DAFFAIRES '!O68</f>
        <v>0</v>
      </c>
      <c r="I13" s="292" t="str">
        <f t="shared" si="5"/>
        <v/>
      </c>
      <c r="J13" s="291">
        <f>'CHIFFRE DAFFAIRES '!O97</f>
        <v>0</v>
      </c>
      <c r="K13" s="292" t="str">
        <f t="shared" si="6"/>
        <v/>
      </c>
      <c r="L13" s="281"/>
      <c r="M13" s="289" t="s">
        <v>206</v>
      </c>
      <c r="Q13" s="270"/>
      <c r="R13" s="268"/>
      <c r="S13" s="290">
        <f t="shared" si="7"/>
        <v>0</v>
      </c>
      <c r="T13" s="290">
        <f t="shared" si="8"/>
        <v>0</v>
      </c>
      <c r="U13" s="290">
        <f t="shared" si="9"/>
        <v>0</v>
      </c>
      <c r="V13" s="268"/>
      <c r="W13" s="268"/>
      <c r="X13" s="268"/>
      <c r="Y13" s="268"/>
      <c r="Z13" s="268"/>
    </row>
    <row r="14" ht="19.5" customHeight="1">
      <c r="A14" s="270"/>
      <c r="B14" s="294" t="s">
        <v>207</v>
      </c>
      <c r="C14" s="295"/>
      <c r="D14" s="296">
        <f>SUM(D6:D13)</f>
        <v>0</v>
      </c>
      <c r="E14" s="296"/>
      <c r="F14" s="296">
        <f>SUM(F6:F13)</f>
        <v>17500</v>
      </c>
      <c r="G14" s="297"/>
      <c r="H14" s="296">
        <f>SUM(H6:H13)</f>
        <v>73400</v>
      </c>
      <c r="I14" s="297"/>
      <c r="J14" s="298">
        <f>SUM(J6:J13)</f>
        <v>143600</v>
      </c>
      <c r="K14" s="297"/>
      <c r="L14" s="270"/>
      <c r="M14" s="270"/>
      <c r="N14" s="270"/>
      <c r="O14" s="270"/>
      <c r="P14" s="270"/>
      <c r="Q14" s="270"/>
      <c r="R14" s="268"/>
      <c r="S14" s="299"/>
      <c r="T14" s="27"/>
      <c r="U14" s="28"/>
      <c r="V14" s="268"/>
      <c r="W14" s="268"/>
      <c r="X14" s="268"/>
      <c r="Y14" s="268"/>
      <c r="Z14" s="268"/>
    </row>
    <row r="15" ht="19.5" customHeight="1">
      <c r="A15" s="270"/>
      <c r="B15" s="300" t="s">
        <v>208</v>
      </c>
      <c r="C15" s="300"/>
      <c r="D15" s="301">
        <f>SUM(D16:D26)</f>
        <v>0</v>
      </c>
      <c r="E15" s="301"/>
      <c r="F15" s="301">
        <f>SUM(F16:F26)</f>
        <v>0</v>
      </c>
      <c r="G15" s="302" t="str">
        <f t="shared" ref="G15:G26" si="10">IF(F15=0,"",IF($F$14=0,"",F15/$F$14))</f>
        <v/>
      </c>
      <c r="H15" s="301">
        <f>SUM(H16:H26)</f>
        <v>0</v>
      </c>
      <c r="I15" s="302" t="str">
        <f t="shared" ref="I15:I27" si="11">IF(H15=0,"",IF($H$14=0,"",H15/$H$14))</f>
        <v/>
      </c>
      <c r="J15" s="301">
        <f>SUM(J16:J26)</f>
        <v>0</v>
      </c>
      <c r="K15" s="302" t="str">
        <f t="shared" ref="K15:K26" si="12">IF(J15=0,"",IF($J$14=0,"",J15/$J$14))</f>
        <v/>
      </c>
      <c r="L15" s="270"/>
      <c r="M15" s="270"/>
      <c r="N15" s="270"/>
      <c r="O15" s="270"/>
      <c r="P15" s="270"/>
      <c r="Q15" s="270"/>
      <c r="R15" s="268"/>
      <c r="S15" s="303">
        <f>F15/F14</f>
        <v>0</v>
      </c>
      <c r="T15" s="303">
        <f>H15/H14</f>
        <v>0</v>
      </c>
      <c r="U15" s="303">
        <f>J15/J14</f>
        <v>0</v>
      </c>
      <c r="V15" s="268"/>
      <c r="W15" s="268"/>
      <c r="X15" s="268"/>
      <c r="Y15" s="268"/>
      <c r="Z15" s="268"/>
    </row>
    <row r="16" ht="15.0" customHeight="1">
      <c r="A16" s="270"/>
      <c r="B16" s="101" t="str">
        <f t="shared" ref="B16:B23" si="13">"Coût d'achat "&amp;B6</f>
        <v>Coût d'achat Abonnement Classic</v>
      </c>
      <c r="C16" s="101"/>
      <c r="D16" s="304"/>
      <c r="E16" s="101"/>
      <c r="F16" s="305">
        <v>0.0</v>
      </c>
      <c r="G16" s="306" t="str">
        <f t="shared" si="10"/>
        <v/>
      </c>
      <c r="H16" s="305">
        <v>0.0</v>
      </c>
      <c r="I16" s="306" t="str">
        <f t="shared" si="11"/>
        <v/>
      </c>
      <c r="J16" s="305">
        <v>0.0</v>
      </c>
      <c r="K16" s="306" t="str">
        <f t="shared" si="12"/>
        <v/>
      </c>
      <c r="L16" s="307"/>
      <c r="M16" s="307"/>
      <c r="N16" s="270"/>
      <c r="O16" s="270"/>
      <c r="P16" s="270"/>
      <c r="Q16" s="270"/>
      <c r="R16" s="268"/>
      <c r="S16" s="290">
        <f>F16/$F$14</f>
        <v>0</v>
      </c>
      <c r="T16" s="290">
        <f>H16/$H$14</f>
        <v>0</v>
      </c>
      <c r="U16" s="290">
        <f>J16/$J$14</f>
        <v>0</v>
      </c>
      <c r="V16" s="268"/>
      <c r="W16" s="268"/>
      <c r="X16" s="268"/>
      <c r="Y16" s="268"/>
      <c r="Z16" s="268"/>
    </row>
    <row r="17" ht="15.0" customHeight="1">
      <c r="A17" s="270"/>
      <c r="B17" s="101" t="str">
        <f t="shared" si="13"/>
        <v>Coût d'achat Abonnement Premium</v>
      </c>
      <c r="C17" s="101"/>
      <c r="D17" s="304"/>
      <c r="E17" s="101"/>
      <c r="F17" s="305">
        <v>0.0</v>
      </c>
      <c r="G17" s="306" t="str">
        <f t="shared" si="10"/>
        <v/>
      </c>
      <c r="H17" s="305">
        <v>0.0</v>
      </c>
      <c r="I17" s="306" t="str">
        <f t="shared" si="11"/>
        <v/>
      </c>
      <c r="J17" s="305">
        <v>0.0</v>
      </c>
      <c r="K17" s="306" t="str">
        <f t="shared" si="12"/>
        <v/>
      </c>
      <c r="L17" s="307"/>
      <c r="M17" s="307"/>
      <c r="N17" s="270"/>
      <c r="O17" s="270"/>
      <c r="P17" s="270"/>
      <c r="Q17" s="270"/>
      <c r="R17" s="268"/>
      <c r="S17" s="290"/>
      <c r="T17" s="290"/>
      <c r="U17" s="290"/>
      <c r="V17" s="268"/>
      <c r="W17" s="268"/>
      <c r="X17" s="268"/>
      <c r="Y17" s="268"/>
      <c r="Z17" s="268"/>
    </row>
    <row r="18" ht="15.0" customHeight="1">
      <c r="A18" s="270"/>
      <c r="B18" s="101" t="str">
        <f t="shared" si="13"/>
        <v>Coût d'achat Abonnement Classic (sans engagement)</v>
      </c>
      <c r="C18" s="101"/>
      <c r="D18" s="304"/>
      <c r="E18" s="101"/>
      <c r="F18" s="305">
        <v>0.0</v>
      </c>
      <c r="G18" s="306" t="str">
        <f t="shared" si="10"/>
        <v/>
      </c>
      <c r="H18" s="305">
        <v>0.0</v>
      </c>
      <c r="I18" s="306" t="str">
        <f t="shared" si="11"/>
        <v/>
      </c>
      <c r="J18" s="305">
        <v>0.0</v>
      </c>
      <c r="K18" s="306" t="str">
        <f t="shared" si="12"/>
        <v/>
      </c>
      <c r="L18" s="307"/>
      <c r="M18" s="307"/>
      <c r="N18" s="270"/>
      <c r="O18" s="270"/>
      <c r="P18" s="270"/>
      <c r="Q18" s="270"/>
      <c r="R18" s="268"/>
      <c r="S18" s="290"/>
      <c r="T18" s="290"/>
      <c r="U18" s="290"/>
      <c r="V18" s="268"/>
      <c r="W18" s="268"/>
      <c r="X18" s="268"/>
      <c r="Y18" s="268"/>
      <c r="Z18" s="268"/>
    </row>
    <row r="19" ht="15.0" customHeight="1">
      <c r="A19" s="270"/>
      <c r="B19" s="101" t="str">
        <f t="shared" si="13"/>
        <v>Coût d'achat Label Ethika</v>
      </c>
      <c r="C19" s="101"/>
      <c r="D19" s="304"/>
      <c r="E19" s="101"/>
      <c r="F19" s="305">
        <v>0.0</v>
      </c>
      <c r="G19" s="306" t="str">
        <f t="shared" si="10"/>
        <v/>
      </c>
      <c r="H19" s="305">
        <v>0.0</v>
      </c>
      <c r="I19" s="306" t="str">
        <f t="shared" si="11"/>
        <v/>
      </c>
      <c r="J19" s="305">
        <v>0.0</v>
      </c>
      <c r="K19" s="306" t="str">
        <f t="shared" si="12"/>
        <v/>
      </c>
      <c r="L19" s="307"/>
      <c r="M19" s="307"/>
      <c r="N19" s="270"/>
      <c r="O19" s="270"/>
      <c r="P19" s="270"/>
      <c r="Q19" s="270"/>
      <c r="R19" s="268"/>
      <c r="S19" s="290"/>
      <c r="T19" s="290"/>
      <c r="U19" s="290"/>
      <c r="V19" s="268"/>
      <c r="W19" s="268"/>
      <c r="X19" s="268"/>
      <c r="Y19" s="268"/>
      <c r="Z19" s="268"/>
    </row>
    <row r="20" ht="15.0" hidden="1" customHeight="1">
      <c r="A20" s="270"/>
      <c r="B20" s="101" t="str">
        <f t="shared" si="13"/>
        <v>Coût d'achat Produit/Service 5</v>
      </c>
      <c r="C20" s="101"/>
      <c r="D20" s="304"/>
      <c r="E20" s="101"/>
      <c r="F20" s="304"/>
      <c r="G20" s="306" t="str">
        <f t="shared" si="10"/>
        <v/>
      </c>
      <c r="H20" s="304"/>
      <c r="I20" s="306" t="str">
        <f t="shared" si="11"/>
        <v/>
      </c>
      <c r="J20" s="304"/>
      <c r="K20" s="306" t="str">
        <f t="shared" si="12"/>
        <v/>
      </c>
      <c r="L20" s="307"/>
      <c r="M20" s="307"/>
      <c r="N20" s="270"/>
      <c r="O20" s="270"/>
      <c r="P20" s="270"/>
      <c r="Q20" s="270"/>
      <c r="R20" s="268"/>
      <c r="S20" s="290"/>
      <c r="T20" s="290"/>
      <c r="U20" s="290"/>
      <c r="V20" s="268"/>
      <c r="W20" s="268"/>
      <c r="X20" s="268"/>
      <c r="Y20" s="268"/>
      <c r="Z20" s="268"/>
    </row>
    <row r="21" ht="15.0" hidden="1" customHeight="1">
      <c r="A21" s="270"/>
      <c r="B21" s="101" t="str">
        <f t="shared" si="13"/>
        <v>Coût d'achat Produit/Service 6</v>
      </c>
      <c r="C21" s="101"/>
      <c r="D21" s="304"/>
      <c r="E21" s="101"/>
      <c r="F21" s="304"/>
      <c r="G21" s="306" t="str">
        <f t="shared" si="10"/>
        <v/>
      </c>
      <c r="H21" s="304"/>
      <c r="I21" s="306" t="str">
        <f t="shared" si="11"/>
        <v/>
      </c>
      <c r="J21" s="304"/>
      <c r="K21" s="306" t="str">
        <f t="shared" si="12"/>
        <v/>
      </c>
      <c r="L21" s="307"/>
      <c r="M21" s="307"/>
      <c r="N21" s="270"/>
      <c r="O21" s="270"/>
      <c r="P21" s="270"/>
      <c r="Q21" s="270"/>
      <c r="R21" s="268"/>
      <c r="S21" s="290"/>
      <c r="T21" s="290"/>
      <c r="U21" s="290"/>
      <c r="V21" s="268"/>
      <c r="W21" s="268"/>
      <c r="X21" s="268"/>
      <c r="Y21" s="268"/>
      <c r="Z21" s="268"/>
    </row>
    <row r="22" ht="15.0" hidden="1" customHeight="1">
      <c r="A22" s="270"/>
      <c r="B22" s="101" t="str">
        <f t="shared" si="13"/>
        <v>Coût d'achat Produit/Service 7</v>
      </c>
      <c r="C22" s="101"/>
      <c r="D22" s="304"/>
      <c r="E22" s="101"/>
      <c r="F22" s="304"/>
      <c r="G22" s="306" t="str">
        <f t="shared" si="10"/>
        <v/>
      </c>
      <c r="H22" s="304"/>
      <c r="I22" s="306" t="str">
        <f t="shared" si="11"/>
        <v/>
      </c>
      <c r="J22" s="304"/>
      <c r="K22" s="306" t="str">
        <f t="shared" si="12"/>
        <v/>
      </c>
      <c r="L22" s="307"/>
      <c r="M22" s="307"/>
      <c r="N22" s="270"/>
      <c r="O22" s="270"/>
      <c r="P22" s="270"/>
      <c r="Q22" s="270"/>
      <c r="R22" s="268"/>
      <c r="S22" s="290"/>
      <c r="T22" s="290"/>
      <c r="U22" s="290"/>
      <c r="V22" s="268"/>
      <c r="W22" s="268"/>
      <c r="X22" s="268"/>
      <c r="Y22" s="268"/>
      <c r="Z22" s="268"/>
    </row>
    <row r="23" ht="15.0" hidden="1" customHeight="1">
      <c r="A23" s="270"/>
      <c r="B23" s="101" t="str">
        <f t="shared" si="13"/>
        <v>Coût d'achat Produit/Service 8</v>
      </c>
      <c r="C23" s="101"/>
      <c r="D23" s="304"/>
      <c r="E23" s="101"/>
      <c r="F23" s="304"/>
      <c r="G23" s="306" t="str">
        <f t="shared" si="10"/>
        <v/>
      </c>
      <c r="H23" s="304"/>
      <c r="I23" s="306" t="str">
        <f t="shared" si="11"/>
        <v/>
      </c>
      <c r="J23" s="304"/>
      <c r="K23" s="306" t="str">
        <f t="shared" si="12"/>
        <v/>
      </c>
      <c r="L23" s="307"/>
      <c r="M23" s="307"/>
      <c r="N23" s="270"/>
      <c r="O23" s="270"/>
      <c r="P23" s="270"/>
      <c r="Q23" s="270"/>
      <c r="R23" s="268"/>
      <c r="S23" s="290"/>
      <c r="T23" s="290"/>
      <c r="U23" s="290"/>
      <c r="V23" s="268"/>
      <c r="W23" s="268"/>
      <c r="X23" s="268"/>
      <c r="Y23" s="268"/>
      <c r="Z23" s="268"/>
    </row>
    <row r="24" ht="15.0" customHeight="1">
      <c r="A24" s="270"/>
      <c r="B24" s="101" t="s">
        <v>209</v>
      </c>
      <c r="C24" s="101"/>
      <c r="D24" s="304"/>
      <c r="E24" s="101"/>
      <c r="F24" s="305">
        <v>0.0</v>
      </c>
      <c r="G24" s="306" t="str">
        <f t="shared" si="10"/>
        <v/>
      </c>
      <c r="H24" s="305">
        <v>0.0</v>
      </c>
      <c r="I24" s="306" t="str">
        <f t="shared" si="11"/>
        <v/>
      </c>
      <c r="J24" s="305">
        <v>0.0</v>
      </c>
      <c r="K24" s="306" t="str">
        <f t="shared" si="12"/>
        <v/>
      </c>
      <c r="L24" s="307"/>
      <c r="M24" s="307"/>
      <c r="N24" s="270"/>
      <c r="O24" s="270"/>
      <c r="P24" s="270"/>
      <c r="Q24" s="270"/>
      <c r="R24" s="268"/>
      <c r="S24" s="290"/>
      <c r="T24" s="290"/>
      <c r="U24" s="290"/>
      <c r="V24" s="268"/>
      <c r="W24" s="268"/>
      <c r="X24" s="268"/>
      <c r="Y24" s="268"/>
      <c r="Z24" s="268"/>
    </row>
    <row r="25" ht="15.0" customHeight="1">
      <c r="A25" s="270"/>
      <c r="B25" s="101" t="s">
        <v>210</v>
      </c>
      <c r="C25" s="101"/>
      <c r="D25" s="304"/>
      <c r="E25" s="101"/>
      <c r="F25" s="305">
        <v>0.0</v>
      </c>
      <c r="G25" s="306" t="str">
        <f t="shared" si="10"/>
        <v/>
      </c>
      <c r="H25" s="305">
        <v>0.0</v>
      </c>
      <c r="I25" s="306" t="str">
        <f t="shared" si="11"/>
        <v/>
      </c>
      <c r="J25" s="305">
        <v>0.0</v>
      </c>
      <c r="K25" s="306" t="str">
        <f t="shared" si="12"/>
        <v/>
      </c>
      <c r="L25" s="270"/>
      <c r="M25" s="270"/>
      <c r="N25" s="270"/>
      <c r="O25" s="270"/>
      <c r="P25" s="270"/>
      <c r="Q25" s="270"/>
      <c r="R25" s="268"/>
      <c r="S25" s="290">
        <f t="shared" ref="S25:S26" si="14">F25/$F$14</f>
        <v>0</v>
      </c>
      <c r="T25" s="290">
        <f t="shared" ref="T25:T26" si="15">H25/$H$14</f>
        <v>0</v>
      </c>
      <c r="U25" s="290">
        <f t="shared" ref="U25:U26" si="16">J25/$J$14</f>
        <v>0</v>
      </c>
      <c r="V25" s="268"/>
      <c r="W25" s="268"/>
      <c r="X25" s="268"/>
      <c r="Y25" s="268"/>
      <c r="Z25" s="268"/>
    </row>
    <row r="26" ht="15.0" customHeight="1">
      <c r="A26" s="270"/>
      <c r="B26" s="101" t="s">
        <v>211</v>
      </c>
      <c r="C26" s="101"/>
      <c r="D26" s="304"/>
      <c r="E26" s="101"/>
      <c r="F26" s="305">
        <v>0.0</v>
      </c>
      <c r="G26" s="306" t="str">
        <f t="shared" si="10"/>
        <v/>
      </c>
      <c r="H26" s="305">
        <v>0.0</v>
      </c>
      <c r="I26" s="306" t="str">
        <f t="shared" si="11"/>
        <v/>
      </c>
      <c r="J26" s="305">
        <v>0.0</v>
      </c>
      <c r="K26" s="306" t="str">
        <f t="shared" si="12"/>
        <v/>
      </c>
      <c r="L26" s="270"/>
      <c r="M26" s="270"/>
      <c r="N26" s="270"/>
      <c r="O26" s="270"/>
      <c r="P26" s="270"/>
      <c r="Q26" s="270"/>
      <c r="R26" s="268"/>
      <c r="S26" s="290">
        <f t="shared" si="14"/>
        <v>0</v>
      </c>
      <c r="T26" s="290">
        <f t="shared" si="15"/>
        <v>0</v>
      </c>
      <c r="U26" s="290">
        <f t="shared" si="16"/>
        <v>0</v>
      </c>
      <c r="V26" s="268"/>
      <c r="W26" s="268"/>
      <c r="X26" s="268"/>
      <c r="Y26" s="268"/>
      <c r="Z26" s="268"/>
    </row>
    <row r="27" ht="19.5" customHeight="1">
      <c r="A27" s="270"/>
      <c r="B27" s="308" t="s">
        <v>212</v>
      </c>
      <c r="C27" s="308"/>
      <c r="D27" s="309">
        <f>D14-D15</f>
        <v>0</v>
      </c>
      <c r="E27" s="309"/>
      <c r="F27" s="309">
        <f>F14-F15</f>
        <v>17500</v>
      </c>
      <c r="G27" s="310"/>
      <c r="H27" s="309">
        <f>H14-H15</f>
        <v>73400</v>
      </c>
      <c r="I27" s="310">
        <f t="shared" si="11"/>
        <v>1</v>
      </c>
      <c r="J27" s="309">
        <f>J14-J15</f>
        <v>143600</v>
      </c>
      <c r="K27" s="310"/>
      <c r="L27" s="270"/>
      <c r="M27" s="270"/>
      <c r="N27" s="270"/>
      <c r="O27" s="270"/>
      <c r="P27" s="270"/>
      <c r="Q27" s="270"/>
      <c r="R27" s="268"/>
      <c r="S27" s="311">
        <f>F27/F14</f>
        <v>1</v>
      </c>
      <c r="T27" s="311">
        <f>H27/H14</f>
        <v>1</v>
      </c>
      <c r="U27" s="311">
        <f>J27/J14</f>
        <v>1</v>
      </c>
      <c r="V27" s="268"/>
      <c r="W27" s="268"/>
      <c r="X27" s="268"/>
      <c r="Y27" s="268"/>
      <c r="Z27" s="268"/>
    </row>
    <row r="28" ht="19.5" customHeight="1">
      <c r="A28" s="270"/>
      <c r="B28" s="312" t="s">
        <v>213</v>
      </c>
      <c r="C28" s="28"/>
      <c r="D28" s="313"/>
      <c r="E28" s="314"/>
      <c r="F28" s="313"/>
      <c r="G28" s="315"/>
      <c r="H28" s="313"/>
      <c r="I28" s="315"/>
      <c r="J28" s="313"/>
      <c r="K28" s="315"/>
      <c r="L28" s="270"/>
      <c r="M28" s="270"/>
      <c r="N28" s="270"/>
      <c r="O28" s="270"/>
      <c r="P28" s="270"/>
      <c r="Q28" s="270"/>
      <c r="R28" s="268"/>
      <c r="S28" s="311"/>
      <c r="T28" s="311"/>
      <c r="U28" s="311"/>
      <c r="V28" s="268"/>
      <c r="W28" s="268"/>
      <c r="X28" s="268"/>
      <c r="Y28" s="268"/>
      <c r="Z28" s="268"/>
    </row>
    <row r="29" ht="19.5" customHeight="1">
      <c r="A29" s="270"/>
      <c r="B29" s="316" t="s">
        <v>214</v>
      </c>
      <c r="C29" s="317" t="s">
        <v>215</v>
      </c>
      <c r="D29" s="301">
        <f>SUM(D30:D36)</f>
        <v>0</v>
      </c>
      <c r="E29" s="301"/>
      <c r="F29" s="301">
        <f>SUM(F30:F36)</f>
        <v>0</v>
      </c>
      <c r="G29" s="318" t="str">
        <f t="shared" ref="G29:G37" si="17">IF(F29=0,"",IF($F$14=0,"",F29/$F$14))</f>
        <v/>
      </c>
      <c r="H29" s="301">
        <f>SUM(H30:H36)</f>
        <v>457.2</v>
      </c>
      <c r="I29" s="318">
        <f>IF(H29=0,"",IF($H$14=0,"",H29/$H$14))</f>
        <v>0.006228882834</v>
      </c>
      <c r="J29" s="301">
        <f>SUM(J30:J36)</f>
        <v>470.916</v>
      </c>
      <c r="K29" s="318">
        <f>IF(J29=0,"",IF($J$14=0,"",J29/$J$14))</f>
        <v>0.003279359331</v>
      </c>
      <c r="L29" s="270"/>
      <c r="M29" s="270"/>
      <c r="N29" s="270"/>
      <c r="O29" s="270"/>
      <c r="P29" s="319"/>
      <c r="Q29" s="270"/>
      <c r="R29" s="268"/>
      <c r="S29" s="303">
        <f>F29/F14</f>
        <v>0</v>
      </c>
      <c r="T29" s="303">
        <f>H29/H14</f>
        <v>0.006228882834</v>
      </c>
      <c r="U29" s="303">
        <f>J29/J14</f>
        <v>0.003279359331</v>
      </c>
      <c r="V29" s="268"/>
      <c r="W29" s="268"/>
      <c r="X29" s="268"/>
      <c r="Y29" s="268"/>
      <c r="Z29" s="268"/>
    </row>
    <row r="30" ht="15.0" customHeight="1">
      <c r="A30" s="270"/>
      <c r="B30" s="101" t="s">
        <v>216</v>
      </c>
      <c r="C30" s="320"/>
      <c r="D30" s="304"/>
      <c r="E30" s="321"/>
      <c r="F30" s="305">
        <v>0.0</v>
      </c>
      <c r="G30" s="322" t="str">
        <f t="shared" si="17"/>
        <v/>
      </c>
      <c r="H30" s="304">
        <f t="shared" ref="H30:H35" si="18">F30*(1+$H$4)</f>
        <v>0</v>
      </c>
      <c r="I30" s="322"/>
      <c r="J30" s="304">
        <f t="shared" ref="J30:J36" si="19">H30*(1+$J$4)</f>
        <v>0</v>
      </c>
      <c r="K30" s="322"/>
      <c r="L30" s="270"/>
      <c r="M30" s="270"/>
      <c r="N30" s="270"/>
      <c r="O30" s="270"/>
      <c r="P30" s="319"/>
      <c r="Q30" s="270"/>
      <c r="R30" s="268"/>
      <c r="S30" s="290">
        <f t="shared" ref="S30:S34" si="20">F30/$F$14</f>
        <v>0</v>
      </c>
      <c r="T30" s="290">
        <f t="shared" ref="T30:T34" si="21">H30/$H$14</f>
        <v>0</v>
      </c>
      <c r="U30" s="290">
        <f t="shared" ref="U30:U34" si="22">J30/$J$14</f>
        <v>0</v>
      </c>
      <c r="V30" s="268"/>
      <c r="W30" s="268"/>
      <c r="X30" s="268"/>
      <c r="Y30" s="268"/>
      <c r="Z30" s="268"/>
    </row>
    <row r="31" ht="15.0" customHeight="1">
      <c r="A31" s="270"/>
      <c r="B31" s="101" t="s">
        <v>217</v>
      </c>
      <c r="C31" s="320"/>
      <c r="D31" s="304"/>
      <c r="E31" s="321"/>
      <c r="F31" s="305">
        <v>0.0</v>
      </c>
      <c r="G31" s="322" t="str">
        <f t="shared" si="17"/>
        <v/>
      </c>
      <c r="H31" s="304">
        <f t="shared" si="18"/>
        <v>0</v>
      </c>
      <c r="I31" s="322"/>
      <c r="J31" s="304">
        <f t="shared" si="19"/>
        <v>0</v>
      </c>
      <c r="K31" s="322"/>
      <c r="L31" s="270"/>
      <c r="M31" s="270"/>
      <c r="N31" s="270"/>
      <c r="O31" s="270"/>
      <c r="P31" s="319"/>
      <c r="Q31" s="270"/>
      <c r="R31" s="268"/>
      <c r="S31" s="290">
        <f t="shared" si="20"/>
        <v>0</v>
      </c>
      <c r="T31" s="290">
        <f t="shared" si="21"/>
        <v>0</v>
      </c>
      <c r="U31" s="290">
        <f t="shared" si="22"/>
        <v>0</v>
      </c>
      <c r="V31" s="268"/>
      <c r="W31" s="268"/>
      <c r="X31" s="268"/>
      <c r="Y31" s="268"/>
      <c r="Z31" s="268"/>
    </row>
    <row r="32" ht="15.0" customHeight="1">
      <c r="A32" s="270"/>
      <c r="B32" s="101" t="s">
        <v>218</v>
      </c>
      <c r="C32" s="320"/>
      <c r="D32" s="304"/>
      <c r="E32" s="321"/>
      <c r="F32" s="305">
        <v>0.0</v>
      </c>
      <c r="G32" s="322" t="str">
        <f t="shared" si="17"/>
        <v/>
      </c>
      <c r="H32" s="304">
        <f t="shared" si="18"/>
        <v>0</v>
      </c>
      <c r="I32" s="322"/>
      <c r="J32" s="304">
        <f t="shared" si="19"/>
        <v>0</v>
      </c>
      <c r="K32" s="322"/>
      <c r="L32" s="270"/>
      <c r="M32" s="270"/>
      <c r="N32" s="270"/>
      <c r="O32" s="270"/>
      <c r="P32" s="319"/>
      <c r="Q32" s="270"/>
      <c r="R32" s="268"/>
      <c r="S32" s="290">
        <f t="shared" si="20"/>
        <v>0</v>
      </c>
      <c r="T32" s="290">
        <f t="shared" si="21"/>
        <v>0</v>
      </c>
      <c r="U32" s="290">
        <f t="shared" si="22"/>
        <v>0</v>
      </c>
      <c r="V32" s="268"/>
      <c r="W32" s="268"/>
      <c r="X32" s="268"/>
      <c r="Y32" s="268"/>
      <c r="Z32" s="268"/>
    </row>
    <row r="33" ht="15.0" customHeight="1">
      <c r="A33" s="270"/>
      <c r="B33" s="101" t="s">
        <v>219</v>
      </c>
      <c r="C33" s="320"/>
      <c r="D33" s="304"/>
      <c r="E33" s="321"/>
      <c r="F33" s="305">
        <v>0.0</v>
      </c>
      <c r="G33" s="322" t="str">
        <f t="shared" si="17"/>
        <v/>
      </c>
      <c r="H33" s="304">
        <f t="shared" si="18"/>
        <v>0</v>
      </c>
      <c r="I33" s="322"/>
      <c r="J33" s="304">
        <f t="shared" si="19"/>
        <v>0</v>
      </c>
      <c r="K33" s="322"/>
      <c r="L33" s="270"/>
      <c r="M33" s="270"/>
      <c r="N33" s="270"/>
      <c r="O33" s="270"/>
      <c r="P33" s="270"/>
      <c r="Q33" s="270"/>
      <c r="R33" s="268"/>
      <c r="S33" s="290">
        <f t="shared" si="20"/>
        <v>0</v>
      </c>
      <c r="T33" s="290">
        <f t="shared" si="21"/>
        <v>0</v>
      </c>
      <c r="U33" s="290">
        <f t="shared" si="22"/>
        <v>0</v>
      </c>
      <c r="V33" s="268"/>
      <c r="W33" s="268"/>
      <c r="X33" s="268"/>
      <c r="Y33" s="268"/>
      <c r="Z33" s="268"/>
    </row>
    <row r="34" ht="15.0" customHeight="1">
      <c r="A34" s="270"/>
      <c r="B34" s="101" t="s">
        <v>220</v>
      </c>
      <c r="C34" s="320"/>
      <c r="D34" s="304"/>
      <c r="E34" s="321"/>
      <c r="F34" s="305">
        <v>0.0</v>
      </c>
      <c r="G34" s="322" t="str">
        <f t="shared" si="17"/>
        <v/>
      </c>
      <c r="H34" s="304">
        <f t="shared" si="18"/>
        <v>0</v>
      </c>
      <c r="I34" s="322"/>
      <c r="J34" s="304">
        <f t="shared" si="19"/>
        <v>0</v>
      </c>
      <c r="K34" s="322"/>
      <c r="L34" s="270"/>
      <c r="M34" s="270"/>
      <c r="N34" s="270"/>
      <c r="O34" s="270"/>
      <c r="P34" s="270"/>
      <c r="Q34" s="270"/>
      <c r="R34" s="268"/>
      <c r="S34" s="290">
        <f t="shared" si="20"/>
        <v>0</v>
      </c>
      <c r="T34" s="290">
        <f t="shared" si="21"/>
        <v>0</v>
      </c>
      <c r="U34" s="290">
        <f t="shared" si="22"/>
        <v>0</v>
      </c>
      <c r="V34" s="268"/>
      <c r="W34" s="268"/>
      <c r="X34" s="268"/>
      <c r="Y34" s="268"/>
      <c r="Z34" s="268"/>
    </row>
    <row r="35" ht="15.0" customHeight="1">
      <c r="A35" s="270"/>
      <c r="B35" s="101" t="s">
        <v>221</v>
      </c>
      <c r="C35" s="320"/>
      <c r="D35" s="304"/>
      <c r="E35" s="321"/>
      <c r="F35" s="305">
        <v>0.0</v>
      </c>
      <c r="G35" s="322" t="str">
        <f t="shared" si="17"/>
        <v/>
      </c>
      <c r="H35" s="304">
        <f t="shared" si="18"/>
        <v>0</v>
      </c>
      <c r="I35" s="322"/>
      <c r="J35" s="304">
        <f t="shared" si="19"/>
        <v>0</v>
      </c>
      <c r="K35" s="322"/>
      <c r="L35" s="270"/>
      <c r="M35" s="270"/>
      <c r="N35" s="270"/>
      <c r="O35" s="270"/>
      <c r="P35" s="270"/>
      <c r="Q35" s="270"/>
      <c r="R35" s="268"/>
      <c r="S35" s="290"/>
      <c r="T35" s="290"/>
      <c r="U35" s="290"/>
      <c r="V35" s="268"/>
      <c r="W35" s="268"/>
      <c r="X35" s="268"/>
      <c r="Y35" s="268"/>
      <c r="Z35" s="268"/>
    </row>
    <row r="36" ht="15.0" customHeight="1">
      <c r="A36" s="270"/>
      <c r="B36" s="101" t="s">
        <v>222</v>
      </c>
      <c r="C36" s="320"/>
      <c r="D36" s="304"/>
      <c r="E36" s="321"/>
      <c r="F36" s="305">
        <v>0.0</v>
      </c>
      <c r="G36" s="322" t="str">
        <f t="shared" si="17"/>
        <v/>
      </c>
      <c r="H36" s="323">
        <v>457.2</v>
      </c>
      <c r="I36" s="322"/>
      <c r="J36" s="304">
        <f t="shared" si="19"/>
        <v>470.916</v>
      </c>
      <c r="K36" s="322"/>
      <c r="L36" s="270"/>
      <c r="M36" s="270"/>
      <c r="N36" s="270"/>
      <c r="O36" s="270"/>
      <c r="P36" s="270"/>
      <c r="Q36" s="270"/>
      <c r="R36" s="268"/>
      <c r="S36" s="290">
        <f>F36/$F$14</f>
        <v>0</v>
      </c>
      <c r="T36" s="290">
        <f>H36/$H$14</f>
        <v>0.006228882834</v>
      </c>
      <c r="U36" s="290">
        <f>J36/$J$14</f>
        <v>0.003279359331</v>
      </c>
      <c r="V36" s="268"/>
      <c r="W36" s="268"/>
      <c r="X36" s="268"/>
      <c r="Y36" s="268"/>
      <c r="Z36" s="268"/>
    </row>
    <row r="37" ht="19.5" customHeight="1">
      <c r="A37" s="270"/>
      <c r="B37" s="316" t="s">
        <v>223</v>
      </c>
      <c r="C37" s="300"/>
      <c r="D37" s="301">
        <f>SUM(D38:D60)</f>
        <v>0</v>
      </c>
      <c r="E37" s="301"/>
      <c r="F37" s="301">
        <f>SUM(F38:F60)</f>
        <v>13812</v>
      </c>
      <c r="G37" s="318">
        <f t="shared" si="17"/>
        <v>0.7892571429</v>
      </c>
      <c r="H37" s="301">
        <f>SUM(H38:H60)</f>
        <v>19746</v>
      </c>
      <c r="I37" s="318">
        <f>IF(H37=0,"",IF($H$14=0,"",H37/$H$14))</f>
        <v>0.2690190736</v>
      </c>
      <c r="J37" s="301">
        <f>SUM(J38:J60)</f>
        <v>14652.78</v>
      </c>
      <c r="K37" s="318">
        <f>IF(J37=0,"",IF($J$14=0,"",J37/$J$14))</f>
        <v>0.1020388579</v>
      </c>
      <c r="L37" s="270"/>
      <c r="M37" s="270"/>
      <c r="N37" s="270"/>
      <c r="O37" s="270"/>
      <c r="P37" s="270"/>
      <c r="Q37" s="270"/>
      <c r="R37" s="268"/>
      <c r="S37" s="303">
        <f>F37/F14</f>
        <v>0.7892571429</v>
      </c>
      <c r="T37" s="303">
        <f>H37/H14</f>
        <v>0.2690190736</v>
      </c>
      <c r="U37" s="303">
        <f>J37/J14</f>
        <v>0.1020388579</v>
      </c>
      <c r="V37" s="268"/>
      <c r="W37" s="268"/>
      <c r="X37" s="268"/>
      <c r="Y37" s="268"/>
      <c r="Z37" s="268"/>
    </row>
    <row r="38" ht="15.0" customHeight="1">
      <c r="A38" s="270"/>
      <c r="B38" s="101" t="s">
        <v>224</v>
      </c>
      <c r="C38" s="320" t="s">
        <v>215</v>
      </c>
      <c r="D38" s="304"/>
      <c r="E38" s="321"/>
      <c r="F38" s="305">
        <v>0.0</v>
      </c>
      <c r="G38" s="322"/>
      <c r="H38" s="305">
        <v>0.0</v>
      </c>
      <c r="I38" s="322"/>
      <c r="J38" s="305">
        <v>0.0</v>
      </c>
      <c r="K38" s="322"/>
      <c r="L38" s="270"/>
      <c r="M38" s="270"/>
      <c r="N38" s="270"/>
      <c r="O38" s="270"/>
      <c r="P38" s="270"/>
      <c r="Q38" s="270"/>
      <c r="R38" s="268"/>
      <c r="S38" s="290">
        <f t="shared" ref="S38:S48" si="23">F38/$F$14</f>
        <v>0</v>
      </c>
      <c r="T38" s="290">
        <f t="shared" ref="T38:T48" si="24">H38/$H$14</f>
        <v>0</v>
      </c>
      <c r="U38" s="290">
        <f t="shared" ref="U38:U48" si="25">J38/$J$14</f>
        <v>0</v>
      </c>
      <c r="V38" s="268"/>
      <c r="W38" s="268"/>
      <c r="X38" s="268"/>
      <c r="Y38" s="268"/>
      <c r="Z38" s="268"/>
    </row>
    <row r="39" ht="15.0" customHeight="1">
      <c r="A39" s="270"/>
      <c r="B39" s="101" t="s">
        <v>225</v>
      </c>
      <c r="C39" s="320"/>
      <c r="D39" s="304"/>
      <c r="E39" s="321"/>
      <c r="F39" s="305">
        <v>0.0</v>
      </c>
      <c r="G39" s="322"/>
      <c r="H39" s="304">
        <f t="shared" ref="H39:H43" si="26">F39*(1+$H$4)</f>
        <v>0</v>
      </c>
      <c r="I39" s="322"/>
      <c r="J39" s="304">
        <f t="shared" ref="J39:J43" si="27">H39*(1+$J$4)</f>
        <v>0</v>
      </c>
      <c r="K39" s="322"/>
      <c r="L39" s="270"/>
      <c r="M39" s="270"/>
      <c r="N39" s="270"/>
      <c r="O39" s="270"/>
      <c r="P39" s="270"/>
      <c r="Q39" s="270"/>
      <c r="R39" s="268"/>
      <c r="S39" s="290">
        <f t="shared" si="23"/>
        <v>0</v>
      </c>
      <c r="T39" s="290">
        <f t="shared" si="24"/>
        <v>0</v>
      </c>
      <c r="U39" s="290">
        <f t="shared" si="25"/>
        <v>0</v>
      </c>
      <c r="V39" s="268"/>
      <c r="W39" s="268"/>
      <c r="X39" s="268"/>
      <c r="Y39" s="268"/>
      <c r="Z39" s="268"/>
    </row>
    <row r="40" ht="15.0" customHeight="1">
      <c r="A40" s="270"/>
      <c r="B40" s="101" t="s">
        <v>226</v>
      </c>
      <c r="C40" s="320"/>
      <c r="D40" s="304"/>
      <c r="E40" s="321"/>
      <c r="F40" s="305">
        <v>0.0</v>
      </c>
      <c r="G40" s="322"/>
      <c r="H40" s="304">
        <f t="shared" si="26"/>
        <v>0</v>
      </c>
      <c r="I40" s="322"/>
      <c r="J40" s="304">
        <f t="shared" si="27"/>
        <v>0</v>
      </c>
      <c r="K40" s="322"/>
      <c r="L40" s="270"/>
      <c r="M40" s="270"/>
      <c r="N40" s="270"/>
      <c r="O40" s="270"/>
      <c r="P40" s="270"/>
      <c r="Q40" s="270"/>
      <c r="R40" s="268"/>
      <c r="S40" s="290">
        <f t="shared" si="23"/>
        <v>0</v>
      </c>
      <c r="T40" s="290">
        <f t="shared" si="24"/>
        <v>0</v>
      </c>
      <c r="U40" s="290">
        <f t="shared" si="25"/>
        <v>0</v>
      </c>
      <c r="V40" s="268"/>
      <c r="W40" s="268"/>
      <c r="X40" s="268"/>
      <c r="Y40" s="268"/>
      <c r="Z40" s="268"/>
    </row>
    <row r="41" ht="15.0" customHeight="1">
      <c r="A41" s="270"/>
      <c r="B41" s="101" t="s">
        <v>227</v>
      </c>
      <c r="C41" s="320"/>
      <c r="D41" s="304"/>
      <c r="E41" s="321"/>
      <c r="F41" s="305">
        <v>0.0</v>
      </c>
      <c r="G41" s="322"/>
      <c r="H41" s="304">
        <f t="shared" si="26"/>
        <v>0</v>
      </c>
      <c r="I41" s="322"/>
      <c r="J41" s="304">
        <f t="shared" si="27"/>
        <v>0</v>
      </c>
      <c r="K41" s="322"/>
      <c r="L41" s="270"/>
      <c r="M41" s="270"/>
      <c r="N41" s="270"/>
      <c r="O41" s="270"/>
      <c r="P41" s="270"/>
      <c r="Q41" s="270"/>
      <c r="R41" s="268"/>
      <c r="S41" s="290">
        <f t="shared" si="23"/>
        <v>0</v>
      </c>
      <c r="T41" s="290">
        <f t="shared" si="24"/>
        <v>0</v>
      </c>
      <c r="U41" s="290">
        <f t="shared" si="25"/>
        <v>0</v>
      </c>
      <c r="V41" s="268"/>
      <c r="W41" s="268"/>
      <c r="X41" s="268"/>
      <c r="Y41" s="268"/>
      <c r="Z41" s="268"/>
    </row>
    <row r="42" ht="15.0" customHeight="1">
      <c r="A42" s="270"/>
      <c r="B42" s="101" t="s">
        <v>228</v>
      </c>
      <c r="C42" s="320"/>
      <c r="D42" s="304"/>
      <c r="E42" s="321"/>
      <c r="F42" s="305">
        <v>0.0</v>
      </c>
      <c r="G42" s="322"/>
      <c r="H42" s="304">
        <f t="shared" si="26"/>
        <v>0</v>
      </c>
      <c r="I42" s="322"/>
      <c r="J42" s="304">
        <f t="shared" si="27"/>
        <v>0</v>
      </c>
      <c r="K42" s="322"/>
      <c r="L42" s="270"/>
      <c r="M42" s="270"/>
      <c r="N42" s="270"/>
      <c r="O42" s="270"/>
      <c r="P42" s="270"/>
      <c r="Q42" s="270"/>
      <c r="R42" s="268"/>
      <c r="S42" s="290">
        <f t="shared" si="23"/>
        <v>0</v>
      </c>
      <c r="T42" s="290">
        <f t="shared" si="24"/>
        <v>0</v>
      </c>
      <c r="U42" s="290">
        <f t="shared" si="25"/>
        <v>0</v>
      </c>
      <c r="V42" s="268"/>
      <c r="W42" s="268"/>
      <c r="X42" s="268"/>
      <c r="Y42" s="268"/>
      <c r="Z42" s="268"/>
    </row>
    <row r="43" ht="15.0" customHeight="1">
      <c r="A43" s="270"/>
      <c r="B43" s="101" t="s">
        <v>229</v>
      </c>
      <c r="C43" s="320"/>
      <c r="D43" s="304"/>
      <c r="E43" s="321"/>
      <c r="F43" s="305">
        <v>0.0</v>
      </c>
      <c r="G43" s="322"/>
      <c r="H43" s="304">
        <f t="shared" si="26"/>
        <v>0</v>
      </c>
      <c r="I43" s="322"/>
      <c r="J43" s="304">
        <f t="shared" si="27"/>
        <v>0</v>
      </c>
      <c r="K43" s="322"/>
      <c r="L43" s="270"/>
      <c r="M43" s="270"/>
      <c r="N43" s="270"/>
      <c r="O43" s="270"/>
      <c r="P43" s="270"/>
      <c r="Q43" s="270"/>
      <c r="R43" s="268"/>
      <c r="S43" s="290">
        <f t="shared" si="23"/>
        <v>0</v>
      </c>
      <c r="T43" s="290">
        <f t="shared" si="24"/>
        <v>0</v>
      </c>
      <c r="U43" s="290">
        <f t="shared" si="25"/>
        <v>0</v>
      </c>
      <c r="V43" s="268"/>
      <c r="W43" s="268"/>
      <c r="X43" s="268"/>
      <c r="Y43" s="268"/>
      <c r="Z43" s="268"/>
    </row>
    <row r="44" ht="15.0" customHeight="1">
      <c r="A44" s="270"/>
      <c r="B44" s="101" t="s">
        <v>230</v>
      </c>
      <c r="C44" s="320"/>
      <c r="D44" s="304"/>
      <c r="E44" s="321"/>
      <c r="F44" s="305">
        <v>0.0</v>
      </c>
      <c r="G44" s="322"/>
      <c r="H44" s="305">
        <v>5520.0</v>
      </c>
      <c r="I44" s="322"/>
      <c r="J44" s="323">
        <v>0.0</v>
      </c>
      <c r="K44" s="322"/>
      <c r="L44" s="270"/>
      <c r="M44" s="270"/>
      <c r="N44" s="270"/>
      <c r="O44" s="270"/>
      <c r="P44" s="270"/>
      <c r="Q44" s="270"/>
      <c r="R44" s="268"/>
      <c r="S44" s="290">
        <f t="shared" si="23"/>
        <v>0</v>
      </c>
      <c r="T44" s="290">
        <f t="shared" si="24"/>
        <v>0.07520435967</v>
      </c>
      <c r="U44" s="290">
        <f t="shared" si="25"/>
        <v>0</v>
      </c>
      <c r="V44" s="268"/>
      <c r="W44" s="268"/>
      <c r="X44" s="268"/>
      <c r="Y44" s="268"/>
      <c r="Z44" s="268"/>
    </row>
    <row r="45" ht="15.0" customHeight="1">
      <c r="A45" s="270"/>
      <c r="B45" s="101" t="s">
        <v>231</v>
      </c>
      <c r="C45" s="320"/>
      <c r="D45" s="304"/>
      <c r="E45" s="321"/>
      <c r="F45" s="305">
        <v>0.0</v>
      </c>
      <c r="G45" s="322"/>
      <c r="H45" s="304">
        <f t="shared" ref="H45:H46" si="28">F45*(1+$H$4)</f>
        <v>0</v>
      </c>
      <c r="I45" s="322"/>
      <c r="J45" s="304">
        <f t="shared" ref="J45:J48" si="29">H45*(1+$J$4)</f>
        <v>0</v>
      </c>
      <c r="K45" s="322"/>
      <c r="L45" s="270"/>
      <c r="M45" s="270"/>
      <c r="N45" s="270"/>
      <c r="O45" s="270"/>
      <c r="P45" s="270"/>
      <c r="Q45" s="270"/>
      <c r="R45" s="268"/>
      <c r="S45" s="290">
        <f t="shared" si="23"/>
        <v>0</v>
      </c>
      <c r="T45" s="290">
        <f t="shared" si="24"/>
        <v>0</v>
      </c>
      <c r="U45" s="290">
        <f t="shared" si="25"/>
        <v>0</v>
      </c>
      <c r="V45" s="268"/>
      <c r="W45" s="268"/>
      <c r="X45" s="268"/>
      <c r="Y45" s="268"/>
      <c r="Z45" s="268"/>
    </row>
    <row r="46" ht="15.0" customHeight="1">
      <c r="A46" s="270"/>
      <c r="B46" s="101" t="s">
        <v>232</v>
      </c>
      <c r="C46" s="320"/>
      <c r="D46" s="304"/>
      <c r="E46" s="321"/>
      <c r="F46" s="323">
        <v>1150.0</v>
      </c>
      <c r="G46" s="322"/>
      <c r="H46" s="304">
        <f t="shared" si="28"/>
        <v>1184.5</v>
      </c>
      <c r="I46" s="322"/>
      <c r="J46" s="304">
        <f t="shared" si="29"/>
        <v>1220.035</v>
      </c>
      <c r="K46" s="322"/>
      <c r="L46" s="270"/>
      <c r="M46" s="270"/>
      <c r="N46" s="270"/>
      <c r="O46" s="270"/>
      <c r="P46" s="270"/>
      <c r="Q46" s="270"/>
      <c r="R46" s="268"/>
      <c r="S46" s="290">
        <f t="shared" si="23"/>
        <v>0.06571428571</v>
      </c>
      <c r="T46" s="290">
        <f t="shared" si="24"/>
        <v>0.01613760218</v>
      </c>
      <c r="U46" s="290">
        <f t="shared" si="25"/>
        <v>0.00849606546</v>
      </c>
      <c r="V46" s="268"/>
      <c r="W46" s="268"/>
      <c r="X46" s="268"/>
      <c r="Y46" s="268"/>
      <c r="Z46" s="268"/>
    </row>
    <row r="47" ht="15.0" customHeight="1">
      <c r="A47" s="270"/>
      <c r="B47" s="101" t="s">
        <v>233</v>
      </c>
      <c r="C47" s="320"/>
      <c r="D47" s="304"/>
      <c r="E47" s="321"/>
      <c r="F47" s="305">
        <v>0.0</v>
      </c>
      <c r="G47" s="322"/>
      <c r="H47" s="305"/>
      <c r="I47" s="322"/>
      <c r="J47" s="304">
        <f t="shared" si="29"/>
        <v>0</v>
      </c>
      <c r="K47" s="322"/>
      <c r="L47" s="270"/>
      <c r="M47" s="270"/>
      <c r="N47" s="270"/>
      <c r="O47" s="270"/>
      <c r="P47" s="270"/>
      <c r="Q47" s="270"/>
      <c r="R47" s="268"/>
      <c r="S47" s="290">
        <f t="shared" si="23"/>
        <v>0</v>
      </c>
      <c r="T47" s="290">
        <f t="shared" si="24"/>
        <v>0</v>
      </c>
      <c r="U47" s="290">
        <f t="shared" si="25"/>
        <v>0</v>
      </c>
      <c r="V47" s="268"/>
      <c r="W47" s="268"/>
      <c r="X47" s="268"/>
      <c r="Y47" s="268"/>
      <c r="Z47" s="268"/>
    </row>
    <row r="48" ht="15.0" customHeight="1">
      <c r="A48" s="270"/>
      <c r="B48" s="101" t="s">
        <v>234</v>
      </c>
      <c r="C48" s="324" t="s">
        <v>215</v>
      </c>
      <c r="D48" s="304"/>
      <c r="E48" s="321"/>
      <c r="F48" s="305">
        <v>7500.0</v>
      </c>
      <c r="G48" s="322"/>
      <c r="H48" s="304">
        <f>F48*(1+$H$4)</f>
        <v>7725</v>
      </c>
      <c r="I48" s="322"/>
      <c r="J48" s="304">
        <f t="shared" si="29"/>
        <v>7956.75</v>
      </c>
      <c r="K48" s="322"/>
      <c r="L48" s="270"/>
      <c r="M48" s="270"/>
      <c r="N48" s="270"/>
      <c r="O48" s="270"/>
      <c r="P48" s="270"/>
      <c r="Q48" s="270"/>
      <c r="R48" s="268"/>
      <c r="S48" s="290">
        <f t="shared" si="23"/>
        <v>0.4285714286</v>
      </c>
      <c r="T48" s="290">
        <f t="shared" si="24"/>
        <v>0.1052452316</v>
      </c>
      <c r="U48" s="290">
        <f t="shared" si="25"/>
        <v>0.05540912256</v>
      </c>
      <c r="V48" s="268"/>
      <c r="W48" s="268"/>
      <c r="X48" s="268"/>
      <c r="Y48" s="268"/>
      <c r="Z48" s="268"/>
    </row>
    <row r="49" ht="15.0" customHeight="1">
      <c r="A49" s="270"/>
      <c r="B49" s="101" t="s">
        <v>235</v>
      </c>
      <c r="C49" s="320"/>
      <c r="D49" s="304"/>
      <c r="E49" s="321"/>
      <c r="F49" s="305">
        <v>0.0</v>
      </c>
      <c r="G49" s="322"/>
      <c r="H49" s="323">
        <v>0.0</v>
      </c>
      <c r="I49" s="322"/>
      <c r="J49" s="304">
        <f t="shared" ref="J49:J50" si="30">H49*(1+$J$4)</f>
        <v>0</v>
      </c>
      <c r="K49" s="322"/>
      <c r="L49" s="270"/>
      <c r="M49" s="270"/>
      <c r="N49" s="270"/>
      <c r="O49" s="270"/>
      <c r="P49" s="270"/>
      <c r="Q49" s="270"/>
      <c r="R49" s="268"/>
      <c r="S49" s="290"/>
      <c r="T49" s="290"/>
      <c r="U49" s="290"/>
      <c r="V49" s="268"/>
      <c r="W49" s="268"/>
      <c r="X49" s="268"/>
      <c r="Y49" s="268"/>
      <c r="Z49" s="268"/>
    </row>
    <row r="50" ht="15.0" customHeight="1">
      <c r="A50" s="270"/>
      <c r="B50" s="101" t="s">
        <v>236</v>
      </c>
      <c r="C50" s="320"/>
      <c r="D50" s="304"/>
      <c r="E50" s="321"/>
      <c r="F50" s="305">
        <v>0.0</v>
      </c>
      <c r="G50" s="322"/>
      <c r="H50" s="325">
        <v>0.0</v>
      </c>
      <c r="I50" s="322"/>
      <c r="J50" s="304">
        <f t="shared" si="30"/>
        <v>0</v>
      </c>
      <c r="K50" s="322"/>
      <c r="L50" s="270"/>
      <c r="M50" s="270"/>
      <c r="N50" s="270"/>
      <c r="O50" s="270"/>
      <c r="P50" s="270"/>
      <c r="Q50" s="270"/>
      <c r="R50" s="268"/>
      <c r="S50" s="290">
        <f t="shared" ref="S50:S58" si="31">F50/$F$14</f>
        <v>0</v>
      </c>
      <c r="T50" s="290">
        <f>H49/$H$14</f>
        <v>0</v>
      </c>
      <c r="U50" s="290">
        <f t="shared" ref="U50:U58" si="32">J50/$J$14</f>
        <v>0</v>
      </c>
      <c r="V50" s="268"/>
      <c r="W50" s="268"/>
      <c r="X50" s="268"/>
      <c r="Y50" s="268"/>
      <c r="Z50" s="268"/>
    </row>
    <row r="51" ht="15.0" customHeight="1">
      <c r="A51" s="270"/>
      <c r="B51" s="101" t="s">
        <v>237</v>
      </c>
      <c r="C51" s="320"/>
      <c r="D51" s="304"/>
      <c r="E51" s="321"/>
      <c r="F51" s="323">
        <v>3900.0</v>
      </c>
      <c r="G51" s="322"/>
      <c r="H51" s="304">
        <f>F51*(1+$H$4)</f>
        <v>4017</v>
      </c>
      <c r="I51" s="322"/>
      <c r="J51" s="304">
        <f t="shared" ref="J51:J58" si="33">H51*(1+$J$4)</f>
        <v>4137.51</v>
      </c>
      <c r="K51" s="322"/>
      <c r="L51" s="270"/>
      <c r="M51" s="270"/>
      <c r="N51" s="270"/>
      <c r="O51" s="270"/>
      <c r="P51" s="270"/>
      <c r="Q51" s="270"/>
      <c r="R51" s="268"/>
      <c r="S51" s="290">
        <f t="shared" si="31"/>
        <v>0.2228571429</v>
      </c>
      <c r="T51" s="290">
        <f t="shared" ref="T51:T58" si="34">H51/$H$14</f>
        <v>0.05472752044</v>
      </c>
      <c r="U51" s="290">
        <f t="shared" si="32"/>
        <v>0.02881274373</v>
      </c>
      <c r="V51" s="268"/>
      <c r="W51" s="268"/>
      <c r="X51" s="268"/>
      <c r="Y51" s="268"/>
      <c r="Z51" s="268"/>
    </row>
    <row r="52" ht="15.0" customHeight="1">
      <c r="A52" s="270"/>
      <c r="B52" s="101" t="s">
        <v>238</v>
      </c>
      <c r="C52" s="320"/>
      <c r="D52" s="304"/>
      <c r="E52" s="321"/>
      <c r="F52" s="305">
        <v>12.0</v>
      </c>
      <c r="G52" s="322"/>
      <c r="H52" s="305">
        <v>12.0</v>
      </c>
      <c r="I52" s="322"/>
      <c r="J52" s="304">
        <f t="shared" si="33"/>
        <v>12.36</v>
      </c>
      <c r="K52" s="322"/>
      <c r="L52" s="270"/>
      <c r="M52" s="270"/>
      <c r="N52" s="270"/>
      <c r="O52" s="270"/>
      <c r="P52" s="270"/>
      <c r="Q52" s="270"/>
      <c r="R52" s="268"/>
      <c r="S52" s="290">
        <f t="shared" si="31"/>
        <v>0.0006857142857</v>
      </c>
      <c r="T52" s="290">
        <f t="shared" si="34"/>
        <v>0.0001634877384</v>
      </c>
      <c r="U52" s="290">
        <f t="shared" si="32"/>
        <v>0.0000860724234</v>
      </c>
      <c r="V52" s="268"/>
      <c r="W52" s="268"/>
      <c r="X52" s="268"/>
      <c r="Y52" s="268"/>
      <c r="Z52" s="268"/>
    </row>
    <row r="53" ht="15.0" customHeight="1">
      <c r="A53" s="270"/>
      <c r="B53" s="101" t="s">
        <v>239</v>
      </c>
      <c r="C53" s="320"/>
      <c r="D53" s="304"/>
      <c r="E53" s="321"/>
      <c r="F53" s="305">
        <v>180.0</v>
      </c>
      <c r="G53" s="322"/>
      <c r="H53" s="304">
        <f t="shared" ref="H53:H55" si="35">F53*(1+$H$4)</f>
        <v>185.4</v>
      </c>
      <c r="I53" s="322"/>
      <c r="J53" s="304">
        <f t="shared" si="33"/>
        <v>190.962</v>
      </c>
      <c r="K53" s="322"/>
      <c r="L53" s="270"/>
      <c r="M53" s="270"/>
      <c r="N53" s="270"/>
      <c r="O53" s="270"/>
      <c r="P53" s="270"/>
      <c r="Q53" s="270"/>
      <c r="R53" s="268"/>
      <c r="S53" s="290">
        <f t="shared" si="31"/>
        <v>0.01028571429</v>
      </c>
      <c r="T53" s="290">
        <f t="shared" si="34"/>
        <v>0.002525885559</v>
      </c>
      <c r="U53" s="290">
        <f t="shared" si="32"/>
        <v>0.001329818942</v>
      </c>
      <c r="V53" s="268"/>
      <c r="W53" s="268"/>
      <c r="X53" s="268"/>
      <c r="Y53" s="268"/>
      <c r="Z53" s="268"/>
    </row>
    <row r="54" ht="15.0" customHeight="1">
      <c r="A54" s="270"/>
      <c r="B54" s="101" t="s">
        <v>240</v>
      </c>
      <c r="C54" s="320"/>
      <c r="D54" s="304"/>
      <c r="E54" s="321"/>
      <c r="F54" s="305">
        <v>720.0</v>
      </c>
      <c r="G54" s="322"/>
      <c r="H54" s="304">
        <f t="shared" si="35"/>
        <v>741.6</v>
      </c>
      <c r="I54" s="322"/>
      <c r="J54" s="304">
        <f t="shared" si="33"/>
        <v>763.848</v>
      </c>
      <c r="K54" s="322"/>
      <c r="L54" s="270"/>
      <c r="M54" s="270"/>
      <c r="N54" s="270"/>
      <c r="O54" s="270"/>
      <c r="P54" s="270"/>
      <c r="Q54" s="270"/>
      <c r="R54" s="268"/>
      <c r="S54" s="290">
        <f t="shared" si="31"/>
        <v>0.04114285714</v>
      </c>
      <c r="T54" s="290">
        <f t="shared" si="34"/>
        <v>0.01010354223</v>
      </c>
      <c r="U54" s="290">
        <f t="shared" si="32"/>
        <v>0.005319275766</v>
      </c>
      <c r="V54" s="268"/>
      <c r="W54" s="268"/>
      <c r="X54" s="268"/>
      <c r="Y54" s="268"/>
      <c r="Z54" s="268"/>
    </row>
    <row r="55" ht="15.0" customHeight="1">
      <c r="A55" s="270"/>
      <c r="B55" s="101" t="s">
        <v>241</v>
      </c>
      <c r="C55" s="320" t="s">
        <v>215</v>
      </c>
      <c r="D55" s="304"/>
      <c r="E55" s="321"/>
      <c r="F55" s="305">
        <v>50.0</v>
      </c>
      <c r="G55" s="322"/>
      <c r="H55" s="304">
        <f t="shared" si="35"/>
        <v>51.5</v>
      </c>
      <c r="I55" s="322"/>
      <c r="J55" s="304">
        <f t="shared" si="33"/>
        <v>53.045</v>
      </c>
      <c r="K55" s="322"/>
      <c r="L55" s="270"/>
      <c r="M55" s="270"/>
      <c r="N55" s="270"/>
      <c r="O55" s="270"/>
      <c r="P55" s="270"/>
      <c r="Q55" s="270"/>
      <c r="R55" s="268"/>
      <c r="S55" s="290">
        <f t="shared" si="31"/>
        <v>0.002857142857</v>
      </c>
      <c r="T55" s="290">
        <f t="shared" si="34"/>
        <v>0.0007016348774</v>
      </c>
      <c r="U55" s="290">
        <f t="shared" si="32"/>
        <v>0.0003693941504</v>
      </c>
      <c r="V55" s="268"/>
      <c r="W55" s="268"/>
      <c r="X55" s="268"/>
      <c r="Y55" s="268"/>
      <c r="Z55" s="268"/>
    </row>
    <row r="56" ht="15.0" customHeight="1">
      <c r="A56" s="270"/>
      <c r="B56" s="101" t="s">
        <v>242</v>
      </c>
      <c r="C56" s="320" t="s">
        <v>215</v>
      </c>
      <c r="D56" s="304"/>
      <c r="E56" s="321"/>
      <c r="F56" s="305">
        <v>0.0</v>
      </c>
      <c r="G56" s="322"/>
      <c r="H56" s="305">
        <v>0.0</v>
      </c>
      <c r="I56" s="322"/>
      <c r="J56" s="304">
        <f t="shared" si="33"/>
        <v>0</v>
      </c>
      <c r="K56" s="322"/>
      <c r="L56" s="270"/>
      <c r="M56" s="270"/>
      <c r="N56" s="270"/>
      <c r="O56" s="270"/>
      <c r="P56" s="270"/>
      <c r="Q56" s="270"/>
      <c r="R56" s="268"/>
      <c r="S56" s="290">
        <f t="shared" si="31"/>
        <v>0</v>
      </c>
      <c r="T56" s="290">
        <f t="shared" si="34"/>
        <v>0</v>
      </c>
      <c r="U56" s="290">
        <f t="shared" si="32"/>
        <v>0</v>
      </c>
      <c r="V56" s="268"/>
      <c r="W56" s="268"/>
      <c r="X56" s="268"/>
      <c r="Y56" s="268"/>
      <c r="Z56" s="268"/>
    </row>
    <row r="57" ht="15.0" customHeight="1">
      <c r="A57" s="270"/>
      <c r="B57" s="101" t="s">
        <v>243</v>
      </c>
      <c r="C57" s="320"/>
      <c r="D57" s="304"/>
      <c r="E57" s="321"/>
      <c r="F57" s="305">
        <v>0.0</v>
      </c>
      <c r="G57" s="322"/>
      <c r="H57" s="305">
        <v>0.0</v>
      </c>
      <c r="I57" s="322"/>
      <c r="J57" s="304">
        <f t="shared" si="33"/>
        <v>0</v>
      </c>
      <c r="K57" s="322"/>
      <c r="L57" s="270"/>
      <c r="M57" s="270"/>
      <c r="N57" s="270"/>
      <c r="O57" s="270"/>
      <c r="P57" s="270"/>
      <c r="Q57" s="270"/>
      <c r="R57" s="268"/>
      <c r="S57" s="290">
        <f t="shared" si="31"/>
        <v>0</v>
      </c>
      <c r="T57" s="290">
        <f t="shared" si="34"/>
        <v>0</v>
      </c>
      <c r="U57" s="290">
        <f t="shared" si="32"/>
        <v>0</v>
      </c>
      <c r="V57" s="268"/>
      <c r="W57" s="268"/>
      <c r="X57" s="268"/>
      <c r="Y57" s="268"/>
      <c r="Z57" s="268"/>
    </row>
    <row r="58" ht="15.0" customHeight="1">
      <c r="A58" s="270"/>
      <c r="B58" s="101" t="s">
        <v>244</v>
      </c>
      <c r="C58" s="320"/>
      <c r="D58" s="304"/>
      <c r="E58" s="321"/>
      <c r="F58" s="305">
        <v>0.0</v>
      </c>
      <c r="G58" s="322"/>
      <c r="H58" s="304">
        <f>F58*(1+$H$4)</f>
        <v>0</v>
      </c>
      <c r="I58" s="322"/>
      <c r="J58" s="304">
        <f t="shared" si="33"/>
        <v>0</v>
      </c>
      <c r="K58" s="322"/>
      <c r="L58" s="270"/>
      <c r="M58" s="270"/>
      <c r="N58" s="270"/>
      <c r="O58" s="270"/>
      <c r="P58" s="270"/>
      <c r="Q58" s="270"/>
      <c r="R58" s="268"/>
      <c r="S58" s="290">
        <f t="shared" si="31"/>
        <v>0</v>
      </c>
      <c r="T58" s="290">
        <f t="shared" si="34"/>
        <v>0</v>
      </c>
      <c r="U58" s="290">
        <f t="shared" si="32"/>
        <v>0</v>
      </c>
      <c r="V58" s="268"/>
      <c r="W58" s="268"/>
      <c r="X58" s="268"/>
      <c r="Y58" s="268"/>
      <c r="Z58" s="268"/>
    </row>
    <row r="59" ht="15.0" customHeight="1">
      <c r="A59" s="270"/>
      <c r="B59" s="101" t="s">
        <v>245</v>
      </c>
      <c r="C59" s="320" t="s">
        <v>215</v>
      </c>
      <c r="D59" s="304"/>
      <c r="E59" s="321"/>
      <c r="F59" s="305">
        <v>0.0</v>
      </c>
      <c r="G59" s="322"/>
      <c r="H59" s="304"/>
      <c r="I59" s="322"/>
      <c r="J59" s="304"/>
      <c r="K59" s="322"/>
      <c r="L59" s="270"/>
      <c r="M59" s="270"/>
      <c r="N59" s="270"/>
      <c r="O59" s="270"/>
      <c r="P59" s="270"/>
      <c r="Q59" s="270"/>
      <c r="R59" s="268"/>
      <c r="S59" s="290"/>
      <c r="T59" s="290"/>
      <c r="U59" s="290"/>
      <c r="V59" s="268"/>
      <c r="W59" s="268"/>
      <c r="X59" s="268"/>
      <c r="Y59" s="268"/>
      <c r="Z59" s="268"/>
    </row>
    <row r="60" ht="15.0" customHeight="1">
      <c r="A60" s="270"/>
      <c r="B60" s="101" t="s">
        <v>246</v>
      </c>
      <c r="C60" s="320"/>
      <c r="D60" s="304"/>
      <c r="E60" s="321"/>
      <c r="F60" s="305">
        <v>300.0</v>
      </c>
      <c r="G60" s="322"/>
      <c r="H60" s="304">
        <f>F60*(1+$H$4)</f>
        <v>309</v>
      </c>
      <c r="I60" s="322"/>
      <c r="J60" s="304">
        <f>H60*(1+$J$4)</f>
        <v>318.27</v>
      </c>
      <c r="K60" s="322"/>
      <c r="L60" s="270"/>
      <c r="M60" s="270"/>
      <c r="N60" s="270"/>
      <c r="O60" s="270"/>
      <c r="P60" s="270"/>
      <c r="Q60" s="270"/>
      <c r="R60" s="268"/>
      <c r="S60" s="290">
        <f>F60/$F$14</f>
        <v>0.01714285714</v>
      </c>
      <c r="T60" s="290">
        <f>H60/$H$14</f>
        <v>0.004209809264</v>
      </c>
      <c r="U60" s="290">
        <f>J60/$J$14</f>
        <v>0.002216364903</v>
      </c>
      <c r="V60" s="268"/>
      <c r="W60" s="268"/>
      <c r="X60" s="268"/>
      <c r="Y60" s="268"/>
      <c r="Z60" s="268"/>
    </row>
    <row r="61" ht="19.5" customHeight="1">
      <c r="A61" s="270"/>
      <c r="B61" s="308" t="s">
        <v>247</v>
      </c>
      <c r="C61" s="308"/>
      <c r="D61" s="309">
        <f>D27-D29-D37</f>
        <v>0</v>
      </c>
      <c r="E61" s="309"/>
      <c r="F61" s="309">
        <f>F27-F29-F37</f>
        <v>3688</v>
      </c>
      <c r="G61" s="310"/>
      <c r="H61" s="309">
        <f>H27-H29-H37</f>
        <v>53196.8</v>
      </c>
      <c r="I61" s="310"/>
      <c r="J61" s="309">
        <f>J27-J29-J37</f>
        <v>128476.304</v>
      </c>
      <c r="K61" s="310"/>
      <c r="L61" s="270"/>
      <c r="M61" s="270"/>
      <c r="N61" s="270"/>
      <c r="O61" s="270"/>
      <c r="P61" s="270"/>
      <c r="Q61" s="270"/>
      <c r="R61" s="268"/>
      <c r="S61" s="311">
        <f>F61/F14</f>
        <v>0.2107428571</v>
      </c>
      <c r="T61" s="311">
        <f>H61/H14</f>
        <v>0.7247520436</v>
      </c>
      <c r="U61" s="311">
        <f>J61/J14</f>
        <v>0.8946817827</v>
      </c>
      <c r="V61" s="268"/>
      <c r="W61" s="268"/>
      <c r="X61" s="268"/>
      <c r="Y61" s="268"/>
      <c r="Z61" s="268"/>
    </row>
    <row r="62" ht="19.5" customHeight="1">
      <c r="A62" s="270"/>
      <c r="B62" s="316" t="s">
        <v>248</v>
      </c>
      <c r="C62" s="300"/>
      <c r="D62" s="301">
        <f>SUM(D63:D65)</f>
        <v>0</v>
      </c>
      <c r="E62" s="301"/>
      <c r="F62" s="301">
        <f>SUM(F63:F65)</f>
        <v>0</v>
      </c>
      <c r="G62" s="318" t="str">
        <f>IF(F62=0,"",IF($F$14=0,"",F62/$F$14))</f>
        <v/>
      </c>
      <c r="H62" s="301">
        <f>SUM(H63:H65)</f>
        <v>925.088</v>
      </c>
      <c r="I62" s="318">
        <f>IF(H62=0,"",IF($H$14=0,"",H62/$H$14))</f>
        <v>0.01260337875</v>
      </c>
      <c r="J62" s="301">
        <f>SUM(J63:J65)</f>
        <v>2063.7778</v>
      </c>
      <c r="K62" s="318">
        <f>IF(J62=0,"",IF($J$14=0,"",J62/$J$14))</f>
        <v>0.0143717117</v>
      </c>
      <c r="L62" s="270"/>
      <c r="M62" s="270"/>
      <c r="N62" s="270"/>
      <c r="O62" s="270"/>
      <c r="P62" s="270"/>
      <c r="Q62" s="270"/>
      <c r="R62" s="268"/>
      <c r="S62" s="326">
        <f>F62/F14</f>
        <v>0</v>
      </c>
      <c r="T62" s="326">
        <f>H62/H14</f>
        <v>0.01260337875</v>
      </c>
      <c r="U62" s="326">
        <f>J62/J14</f>
        <v>0.0143717117</v>
      </c>
      <c r="V62" s="268"/>
      <c r="W62" s="268"/>
      <c r="X62" s="268"/>
      <c r="Y62" s="268"/>
      <c r="Z62" s="268"/>
    </row>
    <row r="63" ht="15.0" customHeight="1">
      <c r="A63" s="270"/>
      <c r="B63" s="327" t="s">
        <v>249</v>
      </c>
      <c r="C63" s="327"/>
      <c r="D63" s="304"/>
      <c r="E63" s="327"/>
      <c r="F63" s="305">
        <v>0.0</v>
      </c>
      <c r="G63" s="322"/>
      <c r="H63" s="305">
        <v>500.0</v>
      </c>
      <c r="I63" s="322"/>
      <c r="J63" s="305">
        <v>1000.0</v>
      </c>
      <c r="K63" s="322"/>
      <c r="L63" s="270"/>
      <c r="M63" s="270"/>
      <c r="N63" s="270"/>
      <c r="O63" s="270"/>
      <c r="P63" s="270"/>
      <c r="Q63" s="270"/>
      <c r="R63" s="268"/>
      <c r="S63" s="290">
        <f t="shared" ref="S63:S65" si="36">F63/$F$14</f>
        <v>0</v>
      </c>
      <c r="T63" s="290">
        <f t="shared" ref="T63:T65" si="37">H63/$H$14</f>
        <v>0.006811989101</v>
      </c>
      <c r="U63" s="290">
        <f t="shared" ref="U63:U65" si="38">J63/$J$14</f>
        <v>0.006963788301</v>
      </c>
      <c r="V63" s="268"/>
      <c r="W63" s="268"/>
      <c r="X63" s="268"/>
      <c r="Y63" s="268"/>
      <c r="Z63" s="268"/>
    </row>
    <row r="64" ht="15.0" customHeight="1">
      <c r="A64" s="270"/>
      <c r="B64" s="327" t="s">
        <v>250</v>
      </c>
      <c r="C64" s="327"/>
      <c r="D64" s="291">
        <f>(0.0068+0.0055)*D67</f>
        <v>0</v>
      </c>
      <c r="E64" s="291"/>
      <c r="F64" s="291">
        <f>(0.0068+0.0055)*F67</f>
        <v>0</v>
      </c>
      <c r="G64" s="291"/>
      <c r="H64" s="291">
        <f>(0.0068+0.0055)*H67</f>
        <v>425.088</v>
      </c>
      <c r="I64" s="291"/>
      <c r="J64" s="291">
        <f>(0.0068+0.0055)*J67</f>
        <v>1063.7778</v>
      </c>
      <c r="K64" s="291"/>
      <c r="L64" s="270"/>
      <c r="M64" s="270"/>
      <c r="N64" s="270"/>
      <c r="O64" s="270"/>
      <c r="P64" s="270"/>
      <c r="Q64" s="270"/>
      <c r="R64" s="268"/>
      <c r="S64" s="290">
        <f t="shared" si="36"/>
        <v>0</v>
      </c>
      <c r="T64" s="290">
        <f t="shared" si="37"/>
        <v>0.005791389646</v>
      </c>
      <c r="U64" s="290">
        <f t="shared" si="38"/>
        <v>0.007407923398</v>
      </c>
      <c r="V64" s="268"/>
      <c r="W64" s="268"/>
      <c r="X64" s="268"/>
      <c r="Y64" s="268"/>
      <c r="Z64" s="268"/>
    </row>
    <row r="65" ht="15.0" customHeight="1">
      <c r="A65" s="270"/>
      <c r="B65" s="328" t="s">
        <v>251</v>
      </c>
      <c r="C65" s="327"/>
      <c r="D65" s="304"/>
      <c r="E65" s="327"/>
      <c r="F65" s="304"/>
      <c r="G65" s="322"/>
      <c r="H65" s="304"/>
      <c r="I65" s="322"/>
      <c r="J65" s="304"/>
      <c r="K65" s="322"/>
      <c r="L65" s="270"/>
      <c r="M65" s="270"/>
      <c r="N65" s="329"/>
      <c r="O65" s="9"/>
      <c r="P65" s="9"/>
      <c r="Q65" s="160"/>
      <c r="R65" s="268"/>
      <c r="S65" s="290">
        <f t="shared" si="36"/>
        <v>0</v>
      </c>
      <c r="T65" s="290">
        <f t="shared" si="37"/>
        <v>0</v>
      </c>
      <c r="U65" s="290">
        <f t="shared" si="38"/>
        <v>0</v>
      </c>
      <c r="V65" s="268"/>
      <c r="W65" s="268"/>
      <c r="X65" s="268"/>
      <c r="Y65" s="268"/>
      <c r="Z65" s="268"/>
    </row>
    <row r="66" ht="19.5" customHeight="1">
      <c r="A66" s="270"/>
      <c r="B66" s="316" t="s">
        <v>252</v>
      </c>
      <c r="C66" s="300"/>
      <c r="D66" s="301">
        <f>SUM(D67:D73)</f>
        <v>0</v>
      </c>
      <c r="E66" s="301"/>
      <c r="F66" s="301">
        <f>SUM(F67:F73)</f>
        <v>0</v>
      </c>
      <c r="G66" s="318" t="str">
        <f>IF(F66=0,"",IF($F$14=0,"",F66/$F$14))</f>
        <v/>
      </c>
      <c r="H66" s="301">
        <f>SUM(H67:H73)</f>
        <v>47001.6</v>
      </c>
      <c r="I66" s="318">
        <f>IF(H66=0,"",IF($H$14=0,"",H66/$H$14))</f>
        <v>0.6403487738</v>
      </c>
      <c r="J66" s="301">
        <f>SUM(J67:J73)</f>
        <v>117620.96</v>
      </c>
      <c r="K66" s="318">
        <f>IF(J66=0,"",IF($J$14=0,"",J66/$J$14))</f>
        <v>0.8190874652</v>
      </c>
      <c r="L66" s="270"/>
      <c r="M66" s="270"/>
      <c r="N66" s="330" t="s">
        <v>253</v>
      </c>
      <c r="O66" s="27"/>
      <c r="P66" s="27"/>
      <c r="Q66" s="28"/>
      <c r="R66" s="268"/>
      <c r="S66" s="326">
        <f>F66/F14</f>
        <v>0</v>
      </c>
      <c r="T66" s="326">
        <f>H66/H14</f>
        <v>0.6403487738</v>
      </c>
      <c r="U66" s="326">
        <f>J66/J14</f>
        <v>0.8190874652</v>
      </c>
      <c r="V66" s="268"/>
      <c r="W66" s="268"/>
      <c r="X66" s="268"/>
      <c r="Y66" s="268"/>
      <c r="Z66" s="268"/>
    </row>
    <row r="67" ht="15.0" customHeight="1">
      <c r="A67" s="270"/>
      <c r="B67" s="101" t="s">
        <v>254</v>
      </c>
      <c r="C67" s="101"/>
      <c r="D67" s="304"/>
      <c r="E67" s="101"/>
      <c r="F67" s="305">
        <v>0.0</v>
      </c>
      <c r="G67" s="322"/>
      <c r="H67" s="305">
        <f> 1800*12*4*0.4</f>
        <v>34560</v>
      </c>
      <c r="I67" s="322"/>
      <c r="J67" s="305">
        <v>86486.0</v>
      </c>
      <c r="K67" s="322"/>
      <c r="L67" s="270"/>
      <c r="M67" s="270"/>
      <c r="N67" s="331" t="s">
        <v>255</v>
      </c>
      <c r="O67" s="28"/>
      <c r="P67" s="332" t="s">
        <v>256</v>
      </c>
      <c r="Q67" s="28"/>
      <c r="R67" s="268"/>
      <c r="S67" s="290">
        <f t="shared" ref="S67:S68" si="39">F67/$F$14</f>
        <v>0</v>
      </c>
      <c r="T67" s="290">
        <f>H68/$H$14</f>
        <v>0.1695040872</v>
      </c>
      <c r="U67" s="290">
        <f>J68/$J$14</f>
        <v>0.2168172702</v>
      </c>
      <c r="V67" s="268"/>
      <c r="W67" s="268"/>
      <c r="X67" s="268"/>
      <c r="Y67" s="268"/>
      <c r="Z67" s="268"/>
    </row>
    <row r="68" ht="15.0" customHeight="1">
      <c r="A68" s="270"/>
      <c r="B68" s="101" t="s">
        <v>257</v>
      </c>
      <c r="C68" s="101"/>
      <c r="D68" s="291"/>
      <c r="E68" s="101"/>
      <c r="F68" s="291">
        <f>F67*0.36</f>
        <v>0</v>
      </c>
      <c r="G68" s="291"/>
      <c r="H68" s="291">
        <f>H67*0.36</f>
        <v>12441.6</v>
      </c>
      <c r="I68" s="291"/>
      <c r="J68" s="291">
        <f>J67*0.36</f>
        <v>31134.96</v>
      </c>
      <c r="K68" s="291"/>
      <c r="L68" s="270"/>
      <c r="M68" s="270"/>
      <c r="N68" s="331" t="s">
        <v>258</v>
      </c>
      <c r="O68" s="28"/>
      <c r="P68" s="333" t="s">
        <v>259</v>
      </c>
      <c r="Q68" s="28"/>
      <c r="R68" s="268"/>
      <c r="S68" s="290">
        <f t="shared" si="39"/>
        <v>0</v>
      </c>
      <c r="T68" s="290">
        <f>H74/$H$14</f>
        <v>0.07179989101</v>
      </c>
      <c r="U68" s="290">
        <f>J74/$J$14</f>
        <v>0.06122260585</v>
      </c>
      <c r="V68" s="268"/>
      <c r="W68" s="268"/>
      <c r="X68" s="268"/>
      <c r="Y68" s="268"/>
      <c r="Z68" s="268"/>
    </row>
    <row r="69" ht="15.0" customHeight="1">
      <c r="A69" s="270"/>
      <c r="B69" s="101" t="s">
        <v>260</v>
      </c>
      <c r="C69" s="101"/>
      <c r="D69" s="304"/>
      <c r="E69" s="101"/>
      <c r="F69" s="305">
        <v>0.0</v>
      </c>
      <c r="G69" s="322"/>
      <c r="H69" s="305">
        <v>0.0</v>
      </c>
      <c r="I69" s="322"/>
      <c r="J69" s="305">
        <v>0.0</v>
      </c>
      <c r="K69" s="322"/>
      <c r="L69" s="270"/>
      <c r="M69" s="270"/>
      <c r="N69" s="334" t="s">
        <v>261</v>
      </c>
      <c r="O69" s="335"/>
      <c r="P69" s="331" t="s">
        <v>262</v>
      </c>
      <c r="Q69" s="28"/>
      <c r="R69" s="268"/>
      <c r="S69" s="290"/>
      <c r="T69" s="290"/>
      <c r="U69" s="290"/>
      <c r="V69" s="268"/>
      <c r="W69" s="268"/>
      <c r="X69" s="268"/>
      <c r="Y69" s="268"/>
      <c r="Z69" s="268"/>
    </row>
    <row r="70" ht="15.0" customHeight="1">
      <c r="A70" s="270"/>
      <c r="B70" s="101" t="s">
        <v>263</v>
      </c>
      <c r="C70" s="101"/>
      <c r="D70" s="304"/>
      <c r="E70" s="101"/>
      <c r="F70" s="305">
        <v>0.0</v>
      </c>
      <c r="G70" s="322"/>
      <c r="H70" s="305">
        <v>0.0</v>
      </c>
      <c r="I70" s="322"/>
      <c r="J70" s="305">
        <v>0.0</v>
      </c>
      <c r="K70" s="322"/>
      <c r="L70" s="270"/>
      <c r="M70" s="270"/>
      <c r="N70" s="336" t="s">
        <v>264</v>
      </c>
      <c r="O70" s="28"/>
      <c r="P70" s="331" t="s">
        <v>265</v>
      </c>
      <c r="Q70" s="28"/>
      <c r="R70" s="268"/>
      <c r="S70" s="290">
        <f t="shared" ref="S70:S73" si="40">F70/$F$14</f>
        <v>0</v>
      </c>
      <c r="T70" s="290">
        <f>H71/$H$14</f>
        <v>0</v>
      </c>
      <c r="U70" s="290">
        <f>J71/$J$14</f>
        <v>0</v>
      </c>
      <c r="V70" s="268"/>
      <c r="W70" s="268"/>
      <c r="X70" s="268"/>
      <c r="Y70" s="268"/>
      <c r="Z70" s="268"/>
    </row>
    <row r="71" ht="15.0" customHeight="1">
      <c r="A71" s="270"/>
      <c r="B71" s="101" t="s">
        <v>266</v>
      </c>
      <c r="C71" s="101"/>
      <c r="D71" s="304"/>
      <c r="E71" s="101"/>
      <c r="F71" s="305">
        <v>0.0</v>
      </c>
      <c r="G71" s="322"/>
      <c r="H71" s="305">
        <v>0.0</v>
      </c>
      <c r="I71" s="322"/>
      <c r="J71" s="305">
        <v>0.0</v>
      </c>
      <c r="K71" s="322"/>
      <c r="L71" s="270"/>
      <c r="M71" s="270"/>
      <c r="N71" s="336" t="s">
        <v>267</v>
      </c>
      <c r="O71" s="28"/>
      <c r="P71" s="331" t="s">
        <v>268</v>
      </c>
      <c r="Q71" s="28"/>
      <c r="R71" s="268"/>
      <c r="S71" s="290">
        <f t="shared" si="40"/>
        <v>0</v>
      </c>
      <c r="T71" s="290">
        <f>H75/$H$14</f>
        <v>0</v>
      </c>
      <c r="U71" s="290">
        <f>J75/$J$14</f>
        <v>0</v>
      </c>
      <c r="V71" s="268"/>
      <c r="W71" s="268"/>
      <c r="X71" s="268"/>
      <c r="Y71" s="268"/>
      <c r="Z71" s="268"/>
    </row>
    <row r="72" ht="15.0" customHeight="1">
      <c r="A72" s="270"/>
      <c r="B72" s="101" t="s">
        <v>269</v>
      </c>
      <c r="C72" s="101"/>
      <c r="D72" s="304"/>
      <c r="E72" s="101"/>
      <c r="F72" s="305">
        <v>0.0</v>
      </c>
      <c r="G72" s="322"/>
      <c r="H72" s="305">
        <v>0.0</v>
      </c>
      <c r="I72" s="322"/>
      <c r="J72" s="305">
        <v>0.0</v>
      </c>
      <c r="K72" s="322"/>
      <c r="L72" s="270"/>
      <c r="M72" s="270"/>
      <c r="N72" s="336" t="s">
        <v>270</v>
      </c>
      <c r="O72" s="28"/>
      <c r="P72" s="331" t="s">
        <v>271</v>
      </c>
      <c r="Q72" s="28"/>
      <c r="R72" s="268"/>
      <c r="S72" s="290">
        <f t="shared" si="40"/>
        <v>0</v>
      </c>
      <c r="T72" s="290">
        <f>H73/$H$14</f>
        <v>0</v>
      </c>
      <c r="U72" s="290">
        <f>J73/$J$14</f>
        <v>0</v>
      </c>
      <c r="V72" s="268"/>
      <c r="W72" s="268"/>
      <c r="X72" s="268"/>
      <c r="Y72" s="268"/>
      <c r="Z72" s="268"/>
    </row>
    <row r="73" ht="15.0" customHeight="1">
      <c r="A73" s="270"/>
      <c r="B73" s="101" t="s">
        <v>272</v>
      </c>
      <c r="C73" s="101"/>
      <c r="D73" s="304"/>
      <c r="E73" s="101"/>
      <c r="F73" s="305">
        <v>0.0</v>
      </c>
      <c r="G73" s="322"/>
      <c r="H73" s="305">
        <v>0.0</v>
      </c>
      <c r="I73" s="322"/>
      <c r="J73" s="305">
        <v>0.0</v>
      </c>
      <c r="K73" s="322"/>
      <c r="L73" s="270"/>
      <c r="M73" s="270"/>
      <c r="N73" s="336" t="s">
        <v>273</v>
      </c>
      <c r="O73" s="28"/>
      <c r="P73" s="331" t="s">
        <v>268</v>
      </c>
      <c r="Q73" s="28"/>
      <c r="R73" s="268"/>
      <c r="S73" s="290">
        <f t="shared" si="40"/>
        <v>0</v>
      </c>
      <c r="T73" s="290">
        <f>H76/$H$14</f>
        <v>0</v>
      </c>
      <c r="U73" s="290">
        <f>J76/$J$14</f>
        <v>0</v>
      </c>
      <c r="V73" s="268"/>
      <c r="W73" s="268"/>
      <c r="X73" s="268"/>
      <c r="Y73" s="268"/>
      <c r="Z73" s="268"/>
    </row>
    <row r="74" ht="19.5" customHeight="1">
      <c r="A74" s="270"/>
      <c r="B74" s="308" t="s">
        <v>274</v>
      </c>
      <c r="C74" s="308"/>
      <c r="D74" s="309">
        <f>D61-D62-D66</f>
        <v>0</v>
      </c>
      <c r="E74" s="309"/>
      <c r="F74" s="309">
        <f>F61-F62-F66</f>
        <v>3688</v>
      </c>
      <c r="G74" s="310"/>
      <c r="H74" s="309">
        <f>H61-H62-H66</f>
        <v>5270.112</v>
      </c>
      <c r="I74" s="310"/>
      <c r="J74" s="309">
        <f>J61-J62-J66</f>
        <v>8791.5662</v>
      </c>
      <c r="K74" s="310"/>
      <c r="L74" s="270"/>
      <c r="M74" s="270"/>
      <c r="N74" s="337" t="s">
        <v>275</v>
      </c>
      <c r="O74" s="338"/>
      <c r="P74" s="339" t="s">
        <v>276</v>
      </c>
      <c r="Q74" s="28"/>
      <c r="R74" s="268"/>
      <c r="S74" s="311">
        <f>F74/F14</f>
        <v>0.2107428571</v>
      </c>
      <c r="T74" s="311">
        <f>H74/H14</f>
        <v>0.07179989101</v>
      </c>
      <c r="U74" s="311">
        <f>J74/J14</f>
        <v>0.06122260585</v>
      </c>
      <c r="V74" s="268"/>
      <c r="W74" s="268"/>
      <c r="X74" s="268"/>
      <c r="Y74" s="268"/>
      <c r="Z74" s="268"/>
    </row>
    <row r="75" ht="19.5" customHeight="1">
      <c r="A75" s="270"/>
      <c r="B75" s="316" t="s">
        <v>277</v>
      </c>
      <c r="C75" s="300"/>
      <c r="D75" s="301">
        <f>SUM(D76:D77)</f>
        <v>0</v>
      </c>
      <c r="E75" s="301"/>
      <c r="F75" s="301">
        <f>SUM(F76:F77)</f>
        <v>0</v>
      </c>
      <c r="G75" s="318" t="str">
        <f>IF(F75=0,"",IF($F$14=0,"",F75/$F$14))</f>
        <v/>
      </c>
      <c r="H75" s="301">
        <f>SUM(H76:H77)</f>
        <v>0</v>
      </c>
      <c r="I75" s="318" t="str">
        <f>IF(H75=0,"",IF($H$14=0,"",H75/$H$14))</f>
        <v/>
      </c>
      <c r="J75" s="301">
        <f>SUM(J76:J77)</f>
        <v>0</v>
      </c>
      <c r="K75" s="318" t="str">
        <f>IF(J75=0,"",IF($J$14=0,"",J75/$J$14))</f>
        <v/>
      </c>
      <c r="L75" s="270"/>
      <c r="M75" s="270"/>
      <c r="N75" s="331" t="s">
        <v>278</v>
      </c>
      <c r="O75" s="28"/>
      <c r="P75" s="340">
        <v>1766.96</v>
      </c>
      <c r="Q75" s="28"/>
      <c r="R75" s="268"/>
      <c r="S75" s="303">
        <f>F75/F14</f>
        <v>0</v>
      </c>
      <c r="T75" s="303">
        <f>H75/H14</f>
        <v>0</v>
      </c>
      <c r="U75" s="303">
        <f>J75/J14</f>
        <v>0</v>
      </c>
      <c r="V75" s="268"/>
      <c r="W75" s="268"/>
      <c r="X75" s="268"/>
      <c r="Y75" s="268"/>
      <c r="Z75" s="268"/>
    </row>
    <row r="76" ht="15.0" customHeight="1">
      <c r="A76" s="270"/>
      <c r="B76" s="327" t="s">
        <v>279</v>
      </c>
      <c r="C76" s="327"/>
      <c r="D76" s="291"/>
      <c r="E76" s="327"/>
      <c r="F76" s="291">
        <f>(FINANCEMENT!G58+FINANCEMENT!N58+FINANCEMENT!T58+FINANCEMENT!AG58)</f>
        <v>0</v>
      </c>
      <c r="G76" s="291"/>
      <c r="H76" s="291">
        <f>(FINANCEMENT!G70+FINANCEMENT!N70+FINANCEMENT!T70+FINANCEMENT!AG70)</f>
        <v>0</v>
      </c>
      <c r="I76" s="291"/>
      <c r="J76" s="291">
        <f>(FINANCEMENT!G82+FINANCEMENT!N82+FINANCEMENT!T82+FINANCEMENT!AG82)</f>
        <v>0</v>
      </c>
      <c r="K76" s="341"/>
      <c r="L76" s="270"/>
      <c r="M76" s="270"/>
      <c r="N76" s="270"/>
      <c r="O76" s="270"/>
      <c r="P76" s="342" t="s">
        <v>280</v>
      </c>
      <c r="Q76" s="270"/>
      <c r="R76" s="268"/>
      <c r="S76" s="290">
        <f t="shared" ref="S76:S77" si="41">F76/$F$14</f>
        <v>0</v>
      </c>
      <c r="T76" s="290">
        <f t="shared" ref="T76:T77" si="42">H76/$H$14</f>
        <v>0</v>
      </c>
      <c r="U76" s="290">
        <f t="shared" ref="U76:U77" si="43">J76/$J$14</f>
        <v>0</v>
      </c>
      <c r="V76" s="268"/>
      <c r="W76" s="268"/>
      <c r="X76" s="268"/>
      <c r="Y76" s="268"/>
      <c r="Z76" s="268"/>
    </row>
    <row r="77" ht="15.0" customHeight="1">
      <c r="A77" s="270"/>
      <c r="B77" s="327" t="s">
        <v>281</v>
      </c>
      <c r="C77" s="327"/>
      <c r="D77" s="304"/>
      <c r="E77" s="327"/>
      <c r="F77" s="304">
        <v>0.0</v>
      </c>
      <c r="G77" s="322"/>
      <c r="H77" s="304">
        <v>0.0</v>
      </c>
      <c r="I77" s="322"/>
      <c r="J77" s="304">
        <v>0.0</v>
      </c>
      <c r="K77" s="322"/>
      <c r="L77" s="270"/>
      <c r="M77" s="270" t="s">
        <v>282</v>
      </c>
      <c r="N77" s="270"/>
      <c r="O77" s="270"/>
      <c r="P77" s="270"/>
      <c r="Q77" s="270"/>
      <c r="R77" s="268"/>
      <c r="S77" s="290">
        <f t="shared" si="41"/>
        <v>0</v>
      </c>
      <c r="T77" s="290">
        <f t="shared" si="42"/>
        <v>0</v>
      </c>
      <c r="U77" s="290">
        <f t="shared" si="43"/>
        <v>0</v>
      </c>
      <c r="V77" s="268"/>
      <c r="W77" s="268"/>
      <c r="X77" s="268"/>
      <c r="Y77" s="268"/>
      <c r="Z77" s="268"/>
    </row>
    <row r="78" ht="19.5" customHeight="1">
      <c r="A78" s="270"/>
      <c r="B78" s="343" t="s">
        <v>283</v>
      </c>
      <c r="C78" s="344"/>
      <c r="D78" s="301">
        <f>SUM(D79:D80)</f>
        <v>0</v>
      </c>
      <c r="E78" s="301"/>
      <c r="F78" s="301">
        <f>SUM(F79:F80)</f>
        <v>8723.333333</v>
      </c>
      <c r="G78" s="318">
        <f>IF(F78=0,"",IF($F$14=0,"",F78/$F$14))</f>
        <v>0.4984761905</v>
      </c>
      <c r="H78" s="301">
        <f>SUM(H79:H80)</f>
        <v>483.3333333</v>
      </c>
      <c r="I78" s="318">
        <f>IF(H78=0,"",IF($H$14=0,"",H78/$H$14))</f>
        <v>0.006584922797</v>
      </c>
      <c r="J78" s="301">
        <f>SUM(J79:J80)</f>
        <v>483.3333333</v>
      </c>
      <c r="K78" s="318">
        <f>IF(J78=0,"",IF($J$14=0,"",J78/$J$14))</f>
        <v>0.003365831012</v>
      </c>
      <c r="L78" s="270"/>
      <c r="M78" s="270"/>
      <c r="N78" s="270"/>
      <c r="O78" s="270"/>
      <c r="P78" s="270"/>
      <c r="Q78" s="270"/>
      <c r="R78" s="268"/>
      <c r="S78" s="303">
        <f>F78/F14</f>
        <v>0.4984761905</v>
      </c>
      <c r="T78" s="303">
        <f>H78/H14</f>
        <v>0.006584922797</v>
      </c>
      <c r="U78" s="303">
        <f>J78/J14</f>
        <v>0.003365831012</v>
      </c>
      <c r="V78" s="268"/>
      <c r="W78" s="268"/>
      <c r="X78" s="268"/>
      <c r="Y78" s="268"/>
      <c r="Z78" s="268"/>
    </row>
    <row r="79" ht="15.0" customHeight="1">
      <c r="A79" s="270"/>
      <c r="B79" s="101" t="s">
        <v>284</v>
      </c>
      <c r="C79" s="101"/>
      <c r="D79" s="291"/>
      <c r="E79" s="101"/>
      <c r="F79" s="291">
        <f>'Plan financement'!J32</f>
        <v>8723.333333</v>
      </c>
      <c r="G79" s="291"/>
      <c r="H79" s="291">
        <f>'Plan financement'!K32</f>
        <v>483.3333333</v>
      </c>
      <c r="I79" s="291"/>
      <c r="J79" s="291">
        <f>'Plan financement'!L32</f>
        <v>483.3333333</v>
      </c>
      <c r="K79" s="291"/>
      <c r="L79" s="270"/>
      <c r="M79" s="270"/>
      <c r="N79" s="270"/>
      <c r="O79" s="270"/>
      <c r="P79" s="270"/>
      <c r="Q79" s="270"/>
      <c r="R79" s="268"/>
      <c r="S79" s="290">
        <f>H80/$F$14</f>
        <v>0</v>
      </c>
      <c r="T79" s="290">
        <f t="shared" ref="T79:T80" si="44">H79/$H$14</f>
        <v>0.006584922797</v>
      </c>
      <c r="U79" s="290">
        <f t="shared" ref="U79:U80" si="45">J79/$J$14</f>
        <v>0.003365831012</v>
      </c>
      <c r="V79" s="268"/>
      <c r="W79" s="268"/>
      <c r="X79" s="268"/>
      <c r="Y79" s="268"/>
      <c r="Z79" s="268"/>
    </row>
    <row r="80" ht="15.0" customHeight="1">
      <c r="A80" s="270"/>
      <c r="B80" s="101" t="s">
        <v>285</v>
      </c>
      <c r="C80" s="101"/>
      <c r="D80" s="304"/>
      <c r="E80" s="101"/>
      <c r="F80" s="304">
        <v>0.0</v>
      </c>
      <c r="G80" s="322"/>
      <c r="H80" s="304">
        <v>0.0</v>
      </c>
      <c r="I80" s="322"/>
      <c r="J80" s="304">
        <v>0.0</v>
      </c>
      <c r="K80" s="322"/>
      <c r="L80" s="270"/>
      <c r="M80" s="270"/>
      <c r="N80" s="270"/>
      <c r="O80" s="270"/>
      <c r="P80" s="270"/>
      <c r="Q80" s="270"/>
      <c r="R80" s="268"/>
      <c r="S80" s="290">
        <f>F80/$F$14</f>
        <v>0</v>
      </c>
      <c r="T80" s="290">
        <f t="shared" si="44"/>
        <v>0</v>
      </c>
      <c r="U80" s="290">
        <f t="shared" si="45"/>
        <v>0</v>
      </c>
      <c r="V80" s="268"/>
      <c r="W80" s="268"/>
      <c r="X80" s="268"/>
      <c r="Y80" s="268"/>
      <c r="Z80" s="268"/>
    </row>
    <row r="81" ht="19.5" customHeight="1">
      <c r="A81" s="270"/>
      <c r="B81" s="294" t="s">
        <v>286</v>
      </c>
      <c r="C81" s="295"/>
      <c r="D81" s="296">
        <f>D15+D29+D37+D62+D66+D75+D78</f>
        <v>0</v>
      </c>
      <c r="E81" s="296"/>
      <c r="F81" s="296">
        <f>F15+F29+F37+F62+F66+F75+F78</f>
        <v>22535.33333</v>
      </c>
      <c r="G81" s="297">
        <f t="shared" ref="G81:G84" si="46">IF(F81=0,"",IF($F$14=0,"",F81/$F$14))</f>
        <v>1.287733333</v>
      </c>
      <c r="H81" s="296">
        <f>H15+H29+H37+H62+H66+H75+H78</f>
        <v>68613.22133</v>
      </c>
      <c r="I81" s="297">
        <f t="shared" ref="I81:I84" si="47">IF(H81=0,"",IF($H$14=0,"",H81/$H$14))</f>
        <v>0.9347850318</v>
      </c>
      <c r="J81" s="296">
        <f>J15+J29+J37+J62+J66+J75+J78</f>
        <v>135291.7671</v>
      </c>
      <c r="K81" s="297">
        <f t="shared" ref="K81:K84" si="48">IF(J81=0,"",IF($J$14=0,"",J81/$J$14))</f>
        <v>0.9421432252</v>
      </c>
      <c r="L81" s="270"/>
      <c r="M81" s="270"/>
      <c r="N81" s="270"/>
      <c r="O81" s="270"/>
      <c r="P81" s="270"/>
      <c r="Q81" s="270"/>
      <c r="R81" s="268"/>
      <c r="S81" s="345">
        <f>F81/F14</f>
        <v>1.287733333</v>
      </c>
      <c r="T81" s="345">
        <f>H81/H14</f>
        <v>0.9347850318</v>
      </c>
      <c r="U81" s="345">
        <f>J81/J14</f>
        <v>0.9421432252</v>
      </c>
      <c r="V81" s="268"/>
      <c r="W81" s="268"/>
      <c r="X81" s="268"/>
      <c r="Y81" s="268"/>
      <c r="Z81" s="268"/>
    </row>
    <row r="82" ht="19.5" customHeight="1">
      <c r="A82" s="270"/>
      <c r="B82" s="346" t="s">
        <v>287</v>
      </c>
      <c r="C82" s="346"/>
      <c r="D82" s="347">
        <f>D74-D75-D78</f>
        <v>0</v>
      </c>
      <c r="E82" s="347"/>
      <c r="F82" s="347">
        <f>F74-F75-F78</f>
        <v>-5035.333333</v>
      </c>
      <c r="G82" s="348">
        <f t="shared" si="46"/>
        <v>-0.2877333333</v>
      </c>
      <c r="H82" s="347">
        <f>H74-H75-H78</f>
        <v>4786.778667</v>
      </c>
      <c r="I82" s="348">
        <f t="shared" si="47"/>
        <v>0.06521496821</v>
      </c>
      <c r="J82" s="347">
        <f>J74-J75-J78</f>
        <v>8308.232867</v>
      </c>
      <c r="K82" s="348">
        <f t="shared" si="48"/>
        <v>0.05785677484</v>
      </c>
      <c r="L82" s="270"/>
      <c r="M82" s="270"/>
      <c r="N82" s="270"/>
      <c r="O82" s="270"/>
      <c r="P82" s="270"/>
      <c r="Q82" s="270"/>
      <c r="R82" s="268"/>
      <c r="S82" s="311">
        <f>F82/F14</f>
        <v>-0.2877333333</v>
      </c>
      <c r="T82" s="311">
        <f>H82/H14</f>
        <v>0.06521496821</v>
      </c>
      <c r="U82" s="311">
        <f>J82/J14</f>
        <v>0.05785677484</v>
      </c>
      <c r="V82" s="268"/>
      <c r="W82" s="268"/>
      <c r="X82" s="268"/>
      <c r="Y82" s="268"/>
      <c r="Z82" s="268"/>
    </row>
    <row r="83" ht="19.5" customHeight="1">
      <c r="A83" s="270"/>
      <c r="B83" s="274" t="s">
        <v>288</v>
      </c>
      <c r="C83" s="274"/>
      <c r="D83" s="349">
        <f>IF(D82&lt;0,0,IF($O$83="oui",IF(D82&lt;42500,D82*0.15,(D82-42500)*0.25+42500*0.15),0))</f>
        <v>0</v>
      </c>
      <c r="E83" s="349"/>
      <c r="F83" s="349">
        <f>IF(F82&lt;0,0,IF($O$83="oui",IF(F82&lt;42500,F82*0.15,(F82-42500)*0.25+42500*0.15),0))</f>
        <v>0</v>
      </c>
      <c r="G83" s="341" t="str">
        <f t="shared" si="46"/>
        <v/>
      </c>
      <c r="H83" s="349">
        <f>IF(H82&lt;0,0,IF($O$83="oui",IF(H82&lt;42500,H82*0.15,(H82-42500)*0.25+42500*0.15),0))</f>
        <v>718.0168</v>
      </c>
      <c r="I83" s="341">
        <f t="shared" si="47"/>
        <v>0.009782245232</v>
      </c>
      <c r="J83" s="349">
        <f>IF(J82&lt;0,0,IF($O$83="oui",IF(J82&lt;42500,J82*0.15,(J82-42500)*0.25+42500*0.15),0))</f>
        <v>1246.23493</v>
      </c>
      <c r="K83" s="341">
        <f t="shared" si="48"/>
        <v>0.008678516226</v>
      </c>
      <c r="L83" s="270"/>
      <c r="M83" s="270"/>
      <c r="N83" s="350" t="s">
        <v>289</v>
      </c>
      <c r="O83" s="351" t="s">
        <v>10</v>
      </c>
      <c r="P83" s="28"/>
      <c r="Q83" s="270"/>
      <c r="R83" s="268"/>
      <c r="S83" s="352">
        <f>F83/$F$14</f>
        <v>0</v>
      </c>
      <c r="T83" s="352">
        <f>H83/$H$14</f>
        <v>0.009782245232</v>
      </c>
      <c r="U83" s="352">
        <f>J83/$J$14</f>
        <v>0.008678516226</v>
      </c>
      <c r="V83" s="268"/>
      <c r="W83" s="268"/>
      <c r="X83" s="268"/>
      <c r="Y83" s="268"/>
      <c r="Z83" s="268"/>
    </row>
    <row r="84" ht="19.5" customHeight="1">
      <c r="A84" s="270"/>
      <c r="B84" s="353" t="s">
        <v>290</v>
      </c>
      <c r="C84" s="353"/>
      <c r="D84" s="66">
        <f>D82-D83</f>
        <v>0</v>
      </c>
      <c r="E84" s="66"/>
      <c r="F84" s="66">
        <f>F82-F83</f>
        <v>-5035.333333</v>
      </c>
      <c r="G84" s="354">
        <f t="shared" si="46"/>
        <v>-0.2877333333</v>
      </c>
      <c r="H84" s="66">
        <f>H82-H83</f>
        <v>4068.761867</v>
      </c>
      <c r="I84" s="354">
        <f t="shared" si="47"/>
        <v>0.05543272298</v>
      </c>
      <c r="J84" s="66">
        <f>J82-J83</f>
        <v>7061.997937</v>
      </c>
      <c r="K84" s="354">
        <f t="shared" si="48"/>
        <v>0.04917825861</v>
      </c>
      <c r="L84" s="270"/>
      <c r="M84" s="270"/>
      <c r="N84" s="270"/>
      <c r="O84" s="270"/>
      <c r="P84" s="270"/>
      <c r="Q84" s="270"/>
      <c r="R84" s="268"/>
      <c r="S84" s="311">
        <f>F84/F14</f>
        <v>-0.2877333333</v>
      </c>
      <c r="T84" s="311">
        <f>H84/H14</f>
        <v>0.05543272298</v>
      </c>
      <c r="U84" s="311">
        <f>J84/J14</f>
        <v>0.04917825861</v>
      </c>
      <c r="V84" s="268"/>
      <c r="W84" s="268"/>
      <c r="X84" s="268"/>
      <c r="Y84" s="268"/>
      <c r="Z84" s="268"/>
    </row>
    <row r="85" ht="19.5" customHeight="1">
      <c r="A85" s="270"/>
      <c r="B85" s="274" t="s">
        <v>291</v>
      </c>
      <c r="C85" s="274"/>
      <c r="D85" s="355">
        <f>D84+D78</f>
        <v>0</v>
      </c>
      <c r="E85" s="355"/>
      <c r="F85" s="355">
        <f>F84+F78</f>
        <v>3688</v>
      </c>
      <c r="G85" s="355"/>
      <c r="H85" s="355">
        <f>H84+H78</f>
        <v>4552.0952</v>
      </c>
      <c r="I85" s="355"/>
      <c r="J85" s="355">
        <f>J84+J78</f>
        <v>7545.33127</v>
      </c>
      <c r="K85" s="355"/>
      <c r="L85" s="270"/>
      <c r="M85" s="270"/>
      <c r="N85" s="270"/>
      <c r="O85" s="270"/>
      <c r="P85" s="270"/>
      <c r="Q85" s="270"/>
      <c r="R85" s="268"/>
      <c r="S85" s="311">
        <f>F85/F14</f>
        <v>0.2107428571</v>
      </c>
      <c r="T85" s="311">
        <f>H85/H14</f>
        <v>0.06201764578</v>
      </c>
      <c r="U85" s="311">
        <f>J85/J14</f>
        <v>0.05254408962</v>
      </c>
      <c r="V85" s="268"/>
      <c r="W85" s="268"/>
      <c r="X85" s="268"/>
      <c r="Y85" s="268"/>
      <c r="Z85" s="268"/>
    </row>
    <row r="86" ht="19.5" customHeight="1">
      <c r="A86" s="270"/>
      <c r="B86" s="274" t="s">
        <v>292</v>
      </c>
      <c r="C86" s="274"/>
      <c r="D86" s="85"/>
      <c r="E86" s="274"/>
      <c r="F86" s="355">
        <f>'Plan financement'!E41-'Plan financement'!E47</f>
        <v>2666.666667</v>
      </c>
      <c r="G86" s="355"/>
      <c r="H86" s="355">
        <f>'Plan financement'!F41</f>
        <v>2666.666667</v>
      </c>
      <c r="I86" s="355"/>
      <c r="J86" s="355">
        <f>'Plan financement'!G41</f>
        <v>2666.666667</v>
      </c>
      <c r="K86" s="355"/>
      <c r="L86" s="270"/>
      <c r="M86" s="270"/>
      <c r="N86" s="270"/>
      <c r="O86" s="270"/>
      <c r="P86" s="270"/>
      <c r="Q86" s="270"/>
      <c r="R86" s="268"/>
      <c r="S86" s="356">
        <f>F86/F14</f>
        <v>0.1523809524</v>
      </c>
      <c r="T86" s="356">
        <f>H86/H14</f>
        <v>0.03633060854</v>
      </c>
      <c r="U86" s="356">
        <f>J86/J14</f>
        <v>0.01857010214</v>
      </c>
      <c r="V86" s="268"/>
      <c r="W86" s="268"/>
      <c r="X86" s="268"/>
      <c r="Y86" s="268"/>
      <c r="Z86" s="268"/>
    </row>
    <row r="87" ht="19.5" customHeight="1">
      <c r="A87" s="268"/>
      <c r="B87" s="268"/>
      <c r="C87" s="268"/>
      <c r="D87" s="357"/>
      <c r="E87" s="268"/>
      <c r="F87" s="357"/>
      <c r="G87" s="357"/>
      <c r="H87" s="357"/>
      <c r="I87" s="357"/>
      <c r="J87" s="357"/>
      <c r="K87" s="357"/>
      <c r="L87" s="268"/>
      <c r="M87" s="268"/>
      <c r="N87" s="358"/>
      <c r="O87" s="268"/>
      <c r="P87" s="268"/>
      <c r="Q87" s="268"/>
      <c r="R87" s="268"/>
      <c r="S87" s="268"/>
      <c r="T87" s="268"/>
      <c r="U87" s="268"/>
      <c r="V87" s="268"/>
      <c r="W87" s="268"/>
      <c r="X87" s="268"/>
      <c r="Y87" s="268"/>
      <c r="Z87" s="268"/>
    </row>
    <row r="88" ht="19.5" customHeight="1">
      <c r="A88" s="268"/>
      <c r="B88" s="268"/>
      <c r="C88" s="268"/>
      <c r="D88" s="357"/>
      <c r="E88" s="268"/>
      <c r="F88" s="357"/>
      <c r="G88" s="357"/>
      <c r="H88" s="357"/>
      <c r="I88" s="357"/>
      <c r="J88" s="357"/>
      <c r="K88" s="357"/>
      <c r="L88" s="268"/>
      <c r="M88" s="268"/>
      <c r="N88" s="268"/>
      <c r="O88" s="268"/>
      <c r="P88" s="268"/>
      <c r="Q88" s="268"/>
      <c r="R88" s="268"/>
      <c r="S88" s="268"/>
      <c r="T88" s="268"/>
      <c r="U88" s="268"/>
      <c r="V88" s="268"/>
      <c r="W88" s="268"/>
      <c r="X88" s="268"/>
      <c r="Y88" s="268"/>
      <c r="Z88" s="268"/>
    </row>
    <row r="89" ht="18.0" customHeight="1">
      <c r="A89" s="268"/>
      <c r="B89" s="359"/>
      <c r="C89" s="359"/>
      <c r="D89" s="357"/>
      <c r="E89" s="359"/>
      <c r="F89" s="357"/>
      <c r="G89" s="357"/>
      <c r="H89" s="357"/>
      <c r="I89" s="357"/>
      <c r="J89" s="357"/>
      <c r="K89" s="357"/>
      <c r="L89" s="268"/>
      <c r="M89" s="268"/>
      <c r="N89" s="268"/>
      <c r="O89" s="268"/>
      <c r="P89" s="268"/>
      <c r="Q89" s="268"/>
      <c r="R89" s="268"/>
      <c r="S89" s="268"/>
      <c r="T89" s="268"/>
      <c r="U89" s="268"/>
      <c r="V89" s="268"/>
      <c r="W89" s="268"/>
      <c r="X89" s="268"/>
      <c r="Y89" s="268"/>
      <c r="Z89" s="268"/>
    </row>
    <row r="90" ht="12.75" customHeight="1">
      <c r="A90" s="268"/>
      <c r="B90" s="268"/>
      <c r="C90" s="268"/>
      <c r="D90" s="268"/>
      <c r="E90" s="268"/>
      <c r="F90" s="268"/>
      <c r="G90" s="268"/>
      <c r="H90" s="357"/>
      <c r="I90" s="268"/>
      <c r="J90" s="357"/>
      <c r="K90" s="268"/>
      <c r="L90" s="268"/>
      <c r="M90" s="268"/>
      <c r="N90" s="268"/>
      <c r="O90" s="268"/>
      <c r="P90" s="268"/>
      <c r="Q90" s="268"/>
      <c r="R90" s="268"/>
      <c r="S90" s="268"/>
      <c r="T90" s="268"/>
      <c r="U90" s="268"/>
      <c r="V90" s="268"/>
      <c r="W90" s="268"/>
      <c r="X90" s="268"/>
      <c r="Y90" s="268"/>
      <c r="Z90" s="268"/>
    </row>
    <row r="91" ht="12.75" customHeight="1">
      <c r="A91" s="268"/>
      <c r="B91" s="268"/>
      <c r="C91" s="268"/>
      <c r="D91" s="357"/>
      <c r="E91" s="268"/>
      <c r="F91" s="357"/>
      <c r="G91" s="357"/>
      <c r="H91" s="357"/>
      <c r="I91" s="357"/>
      <c r="J91" s="357"/>
      <c r="K91" s="357"/>
      <c r="L91" s="268"/>
      <c r="M91" s="268"/>
      <c r="N91" s="268"/>
      <c r="O91" s="268"/>
      <c r="P91" s="268"/>
      <c r="Q91" s="268"/>
      <c r="R91" s="268"/>
      <c r="S91" s="268"/>
      <c r="T91" s="268"/>
      <c r="U91" s="268"/>
      <c r="V91" s="268"/>
      <c r="W91" s="268"/>
      <c r="X91" s="268"/>
      <c r="Y91" s="268"/>
      <c r="Z91" s="268"/>
    </row>
    <row r="92" ht="12.75" customHeight="1">
      <c r="A92" s="268"/>
      <c r="B92" s="268"/>
      <c r="C92" s="268"/>
      <c r="D92" s="357"/>
      <c r="E92" s="268"/>
      <c r="F92" s="357"/>
      <c r="G92" s="357"/>
      <c r="H92" s="357"/>
      <c r="I92" s="357"/>
      <c r="J92" s="357"/>
      <c r="K92" s="357"/>
      <c r="L92" s="268"/>
      <c r="M92" s="268"/>
      <c r="N92" s="268"/>
      <c r="O92" s="268"/>
      <c r="P92" s="268"/>
      <c r="Q92" s="268"/>
      <c r="R92" s="268"/>
      <c r="S92" s="268"/>
      <c r="T92" s="268"/>
      <c r="U92" s="268"/>
      <c r="V92" s="268"/>
      <c r="W92" s="268"/>
      <c r="X92" s="268"/>
      <c r="Y92" s="268"/>
      <c r="Z92" s="268"/>
    </row>
    <row r="93" ht="12.75" customHeight="1">
      <c r="A93" s="268"/>
      <c r="B93" s="268"/>
      <c r="C93" s="268"/>
      <c r="D93" s="357"/>
      <c r="E93" s="268"/>
      <c r="F93" s="357"/>
      <c r="G93" s="357"/>
      <c r="H93" s="357"/>
      <c r="I93" s="357"/>
      <c r="J93" s="357"/>
      <c r="K93" s="357"/>
      <c r="L93" s="268"/>
      <c r="M93" s="268"/>
      <c r="N93" s="268"/>
      <c r="O93" s="268"/>
      <c r="P93" s="268"/>
      <c r="Q93" s="268"/>
      <c r="R93" s="268"/>
      <c r="S93" s="268"/>
      <c r="T93" s="268"/>
      <c r="U93" s="268"/>
      <c r="V93" s="268"/>
      <c r="W93" s="268"/>
      <c r="X93" s="268"/>
      <c r="Y93" s="268"/>
      <c r="Z93" s="268"/>
    </row>
    <row r="94" ht="12.75" customHeight="1">
      <c r="A94" s="268"/>
      <c r="B94" s="268"/>
      <c r="C94" s="268"/>
      <c r="D94" s="357"/>
      <c r="E94" s="268"/>
      <c r="F94" s="357"/>
      <c r="G94" s="357"/>
      <c r="H94" s="357"/>
      <c r="I94" s="357"/>
      <c r="J94" s="357"/>
      <c r="K94" s="357"/>
      <c r="L94" s="268"/>
      <c r="M94" s="268"/>
      <c r="N94" s="268"/>
      <c r="O94" s="268"/>
      <c r="P94" s="268"/>
      <c r="Q94" s="268"/>
      <c r="R94" s="268"/>
      <c r="S94" s="268"/>
      <c r="T94" s="268"/>
      <c r="U94" s="268"/>
      <c r="V94" s="268"/>
      <c r="W94" s="268"/>
      <c r="X94" s="268"/>
      <c r="Y94" s="268"/>
      <c r="Z94" s="268"/>
    </row>
    <row r="95" ht="12.75" customHeight="1">
      <c r="A95" s="268"/>
      <c r="B95" s="268"/>
      <c r="C95" s="268"/>
      <c r="D95" s="357"/>
      <c r="E95" s="268"/>
      <c r="F95" s="357"/>
      <c r="G95" s="357"/>
      <c r="H95" s="357"/>
      <c r="I95" s="357"/>
      <c r="J95" s="357"/>
      <c r="K95" s="357"/>
      <c r="L95" s="268"/>
      <c r="M95" s="268"/>
      <c r="N95" s="268"/>
      <c r="O95" s="268"/>
      <c r="P95" s="268"/>
      <c r="Q95" s="268"/>
      <c r="R95" s="268"/>
      <c r="S95" s="268"/>
      <c r="T95" s="268"/>
      <c r="U95" s="268"/>
      <c r="V95" s="268"/>
      <c r="W95" s="268"/>
      <c r="X95" s="268"/>
      <c r="Y95" s="268"/>
      <c r="Z95" s="268"/>
    </row>
    <row r="96" ht="12.75" customHeight="1">
      <c r="A96" s="268"/>
      <c r="B96" s="268"/>
      <c r="C96" s="268"/>
      <c r="D96" s="357"/>
      <c r="E96" s="268"/>
      <c r="F96" s="357"/>
      <c r="G96" s="357"/>
      <c r="H96" s="357"/>
      <c r="I96" s="357"/>
      <c r="J96" s="357"/>
      <c r="K96" s="357"/>
      <c r="L96" s="268"/>
      <c r="M96" s="268"/>
      <c r="N96" s="268"/>
      <c r="O96" s="268"/>
      <c r="P96" s="268"/>
      <c r="Q96" s="268"/>
      <c r="R96" s="268"/>
      <c r="S96" s="268"/>
      <c r="T96" s="268"/>
      <c r="U96" s="268"/>
      <c r="V96" s="268"/>
      <c r="W96" s="268"/>
      <c r="X96" s="268"/>
      <c r="Y96" s="268"/>
      <c r="Z96" s="268"/>
    </row>
    <row r="97" ht="12.75" customHeight="1">
      <c r="A97" s="268"/>
      <c r="B97" s="268"/>
      <c r="C97" s="268"/>
      <c r="D97" s="357"/>
      <c r="E97" s="268"/>
      <c r="F97" s="357"/>
      <c r="G97" s="357"/>
      <c r="H97" s="357"/>
      <c r="I97" s="357"/>
      <c r="J97" s="357"/>
      <c r="K97" s="357"/>
      <c r="L97" s="268"/>
      <c r="M97" s="268"/>
      <c r="N97" s="268"/>
      <c r="O97" s="268"/>
      <c r="P97" s="268"/>
      <c r="Q97" s="268"/>
      <c r="R97" s="268"/>
      <c r="S97" s="268"/>
      <c r="T97" s="268"/>
      <c r="U97" s="268"/>
      <c r="V97" s="268"/>
      <c r="W97" s="268"/>
      <c r="X97" s="268"/>
      <c r="Y97" s="268"/>
      <c r="Z97" s="268"/>
    </row>
    <row r="98" ht="12.75" customHeight="1">
      <c r="A98" s="268"/>
      <c r="B98" s="268"/>
      <c r="C98" s="268"/>
      <c r="D98" s="357"/>
      <c r="E98" s="268"/>
      <c r="F98" s="357"/>
      <c r="G98" s="357"/>
      <c r="H98" s="357"/>
      <c r="I98" s="357"/>
      <c r="J98" s="357"/>
      <c r="K98" s="357"/>
      <c r="L98" s="268"/>
      <c r="M98" s="268"/>
      <c r="N98" s="268"/>
      <c r="O98" s="268"/>
      <c r="P98" s="268"/>
      <c r="Q98" s="268"/>
      <c r="R98" s="268"/>
      <c r="S98" s="268"/>
      <c r="T98" s="268"/>
      <c r="U98" s="268"/>
      <c r="V98" s="268"/>
      <c r="W98" s="268"/>
      <c r="X98" s="268"/>
      <c r="Y98" s="268"/>
      <c r="Z98" s="268"/>
    </row>
    <row r="99" ht="12.75" customHeight="1">
      <c r="A99" s="268"/>
      <c r="B99" s="268"/>
      <c r="C99" s="268"/>
      <c r="D99" s="357"/>
      <c r="E99" s="268"/>
      <c r="F99" s="357"/>
      <c r="G99" s="357"/>
      <c r="H99" s="357"/>
      <c r="I99" s="357"/>
      <c r="J99" s="357"/>
      <c r="K99" s="357"/>
      <c r="L99" s="268"/>
      <c r="M99" s="268"/>
      <c r="N99" s="268"/>
      <c r="O99" s="268"/>
      <c r="P99" s="268"/>
      <c r="Q99" s="268"/>
      <c r="R99" s="268"/>
      <c r="S99" s="268"/>
      <c r="T99" s="268"/>
      <c r="U99" s="268"/>
      <c r="V99" s="268"/>
      <c r="W99" s="268"/>
      <c r="X99" s="268"/>
      <c r="Y99" s="268"/>
      <c r="Z99" s="268"/>
    </row>
    <row r="100" ht="12.75" customHeight="1">
      <c r="A100" s="268"/>
      <c r="B100" s="268"/>
      <c r="C100" s="268"/>
      <c r="D100" s="357"/>
      <c r="E100" s="268"/>
      <c r="F100" s="357"/>
      <c r="G100" s="357"/>
      <c r="H100" s="357"/>
      <c r="I100" s="357"/>
      <c r="J100" s="357"/>
      <c r="K100" s="357"/>
      <c r="L100" s="268"/>
      <c r="M100" s="268"/>
      <c r="N100" s="268"/>
      <c r="O100" s="268"/>
      <c r="P100" s="268"/>
      <c r="Q100" s="268"/>
      <c r="R100" s="268"/>
      <c r="S100" s="268"/>
      <c r="T100" s="268"/>
      <c r="U100" s="268"/>
      <c r="V100" s="268"/>
      <c r="W100" s="268"/>
      <c r="X100" s="268"/>
      <c r="Y100" s="268"/>
      <c r="Z100" s="268"/>
    </row>
    <row r="101" ht="12.75" customHeight="1">
      <c r="A101" s="268"/>
      <c r="B101" s="268"/>
      <c r="C101" s="268"/>
      <c r="D101" s="357"/>
      <c r="E101" s="268"/>
      <c r="F101" s="357"/>
      <c r="G101" s="357"/>
      <c r="H101" s="357"/>
      <c r="I101" s="357"/>
      <c r="J101" s="357"/>
      <c r="K101" s="357"/>
      <c r="L101" s="268"/>
      <c r="M101" s="268"/>
      <c r="N101" s="268"/>
      <c r="O101" s="268"/>
      <c r="P101" s="268"/>
      <c r="Q101" s="268"/>
      <c r="R101" s="268"/>
      <c r="S101" s="268"/>
      <c r="T101" s="268"/>
      <c r="U101" s="268"/>
      <c r="V101" s="268"/>
      <c r="W101" s="268"/>
      <c r="X101" s="268"/>
      <c r="Y101" s="268"/>
      <c r="Z101" s="268"/>
    </row>
    <row r="102" ht="12.75" customHeight="1">
      <c r="A102" s="268"/>
      <c r="B102" s="268"/>
      <c r="C102" s="268"/>
      <c r="D102" s="357"/>
      <c r="E102" s="268"/>
      <c r="F102" s="357"/>
      <c r="G102" s="357"/>
      <c r="H102" s="357"/>
      <c r="I102" s="357"/>
      <c r="J102" s="357"/>
      <c r="K102" s="357"/>
      <c r="L102" s="268"/>
      <c r="M102" s="268"/>
      <c r="N102" s="268"/>
      <c r="O102" s="268"/>
      <c r="P102" s="268"/>
      <c r="Q102" s="268"/>
      <c r="R102" s="268"/>
      <c r="S102" s="268"/>
      <c r="T102" s="268"/>
      <c r="U102" s="268"/>
      <c r="V102" s="268"/>
      <c r="W102" s="268"/>
      <c r="X102" s="268"/>
      <c r="Y102" s="268"/>
      <c r="Z102" s="268"/>
    </row>
    <row r="103" ht="12.75" customHeight="1">
      <c r="A103" s="268"/>
      <c r="B103" s="268"/>
      <c r="C103" s="268"/>
      <c r="D103" s="357"/>
      <c r="E103" s="268"/>
      <c r="F103" s="357"/>
      <c r="G103" s="357"/>
      <c r="H103" s="357"/>
      <c r="I103" s="357"/>
      <c r="J103" s="357"/>
      <c r="K103" s="357"/>
      <c r="L103" s="268"/>
      <c r="M103" s="268"/>
      <c r="N103" s="268"/>
      <c r="O103" s="268"/>
      <c r="P103" s="268"/>
      <c r="Q103" s="268"/>
      <c r="R103" s="268"/>
      <c r="S103" s="268"/>
      <c r="T103" s="268"/>
      <c r="U103" s="268"/>
      <c r="V103" s="268"/>
      <c r="W103" s="268"/>
      <c r="X103" s="268"/>
      <c r="Y103" s="268"/>
      <c r="Z103" s="268"/>
    </row>
    <row r="104" ht="12.75" customHeight="1">
      <c r="A104" s="268"/>
      <c r="B104" s="268"/>
      <c r="C104" s="268"/>
      <c r="D104" s="357"/>
      <c r="E104" s="268"/>
      <c r="F104" s="357"/>
      <c r="G104" s="357"/>
      <c r="H104" s="357"/>
      <c r="I104" s="357"/>
      <c r="J104" s="357"/>
      <c r="K104" s="357"/>
      <c r="L104" s="268"/>
      <c r="M104" s="268"/>
      <c r="N104" s="268"/>
      <c r="O104" s="268"/>
      <c r="P104" s="268"/>
      <c r="Q104" s="268"/>
      <c r="R104" s="268"/>
      <c r="S104" s="268"/>
      <c r="T104" s="268"/>
      <c r="U104" s="268"/>
      <c r="V104" s="268"/>
      <c r="W104" s="268"/>
      <c r="X104" s="268"/>
      <c r="Y104" s="268"/>
      <c r="Z104" s="268"/>
    </row>
    <row r="105" ht="12.75" customHeight="1">
      <c r="A105" s="268"/>
      <c r="B105" s="268"/>
      <c r="C105" s="268"/>
      <c r="D105" s="357"/>
      <c r="E105" s="268"/>
      <c r="F105" s="357"/>
      <c r="G105" s="357"/>
      <c r="H105" s="357"/>
      <c r="I105" s="357"/>
      <c r="J105" s="357"/>
      <c r="K105" s="357"/>
      <c r="L105" s="268"/>
      <c r="M105" s="268"/>
      <c r="N105" s="268"/>
      <c r="O105" s="268"/>
      <c r="P105" s="268"/>
      <c r="Q105" s="268"/>
      <c r="R105" s="268"/>
      <c r="S105" s="268"/>
      <c r="T105" s="268"/>
      <c r="U105" s="268"/>
      <c r="V105" s="268"/>
      <c r="W105" s="268"/>
      <c r="X105" s="268"/>
      <c r="Y105" s="268"/>
      <c r="Z105" s="268"/>
    </row>
    <row r="106" ht="12.75" customHeight="1">
      <c r="A106" s="268"/>
      <c r="B106" s="268"/>
      <c r="C106" s="268"/>
      <c r="D106" s="357"/>
      <c r="E106" s="268"/>
      <c r="F106" s="357"/>
      <c r="G106" s="357"/>
      <c r="H106" s="357"/>
      <c r="I106" s="357"/>
      <c r="J106" s="357"/>
      <c r="K106" s="357"/>
      <c r="L106" s="268"/>
      <c r="M106" s="268"/>
      <c r="N106" s="268"/>
      <c r="O106" s="268"/>
      <c r="P106" s="268"/>
      <c r="Q106" s="268"/>
      <c r="R106" s="268"/>
      <c r="S106" s="268"/>
      <c r="T106" s="268"/>
      <c r="U106" s="268"/>
      <c r="V106" s="268"/>
      <c r="W106" s="268"/>
      <c r="X106" s="268"/>
      <c r="Y106" s="268"/>
      <c r="Z106" s="268"/>
    </row>
    <row r="107" ht="12.75" customHeight="1">
      <c r="A107" s="268"/>
      <c r="B107" s="268"/>
      <c r="C107" s="268"/>
      <c r="D107" s="357"/>
      <c r="E107" s="268"/>
      <c r="F107" s="357"/>
      <c r="G107" s="357"/>
      <c r="H107" s="357"/>
      <c r="I107" s="357"/>
      <c r="J107" s="357"/>
      <c r="K107" s="357"/>
      <c r="L107" s="268"/>
      <c r="M107" s="268"/>
      <c r="N107" s="268"/>
      <c r="O107" s="268"/>
      <c r="P107" s="268"/>
      <c r="Q107" s="268"/>
      <c r="R107" s="268"/>
      <c r="S107" s="268"/>
      <c r="T107" s="268"/>
      <c r="U107" s="268"/>
      <c r="V107" s="268"/>
      <c r="W107" s="268"/>
      <c r="X107" s="268"/>
      <c r="Y107" s="268"/>
      <c r="Z107" s="268"/>
    </row>
    <row r="108" ht="12.75" customHeight="1">
      <c r="A108" s="268"/>
      <c r="B108" s="268"/>
      <c r="C108" s="268"/>
      <c r="D108" s="357"/>
      <c r="E108" s="268"/>
      <c r="F108" s="357"/>
      <c r="G108" s="357"/>
      <c r="H108" s="357"/>
      <c r="I108" s="357"/>
      <c r="J108" s="357"/>
      <c r="K108" s="357"/>
      <c r="L108" s="268"/>
      <c r="M108" s="268"/>
      <c r="N108" s="268"/>
      <c r="O108" s="268"/>
      <c r="P108" s="268"/>
      <c r="Q108" s="268"/>
      <c r="R108" s="268"/>
      <c r="S108" s="268"/>
      <c r="T108" s="268"/>
      <c r="U108" s="268"/>
      <c r="V108" s="268"/>
      <c r="W108" s="268"/>
      <c r="X108" s="268"/>
      <c r="Y108" s="268"/>
      <c r="Z108" s="268"/>
    </row>
    <row r="109" ht="12.75" customHeight="1">
      <c r="A109" s="268"/>
      <c r="B109" s="268"/>
      <c r="C109" s="268"/>
      <c r="D109" s="357"/>
      <c r="E109" s="268"/>
      <c r="F109" s="357"/>
      <c r="G109" s="357"/>
      <c r="H109" s="357"/>
      <c r="I109" s="357"/>
      <c r="J109" s="357"/>
      <c r="K109" s="357"/>
      <c r="L109" s="268"/>
      <c r="M109" s="268"/>
      <c r="N109" s="268"/>
      <c r="O109" s="268"/>
      <c r="P109" s="268"/>
      <c r="Q109" s="268"/>
      <c r="R109" s="268"/>
      <c r="S109" s="268"/>
      <c r="T109" s="268"/>
      <c r="U109" s="268"/>
      <c r="V109" s="268"/>
      <c r="W109" s="268"/>
      <c r="X109" s="268"/>
      <c r="Y109" s="268"/>
      <c r="Z109" s="268"/>
    </row>
    <row r="110" ht="12.75" customHeight="1">
      <c r="A110" s="268"/>
      <c r="B110" s="268"/>
      <c r="C110" s="268"/>
      <c r="D110" s="357"/>
      <c r="E110" s="268"/>
      <c r="F110" s="357"/>
      <c r="G110" s="357"/>
      <c r="H110" s="357"/>
      <c r="I110" s="357"/>
      <c r="J110" s="357"/>
      <c r="K110" s="357"/>
      <c r="L110" s="268"/>
      <c r="M110" s="268"/>
      <c r="N110" s="268"/>
      <c r="O110" s="268"/>
      <c r="P110" s="268"/>
      <c r="Q110" s="268"/>
      <c r="R110" s="268"/>
      <c r="S110" s="268"/>
      <c r="T110" s="268"/>
      <c r="U110" s="268"/>
      <c r="V110" s="268"/>
      <c r="W110" s="268"/>
      <c r="X110" s="268"/>
      <c r="Y110" s="268"/>
      <c r="Z110" s="268"/>
    </row>
    <row r="111" ht="12.75" customHeight="1">
      <c r="A111" s="268"/>
      <c r="B111" s="268"/>
      <c r="C111" s="268"/>
      <c r="D111" s="357"/>
      <c r="E111" s="268"/>
      <c r="F111" s="357"/>
      <c r="G111" s="357"/>
      <c r="H111" s="357"/>
      <c r="I111" s="357"/>
      <c r="J111" s="357"/>
      <c r="K111" s="357"/>
      <c r="L111" s="268"/>
      <c r="M111" s="268"/>
      <c r="N111" s="268"/>
      <c r="O111" s="268"/>
      <c r="P111" s="268"/>
      <c r="Q111" s="268"/>
      <c r="R111" s="268"/>
      <c r="S111" s="268"/>
      <c r="T111" s="268"/>
      <c r="U111" s="268"/>
      <c r="V111" s="268"/>
      <c r="W111" s="268"/>
      <c r="X111" s="268"/>
      <c r="Y111" s="268"/>
      <c r="Z111" s="268"/>
    </row>
    <row r="112" ht="12.75" customHeight="1">
      <c r="A112" s="268"/>
      <c r="B112" s="268"/>
      <c r="C112" s="268"/>
      <c r="D112" s="357"/>
      <c r="E112" s="268"/>
      <c r="F112" s="357"/>
      <c r="G112" s="357"/>
      <c r="H112" s="357"/>
      <c r="I112" s="357"/>
      <c r="J112" s="357"/>
      <c r="K112" s="357"/>
      <c r="L112" s="268"/>
      <c r="M112" s="268"/>
      <c r="N112" s="268"/>
      <c r="O112" s="268"/>
      <c r="P112" s="268"/>
      <c r="Q112" s="268"/>
      <c r="R112" s="268"/>
      <c r="S112" s="268"/>
      <c r="T112" s="268"/>
      <c r="U112" s="268"/>
      <c r="V112" s="268"/>
      <c r="W112" s="268"/>
      <c r="X112" s="268"/>
      <c r="Y112" s="268"/>
      <c r="Z112" s="268"/>
    </row>
    <row r="113" ht="12.75" customHeight="1">
      <c r="A113" s="268"/>
      <c r="B113" s="268"/>
      <c r="C113" s="268"/>
      <c r="D113" s="357"/>
      <c r="E113" s="268"/>
      <c r="F113" s="357"/>
      <c r="G113" s="357"/>
      <c r="H113" s="357"/>
      <c r="I113" s="357"/>
      <c r="J113" s="357"/>
      <c r="K113" s="357"/>
      <c r="L113" s="268"/>
      <c r="M113" s="268"/>
      <c r="N113" s="268"/>
      <c r="O113" s="268"/>
      <c r="P113" s="268"/>
      <c r="Q113" s="268"/>
      <c r="R113" s="268"/>
      <c r="S113" s="268"/>
      <c r="T113" s="268"/>
      <c r="U113" s="268"/>
      <c r="V113" s="268"/>
      <c r="W113" s="268"/>
      <c r="X113" s="268"/>
      <c r="Y113" s="268"/>
      <c r="Z113" s="268"/>
    </row>
    <row r="114" ht="12.75" customHeight="1">
      <c r="A114" s="268"/>
      <c r="B114" s="268"/>
      <c r="C114" s="268"/>
      <c r="D114" s="357"/>
      <c r="E114" s="268"/>
      <c r="F114" s="357"/>
      <c r="G114" s="357"/>
      <c r="H114" s="357"/>
      <c r="I114" s="357"/>
      <c r="J114" s="357"/>
      <c r="K114" s="357"/>
      <c r="L114" s="268"/>
      <c r="M114" s="268"/>
      <c r="N114" s="268"/>
      <c r="O114" s="268"/>
      <c r="P114" s="268"/>
      <c r="Q114" s="268"/>
      <c r="R114" s="268"/>
      <c r="S114" s="268"/>
      <c r="T114" s="268"/>
      <c r="U114" s="268"/>
      <c r="V114" s="268"/>
      <c r="W114" s="268"/>
      <c r="X114" s="268"/>
      <c r="Y114" s="268"/>
      <c r="Z114" s="268"/>
    </row>
    <row r="115" ht="12.75" customHeight="1">
      <c r="A115" s="268"/>
      <c r="B115" s="268"/>
      <c r="C115" s="268"/>
      <c r="D115" s="357"/>
      <c r="E115" s="268"/>
      <c r="F115" s="357"/>
      <c r="G115" s="357"/>
      <c r="H115" s="357"/>
      <c r="I115" s="357"/>
      <c r="J115" s="357"/>
      <c r="K115" s="357"/>
      <c r="L115" s="268"/>
      <c r="M115" s="268"/>
      <c r="N115" s="268"/>
      <c r="O115" s="268"/>
      <c r="P115" s="268"/>
      <c r="Q115" s="268"/>
      <c r="R115" s="268"/>
      <c r="S115" s="268"/>
      <c r="T115" s="268"/>
      <c r="U115" s="268"/>
      <c r="V115" s="268"/>
      <c r="W115" s="268"/>
      <c r="X115" s="268"/>
      <c r="Y115" s="268"/>
      <c r="Z115" s="268"/>
    </row>
    <row r="116" ht="12.75" customHeight="1">
      <c r="A116" s="268"/>
      <c r="B116" s="268"/>
      <c r="C116" s="268"/>
      <c r="D116" s="357"/>
      <c r="E116" s="268"/>
      <c r="F116" s="357"/>
      <c r="G116" s="357"/>
      <c r="H116" s="357"/>
      <c r="I116" s="357"/>
      <c r="J116" s="357"/>
      <c r="K116" s="357"/>
      <c r="L116" s="268"/>
      <c r="M116" s="268"/>
      <c r="N116" s="268"/>
      <c r="O116" s="268"/>
      <c r="P116" s="268"/>
      <c r="Q116" s="268"/>
      <c r="R116" s="268"/>
      <c r="S116" s="268"/>
      <c r="T116" s="268"/>
      <c r="U116" s="268"/>
      <c r="V116" s="268"/>
      <c r="W116" s="268"/>
      <c r="X116" s="268"/>
      <c r="Y116" s="268"/>
      <c r="Z116" s="268"/>
    </row>
    <row r="117" ht="12.75" customHeight="1">
      <c r="A117" s="268"/>
      <c r="B117" s="268"/>
      <c r="C117" s="268"/>
      <c r="D117" s="357"/>
      <c r="E117" s="268"/>
      <c r="F117" s="357"/>
      <c r="G117" s="357"/>
      <c r="H117" s="357"/>
      <c r="I117" s="357"/>
      <c r="J117" s="357"/>
      <c r="K117" s="357"/>
      <c r="L117" s="268"/>
      <c r="M117" s="268"/>
      <c r="N117" s="268"/>
      <c r="O117" s="268"/>
      <c r="P117" s="268"/>
      <c r="Q117" s="268"/>
      <c r="R117" s="268"/>
      <c r="S117" s="268"/>
      <c r="T117" s="268"/>
      <c r="U117" s="268"/>
      <c r="V117" s="268"/>
      <c r="W117" s="268"/>
      <c r="X117" s="268"/>
      <c r="Y117" s="268"/>
      <c r="Z117" s="268"/>
    </row>
    <row r="118" ht="12.75" customHeight="1">
      <c r="A118" s="268"/>
      <c r="B118" s="268"/>
      <c r="C118" s="268"/>
      <c r="D118" s="357"/>
      <c r="E118" s="268"/>
      <c r="F118" s="357"/>
      <c r="G118" s="357"/>
      <c r="H118" s="357"/>
      <c r="I118" s="357"/>
      <c r="J118" s="357"/>
      <c r="K118" s="357"/>
      <c r="L118" s="268"/>
      <c r="M118" s="268"/>
      <c r="N118" s="268"/>
      <c r="O118" s="268"/>
      <c r="P118" s="268"/>
      <c r="Q118" s="268"/>
      <c r="R118" s="268"/>
      <c r="S118" s="268"/>
      <c r="T118" s="268"/>
      <c r="U118" s="268"/>
      <c r="V118" s="268"/>
      <c r="W118" s="268"/>
      <c r="X118" s="268"/>
      <c r="Y118" s="268"/>
      <c r="Z118" s="268"/>
    </row>
    <row r="119" ht="12.75" customHeight="1">
      <c r="A119" s="268"/>
      <c r="B119" s="268"/>
      <c r="C119" s="268"/>
      <c r="D119" s="357"/>
      <c r="E119" s="268"/>
      <c r="F119" s="357"/>
      <c r="G119" s="357"/>
      <c r="H119" s="357"/>
      <c r="I119" s="357"/>
      <c r="J119" s="357"/>
      <c r="K119" s="357"/>
      <c r="L119" s="268"/>
      <c r="M119" s="268"/>
      <c r="N119" s="268"/>
      <c r="O119" s="268"/>
      <c r="P119" s="268"/>
      <c r="Q119" s="268"/>
      <c r="R119" s="268"/>
      <c r="S119" s="268"/>
      <c r="T119" s="268"/>
      <c r="U119" s="268"/>
      <c r="V119" s="268"/>
      <c r="W119" s="268"/>
      <c r="X119" s="268"/>
      <c r="Y119" s="268"/>
      <c r="Z119" s="268"/>
    </row>
    <row r="120" ht="12.75" customHeight="1">
      <c r="A120" s="268"/>
      <c r="B120" s="268"/>
      <c r="C120" s="268"/>
      <c r="D120" s="357"/>
      <c r="E120" s="268"/>
      <c r="F120" s="357"/>
      <c r="G120" s="357"/>
      <c r="H120" s="357"/>
      <c r="I120" s="357"/>
      <c r="J120" s="357"/>
      <c r="K120" s="357"/>
      <c r="L120" s="268"/>
      <c r="M120" s="268"/>
      <c r="N120" s="268"/>
      <c r="O120" s="268"/>
      <c r="P120" s="268"/>
      <c r="Q120" s="268"/>
      <c r="R120" s="268"/>
      <c r="S120" s="268"/>
      <c r="T120" s="268"/>
      <c r="U120" s="268"/>
      <c r="V120" s="268"/>
      <c r="W120" s="268"/>
      <c r="X120" s="268"/>
      <c r="Y120" s="268"/>
      <c r="Z120" s="268"/>
    </row>
    <row r="121" ht="12.75" customHeight="1">
      <c r="A121" s="268"/>
      <c r="B121" s="268"/>
      <c r="C121" s="268"/>
      <c r="D121" s="357"/>
      <c r="E121" s="268"/>
      <c r="F121" s="357"/>
      <c r="G121" s="357"/>
      <c r="H121" s="357"/>
      <c r="I121" s="357"/>
      <c r="J121" s="357"/>
      <c r="K121" s="357"/>
      <c r="L121" s="268"/>
      <c r="M121" s="268"/>
      <c r="N121" s="268"/>
      <c r="O121" s="268"/>
      <c r="P121" s="268"/>
      <c r="Q121" s="268"/>
      <c r="R121" s="268"/>
      <c r="S121" s="268"/>
      <c r="T121" s="268"/>
      <c r="U121" s="268"/>
      <c r="V121" s="268"/>
      <c r="W121" s="268"/>
      <c r="X121" s="268"/>
      <c r="Y121" s="268"/>
      <c r="Z121" s="268"/>
    </row>
    <row r="122" ht="12.75" customHeight="1">
      <c r="A122" s="268"/>
      <c r="B122" s="268"/>
      <c r="C122" s="268"/>
      <c r="D122" s="357"/>
      <c r="E122" s="268"/>
      <c r="F122" s="357"/>
      <c r="G122" s="357"/>
      <c r="H122" s="357"/>
      <c r="I122" s="357"/>
      <c r="J122" s="357"/>
      <c r="K122" s="357"/>
      <c r="L122" s="268"/>
      <c r="M122" s="268"/>
      <c r="N122" s="268"/>
      <c r="O122" s="268"/>
      <c r="P122" s="268"/>
      <c r="Q122" s="268"/>
      <c r="R122" s="268"/>
      <c r="S122" s="268"/>
      <c r="T122" s="268"/>
      <c r="U122" s="268"/>
      <c r="V122" s="268"/>
      <c r="W122" s="268"/>
      <c r="X122" s="268"/>
      <c r="Y122" s="268"/>
      <c r="Z122" s="268"/>
    </row>
    <row r="123" ht="12.75" customHeight="1">
      <c r="A123" s="268"/>
      <c r="B123" s="268"/>
      <c r="C123" s="268"/>
      <c r="D123" s="357"/>
      <c r="E123" s="268"/>
      <c r="F123" s="357"/>
      <c r="G123" s="357"/>
      <c r="H123" s="357"/>
      <c r="I123" s="357"/>
      <c r="J123" s="357"/>
      <c r="K123" s="357"/>
      <c r="L123" s="268"/>
      <c r="M123" s="268"/>
      <c r="N123" s="268"/>
      <c r="O123" s="268"/>
      <c r="P123" s="268"/>
      <c r="Q123" s="268"/>
      <c r="R123" s="268"/>
      <c r="S123" s="268"/>
      <c r="T123" s="268"/>
      <c r="U123" s="268"/>
      <c r="V123" s="268"/>
      <c r="W123" s="268"/>
      <c r="X123" s="268"/>
      <c r="Y123" s="268"/>
      <c r="Z123" s="268"/>
    </row>
    <row r="124" ht="12.75" customHeight="1">
      <c r="A124" s="268"/>
      <c r="B124" s="268"/>
      <c r="C124" s="268"/>
      <c r="D124" s="357"/>
      <c r="E124" s="268"/>
      <c r="F124" s="357"/>
      <c r="G124" s="357"/>
      <c r="H124" s="357"/>
      <c r="I124" s="357"/>
      <c r="J124" s="357"/>
      <c r="K124" s="357"/>
      <c r="L124" s="268"/>
      <c r="M124" s="268"/>
      <c r="N124" s="268"/>
      <c r="O124" s="268"/>
      <c r="P124" s="268"/>
      <c r="Q124" s="268"/>
      <c r="R124" s="268"/>
      <c r="S124" s="268"/>
      <c r="T124" s="268"/>
      <c r="U124" s="268"/>
      <c r="V124" s="268"/>
      <c r="W124" s="268"/>
      <c r="X124" s="268"/>
      <c r="Y124" s="268"/>
      <c r="Z124" s="268"/>
    </row>
    <row r="125" ht="12.75" customHeight="1">
      <c r="A125" s="268"/>
      <c r="B125" s="268"/>
      <c r="C125" s="268"/>
      <c r="D125" s="357"/>
      <c r="E125" s="268"/>
      <c r="F125" s="357"/>
      <c r="G125" s="357"/>
      <c r="H125" s="357"/>
      <c r="I125" s="357"/>
      <c r="J125" s="357"/>
      <c r="K125" s="357"/>
      <c r="L125" s="268"/>
      <c r="M125" s="268"/>
      <c r="N125" s="268"/>
      <c r="O125" s="268"/>
      <c r="P125" s="268"/>
      <c r="Q125" s="268"/>
      <c r="R125" s="268"/>
      <c r="S125" s="268"/>
      <c r="T125" s="268"/>
      <c r="U125" s="268"/>
      <c r="V125" s="268"/>
      <c r="W125" s="268"/>
      <c r="X125" s="268"/>
      <c r="Y125" s="268"/>
      <c r="Z125" s="268"/>
    </row>
    <row r="126" ht="12.75" customHeight="1">
      <c r="A126" s="268"/>
      <c r="B126" s="268"/>
      <c r="C126" s="268"/>
      <c r="D126" s="357"/>
      <c r="E126" s="268"/>
      <c r="F126" s="357"/>
      <c r="G126" s="357"/>
      <c r="H126" s="357"/>
      <c r="I126" s="357"/>
      <c r="J126" s="357"/>
      <c r="K126" s="357"/>
      <c r="L126" s="268"/>
      <c r="M126" s="268"/>
      <c r="N126" s="268"/>
      <c r="O126" s="268"/>
      <c r="P126" s="268"/>
      <c r="Q126" s="268"/>
      <c r="R126" s="268"/>
      <c r="S126" s="268"/>
      <c r="T126" s="268"/>
      <c r="U126" s="268"/>
      <c r="V126" s="268"/>
      <c r="W126" s="268"/>
      <c r="X126" s="268"/>
      <c r="Y126" s="268"/>
      <c r="Z126" s="268"/>
    </row>
    <row r="127" ht="12.75" customHeight="1">
      <c r="A127" s="268"/>
      <c r="B127" s="268"/>
      <c r="C127" s="268"/>
      <c r="D127" s="357"/>
      <c r="E127" s="268"/>
      <c r="F127" s="357"/>
      <c r="G127" s="357"/>
      <c r="H127" s="357"/>
      <c r="I127" s="357"/>
      <c r="J127" s="357"/>
      <c r="K127" s="357"/>
      <c r="L127" s="268"/>
      <c r="M127" s="268"/>
      <c r="N127" s="268"/>
      <c r="O127" s="268"/>
      <c r="P127" s="268"/>
      <c r="Q127" s="268"/>
      <c r="R127" s="268"/>
      <c r="S127" s="268"/>
      <c r="T127" s="268"/>
      <c r="U127" s="268"/>
      <c r="V127" s="268"/>
      <c r="W127" s="268"/>
      <c r="X127" s="268"/>
      <c r="Y127" s="268"/>
      <c r="Z127" s="268"/>
    </row>
    <row r="128" ht="12.75" customHeight="1">
      <c r="A128" s="268"/>
      <c r="B128" s="268"/>
      <c r="C128" s="268"/>
      <c r="D128" s="357"/>
      <c r="E128" s="268"/>
      <c r="F128" s="357"/>
      <c r="G128" s="357"/>
      <c r="H128" s="357"/>
      <c r="I128" s="357"/>
      <c r="J128" s="357"/>
      <c r="K128" s="357"/>
      <c r="L128" s="268"/>
      <c r="M128" s="268"/>
      <c r="N128" s="268"/>
      <c r="O128" s="268"/>
      <c r="P128" s="268"/>
      <c r="Q128" s="268"/>
      <c r="R128" s="268"/>
      <c r="S128" s="268"/>
      <c r="T128" s="268"/>
      <c r="U128" s="268"/>
      <c r="V128" s="268"/>
      <c r="W128" s="268"/>
      <c r="X128" s="268"/>
      <c r="Y128" s="268"/>
      <c r="Z128" s="268"/>
    </row>
    <row r="129" ht="12.75" customHeight="1">
      <c r="A129" s="268"/>
      <c r="B129" s="268"/>
      <c r="C129" s="268"/>
      <c r="D129" s="357"/>
      <c r="E129" s="268"/>
      <c r="F129" s="357"/>
      <c r="G129" s="357"/>
      <c r="H129" s="357"/>
      <c r="I129" s="357"/>
      <c r="J129" s="357"/>
      <c r="K129" s="357"/>
      <c r="L129" s="268"/>
      <c r="M129" s="268"/>
      <c r="N129" s="268"/>
      <c r="O129" s="268"/>
      <c r="P129" s="268"/>
      <c r="Q129" s="268"/>
      <c r="R129" s="268"/>
      <c r="S129" s="268"/>
      <c r="T129" s="268"/>
      <c r="U129" s="268"/>
      <c r="V129" s="268"/>
      <c r="W129" s="268"/>
      <c r="X129" s="268"/>
      <c r="Y129" s="268"/>
      <c r="Z129" s="268"/>
    </row>
    <row r="130" ht="12.75" customHeight="1">
      <c r="A130" s="268"/>
      <c r="B130" s="268"/>
      <c r="C130" s="268"/>
      <c r="D130" s="357"/>
      <c r="E130" s="268"/>
      <c r="F130" s="357"/>
      <c r="G130" s="357"/>
      <c r="H130" s="357"/>
      <c r="I130" s="357"/>
      <c r="J130" s="357"/>
      <c r="K130" s="357"/>
      <c r="L130" s="268"/>
      <c r="M130" s="268"/>
      <c r="N130" s="268"/>
      <c r="O130" s="268"/>
      <c r="P130" s="268"/>
      <c r="Q130" s="268"/>
      <c r="R130" s="268"/>
      <c r="S130" s="268"/>
      <c r="T130" s="268"/>
      <c r="U130" s="268"/>
      <c r="V130" s="268"/>
      <c r="W130" s="268"/>
      <c r="X130" s="268"/>
      <c r="Y130" s="268"/>
      <c r="Z130" s="268"/>
    </row>
    <row r="131" ht="12.75" customHeight="1">
      <c r="A131" s="268"/>
      <c r="B131" s="268"/>
      <c r="C131" s="268"/>
      <c r="D131" s="357"/>
      <c r="E131" s="268"/>
      <c r="F131" s="357"/>
      <c r="G131" s="357"/>
      <c r="H131" s="357"/>
      <c r="I131" s="357"/>
      <c r="J131" s="357"/>
      <c r="K131" s="357"/>
      <c r="L131" s="268"/>
      <c r="M131" s="268"/>
      <c r="N131" s="268"/>
      <c r="O131" s="268"/>
      <c r="P131" s="268"/>
      <c r="Q131" s="268"/>
      <c r="R131" s="268"/>
      <c r="S131" s="268"/>
      <c r="T131" s="268"/>
      <c r="U131" s="268"/>
      <c r="V131" s="268"/>
      <c r="W131" s="268"/>
      <c r="X131" s="268"/>
      <c r="Y131" s="268"/>
      <c r="Z131" s="268"/>
    </row>
    <row r="132" ht="12.75" customHeight="1">
      <c r="A132" s="268"/>
      <c r="B132" s="268"/>
      <c r="C132" s="268"/>
      <c r="D132" s="357"/>
      <c r="E132" s="268"/>
      <c r="F132" s="357"/>
      <c r="G132" s="357"/>
      <c r="H132" s="357"/>
      <c r="I132" s="357"/>
      <c r="J132" s="357"/>
      <c r="K132" s="357"/>
      <c r="L132" s="268"/>
      <c r="M132" s="268"/>
      <c r="N132" s="268"/>
      <c r="O132" s="268"/>
      <c r="P132" s="268"/>
      <c r="Q132" s="268"/>
      <c r="R132" s="268"/>
      <c r="S132" s="268"/>
      <c r="T132" s="268"/>
      <c r="U132" s="268"/>
      <c r="V132" s="268"/>
      <c r="W132" s="268"/>
      <c r="X132" s="268"/>
      <c r="Y132" s="268"/>
      <c r="Z132" s="268"/>
    </row>
    <row r="133" ht="12.75" customHeight="1">
      <c r="A133" s="268"/>
      <c r="B133" s="268"/>
      <c r="C133" s="268"/>
      <c r="D133" s="357"/>
      <c r="E133" s="268"/>
      <c r="F133" s="357"/>
      <c r="G133" s="357"/>
      <c r="H133" s="357"/>
      <c r="I133" s="357"/>
      <c r="J133" s="357"/>
      <c r="K133" s="357"/>
      <c r="L133" s="268"/>
      <c r="M133" s="268"/>
      <c r="N133" s="268"/>
      <c r="O133" s="268"/>
      <c r="P133" s="268"/>
      <c r="Q133" s="268"/>
      <c r="R133" s="268"/>
      <c r="S133" s="268"/>
      <c r="T133" s="268"/>
      <c r="U133" s="268"/>
      <c r="V133" s="268"/>
      <c r="W133" s="268"/>
      <c r="X133" s="268"/>
      <c r="Y133" s="268"/>
      <c r="Z133" s="268"/>
    </row>
    <row r="134" ht="12.75" customHeight="1">
      <c r="A134" s="268"/>
      <c r="B134" s="268"/>
      <c r="C134" s="268"/>
      <c r="D134" s="357"/>
      <c r="E134" s="268"/>
      <c r="F134" s="357"/>
      <c r="G134" s="357"/>
      <c r="H134" s="357"/>
      <c r="I134" s="357"/>
      <c r="J134" s="357"/>
      <c r="K134" s="357"/>
      <c r="L134" s="268"/>
      <c r="M134" s="268"/>
      <c r="N134" s="268"/>
      <c r="O134" s="268"/>
      <c r="P134" s="268"/>
      <c r="Q134" s="268"/>
      <c r="R134" s="268"/>
      <c r="S134" s="268"/>
      <c r="T134" s="268"/>
      <c r="U134" s="268"/>
      <c r="V134" s="268"/>
      <c r="W134" s="268"/>
      <c r="X134" s="268"/>
      <c r="Y134" s="268"/>
      <c r="Z134" s="268"/>
    </row>
    <row r="135" ht="12.75" customHeight="1">
      <c r="A135" s="268"/>
      <c r="B135" s="268"/>
      <c r="C135" s="268"/>
      <c r="D135" s="357"/>
      <c r="E135" s="268"/>
      <c r="F135" s="357"/>
      <c r="G135" s="357"/>
      <c r="H135" s="357"/>
      <c r="I135" s="357"/>
      <c r="J135" s="357"/>
      <c r="K135" s="357"/>
      <c r="L135" s="268"/>
      <c r="M135" s="268"/>
      <c r="N135" s="268"/>
      <c r="O135" s="268"/>
      <c r="P135" s="268"/>
      <c r="Q135" s="268"/>
      <c r="R135" s="268"/>
      <c r="S135" s="268"/>
      <c r="T135" s="268"/>
      <c r="U135" s="268"/>
      <c r="V135" s="268"/>
      <c r="W135" s="268"/>
      <c r="X135" s="268"/>
      <c r="Y135" s="268"/>
      <c r="Z135" s="268"/>
    </row>
    <row r="136" ht="12.75" customHeight="1">
      <c r="A136" s="268"/>
      <c r="B136" s="268"/>
      <c r="C136" s="268"/>
      <c r="D136" s="357"/>
      <c r="E136" s="268"/>
      <c r="F136" s="357"/>
      <c r="G136" s="357"/>
      <c r="H136" s="357"/>
      <c r="I136" s="357"/>
      <c r="J136" s="357"/>
      <c r="K136" s="357"/>
      <c r="L136" s="268"/>
      <c r="M136" s="268"/>
      <c r="N136" s="268"/>
      <c r="O136" s="268"/>
      <c r="P136" s="268"/>
      <c r="Q136" s="268"/>
      <c r="R136" s="268"/>
      <c r="S136" s="268"/>
      <c r="T136" s="268"/>
      <c r="U136" s="268"/>
      <c r="V136" s="268"/>
      <c r="W136" s="268"/>
      <c r="X136" s="268"/>
      <c r="Y136" s="268"/>
      <c r="Z136" s="268"/>
    </row>
    <row r="137" ht="12.75" customHeight="1">
      <c r="A137" s="268"/>
      <c r="B137" s="268"/>
      <c r="C137" s="268"/>
      <c r="D137" s="357"/>
      <c r="E137" s="268"/>
      <c r="F137" s="357"/>
      <c r="G137" s="357"/>
      <c r="H137" s="357"/>
      <c r="I137" s="357"/>
      <c r="J137" s="357"/>
      <c r="K137" s="357"/>
      <c r="L137" s="268"/>
      <c r="M137" s="268"/>
      <c r="N137" s="268"/>
      <c r="O137" s="268"/>
      <c r="P137" s="268"/>
      <c r="Q137" s="268"/>
      <c r="R137" s="268"/>
      <c r="S137" s="268"/>
      <c r="T137" s="268"/>
      <c r="U137" s="268"/>
      <c r="V137" s="268"/>
      <c r="W137" s="268"/>
      <c r="X137" s="268"/>
      <c r="Y137" s="268"/>
      <c r="Z137" s="268"/>
    </row>
    <row r="138" ht="12.75" customHeight="1">
      <c r="A138" s="268"/>
      <c r="B138" s="268"/>
      <c r="C138" s="268"/>
      <c r="D138" s="357"/>
      <c r="E138" s="268"/>
      <c r="F138" s="357"/>
      <c r="G138" s="357"/>
      <c r="H138" s="357"/>
      <c r="I138" s="357"/>
      <c r="J138" s="357"/>
      <c r="K138" s="357"/>
      <c r="L138" s="268"/>
      <c r="M138" s="268"/>
      <c r="N138" s="268"/>
      <c r="O138" s="268"/>
      <c r="P138" s="268"/>
      <c r="Q138" s="268"/>
      <c r="R138" s="268"/>
      <c r="S138" s="268"/>
      <c r="T138" s="268"/>
      <c r="U138" s="268"/>
      <c r="V138" s="268"/>
      <c r="W138" s="268"/>
      <c r="X138" s="268"/>
      <c r="Y138" s="268"/>
      <c r="Z138" s="268"/>
    </row>
    <row r="139" ht="12.75" customHeight="1">
      <c r="A139" s="268"/>
      <c r="B139" s="268"/>
      <c r="C139" s="268"/>
      <c r="D139" s="357"/>
      <c r="E139" s="268"/>
      <c r="F139" s="357"/>
      <c r="G139" s="357"/>
      <c r="H139" s="357"/>
      <c r="I139" s="357"/>
      <c r="J139" s="357"/>
      <c r="K139" s="357"/>
      <c r="L139" s="268"/>
      <c r="M139" s="268"/>
      <c r="N139" s="268"/>
      <c r="O139" s="268"/>
      <c r="P139" s="268"/>
      <c r="Q139" s="268"/>
      <c r="R139" s="268"/>
      <c r="S139" s="268"/>
      <c r="T139" s="268"/>
      <c r="U139" s="268"/>
      <c r="V139" s="268"/>
      <c r="W139" s="268"/>
      <c r="X139" s="268"/>
      <c r="Y139" s="268"/>
      <c r="Z139" s="268"/>
    </row>
    <row r="140" ht="12.75" customHeight="1">
      <c r="A140" s="268"/>
      <c r="B140" s="268"/>
      <c r="C140" s="268"/>
      <c r="D140" s="357"/>
      <c r="E140" s="268"/>
      <c r="F140" s="357"/>
      <c r="G140" s="357"/>
      <c r="H140" s="357"/>
      <c r="I140" s="357"/>
      <c r="J140" s="357"/>
      <c r="K140" s="357"/>
      <c r="L140" s="268"/>
      <c r="M140" s="268"/>
      <c r="N140" s="268"/>
      <c r="O140" s="268"/>
      <c r="P140" s="268"/>
      <c r="Q140" s="268"/>
      <c r="R140" s="268"/>
      <c r="S140" s="268"/>
      <c r="T140" s="268"/>
      <c r="U140" s="268"/>
      <c r="V140" s="268"/>
      <c r="W140" s="268"/>
      <c r="X140" s="268"/>
      <c r="Y140" s="268"/>
      <c r="Z140" s="268"/>
    </row>
    <row r="141" ht="12.75" customHeight="1">
      <c r="A141" s="268"/>
      <c r="B141" s="268"/>
      <c r="C141" s="268"/>
      <c r="D141" s="357"/>
      <c r="E141" s="268"/>
      <c r="F141" s="357"/>
      <c r="G141" s="357"/>
      <c r="H141" s="357"/>
      <c r="I141" s="357"/>
      <c r="J141" s="357"/>
      <c r="K141" s="357"/>
      <c r="L141" s="268"/>
      <c r="M141" s="268"/>
      <c r="N141" s="268"/>
      <c r="O141" s="268"/>
      <c r="P141" s="268"/>
      <c r="Q141" s="268"/>
      <c r="R141" s="268"/>
      <c r="S141" s="268"/>
      <c r="T141" s="268"/>
      <c r="U141" s="268"/>
      <c r="V141" s="268"/>
      <c r="W141" s="268"/>
      <c r="X141" s="268"/>
      <c r="Y141" s="268"/>
      <c r="Z141" s="268"/>
    </row>
    <row r="142" ht="12.75" customHeight="1">
      <c r="A142" s="268"/>
      <c r="B142" s="268"/>
      <c r="C142" s="268"/>
      <c r="D142" s="357"/>
      <c r="E142" s="268"/>
      <c r="F142" s="357"/>
      <c r="G142" s="357"/>
      <c r="H142" s="357"/>
      <c r="I142" s="357"/>
      <c r="J142" s="357"/>
      <c r="K142" s="357"/>
      <c r="L142" s="268"/>
      <c r="M142" s="268"/>
      <c r="N142" s="268"/>
      <c r="O142" s="268"/>
      <c r="P142" s="268"/>
      <c r="Q142" s="268"/>
      <c r="R142" s="268"/>
      <c r="S142" s="268"/>
      <c r="T142" s="268"/>
      <c r="U142" s="268"/>
      <c r="V142" s="268"/>
      <c r="W142" s="268"/>
      <c r="X142" s="268"/>
      <c r="Y142" s="268"/>
      <c r="Z142" s="268"/>
    </row>
    <row r="143" ht="12.75" customHeight="1">
      <c r="A143" s="268"/>
      <c r="B143" s="268"/>
      <c r="C143" s="268"/>
      <c r="D143" s="357"/>
      <c r="E143" s="268"/>
      <c r="F143" s="357"/>
      <c r="G143" s="357"/>
      <c r="H143" s="357"/>
      <c r="I143" s="357"/>
      <c r="J143" s="357"/>
      <c r="K143" s="357"/>
      <c r="L143" s="268"/>
      <c r="M143" s="268"/>
      <c r="N143" s="268"/>
      <c r="O143" s="268"/>
      <c r="P143" s="268"/>
      <c r="Q143" s="268"/>
      <c r="R143" s="268"/>
      <c r="S143" s="268"/>
      <c r="T143" s="268"/>
      <c r="U143" s="268"/>
      <c r="V143" s="268"/>
      <c r="W143" s="268"/>
      <c r="X143" s="268"/>
      <c r="Y143" s="268"/>
      <c r="Z143" s="268"/>
    </row>
    <row r="144" ht="12.75" customHeight="1">
      <c r="A144" s="268"/>
      <c r="B144" s="268"/>
      <c r="C144" s="268"/>
      <c r="D144" s="357"/>
      <c r="E144" s="268"/>
      <c r="F144" s="357"/>
      <c r="G144" s="357"/>
      <c r="H144" s="357"/>
      <c r="I144" s="357"/>
      <c r="J144" s="357"/>
      <c r="K144" s="357"/>
      <c r="L144" s="268"/>
      <c r="M144" s="268"/>
      <c r="N144" s="268"/>
      <c r="O144" s="268"/>
      <c r="P144" s="268"/>
      <c r="Q144" s="268"/>
      <c r="R144" s="268"/>
      <c r="S144" s="268"/>
      <c r="T144" s="268"/>
      <c r="U144" s="268"/>
      <c r="V144" s="268"/>
      <c r="W144" s="268"/>
      <c r="X144" s="268"/>
      <c r="Y144" s="268"/>
      <c r="Z144" s="268"/>
    </row>
    <row r="145" ht="12.75" customHeight="1">
      <c r="A145" s="268"/>
      <c r="B145" s="268"/>
      <c r="C145" s="268"/>
      <c r="D145" s="357"/>
      <c r="E145" s="268"/>
      <c r="F145" s="357"/>
      <c r="G145" s="357"/>
      <c r="H145" s="357"/>
      <c r="I145" s="357"/>
      <c r="J145" s="357"/>
      <c r="K145" s="357"/>
      <c r="L145" s="268"/>
      <c r="M145" s="268"/>
      <c r="N145" s="268"/>
      <c r="O145" s="268"/>
      <c r="P145" s="268"/>
      <c r="Q145" s="268"/>
      <c r="R145" s="268"/>
      <c r="S145" s="268"/>
      <c r="T145" s="268"/>
      <c r="U145" s="268"/>
      <c r="V145" s="268"/>
      <c r="W145" s="268"/>
      <c r="X145" s="268"/>
      <c r="Y145" s="268"/>
      <c r="Z145" s="268"/>
    </row>
    <row r="146" ht="12.75" customHeight="1">
      <c r="A146" s="268"/>
      <c r="B146" s="268"/>
      <c r="C146" s="268"/>
      <c r="D146" s="357"/>
      <c r="E146" s="268"/>
      <c r="F146" s="357"/>
      <c r="G146" s="357"/>
      <c r="H146" s="357"/>
      <c r="I146" s="357"/>
      <c r="J146" s="357"/>
      <c r="K146" s="357"/>
      <c r="L146" s="268"/>
      <c r="M146" s="268"/>
      <c r="N146" s="268"/>
      <c r="O146" s="268"/>
      <c r="P146" s="268"/>
      <c r="Q146" s="268"/>
      <c r="R146" s="268"/>
      <c r="S146" s="268"/>
      <c r="T146" s="268"/>
      <c r="U146" s="268"/>
      <c r="V146" s="268"/>
      <c r="W146" s="268"/>
      <c r="X146" s="268"/>
      <c r="Y146" s="268"/>
      <c r="Z146" s="268"/>
    </row>
    <row r="147" ht="12.75" customHeight="1">
      <c r="A147" s="268"/>
      <c r="B147" s="268"/>
      <c r="C147" s="268"/>
      <c r="D147" s="357"/>
      <c r="E147" s="268"/>
      <c r="F147" s="357"/>
      <c r="G147" s="357"/>
      <c r="H147" s="357"/>
      <c r="I147" s="357"/>
      <c r="J147" s="357"/>
      <c r="K147" s="357"/>
      <c r="L147" s="268"/>
      <c r="M147" s="268"/>
      <c r="N147" s="268"/>
      <c r="O147" s="268"/>
      <c r="P147" s="268"/>
      <c r="Q147" s="268"/>
      <c r="R147" s="268"/>
      <c r="S147" s="268"/>
      <c r="T147" s="268"/>
      <c r="U147" s="268"/>
      <c r="V147" s="268"/>
      <c r="W147" s="268"/>
      <c r="X147" s="268"/>
      <c r="Y147" s="268"/>
      <c r="Z147" s="268"/>
    </row>
    <row r="148" ht="12.75" customHeight="1">
      <c r="A148" s="268"/>
      <c r="B148" s="268"/>
      <c r="C148" s="268"/>
      <c r="D148" s="357"/>
      <c r="E148" s="268"/>
      <c r="F148" s="357"/>
      <c r="G148" s="357"/>
      <c r="H148" s="357"/>
      <c r="I148" s="357"/>
      <c r="J148" s="357"/>
      <c r="K148" s="357"/>
      <c r="L148" s="268"/>
      <c r="M148" s="268"/>
      <c r="N148" s="268"/>
      <c r="O148" s="268"/>
      <c r="P148" s="268"/>
      <c r="Q148" s="268"/>
      <c r="R148" s="268"/>
      <c r="S148" s="268"/>
      <c r="T148" s="268"/>
      <c r="U148" s="268"/>
      <c r="V148" s="268"/>
      <c r="W148" s="268"/>
      <c r="X148" s="268"/>
      <c r="Y148" s="268"/>
      <c r="Z148" s="268"/>
    </row>
    <row r="149" ht="12.75" customHeight="1">
      <c r="A149" s="268"/>
      <c r="B149" s="268"/>
      <c r="C149" s="268"/>
      <c r="D149" s="357"/>
      <c r="E149" s="268"/>
      <c r="F149" s="357"/>
      <c r="G149" s="357"/>
      <c r="H149" s="357"/>
      <c r="I149" s="357"/>
      <c r="J149" s="357"/>
      <c r="K149" s="357"/>
      <c r="L149" s="268"/>
      <c r="M149" s="268"/>
      <c r="N149" s="268"/>
      <c r="O149" s="268"/>
      <c r="P149" s="268"/>
      <c r="Q149" s="268"/>
      <c r="R149" s="268"/>
      <c r="S149" s="268"/>
      <c r="T149" s="268"/>
      <c r="U149" s="268"/>
      <c r="V149" s="268"/>
      <c r="W149" s="268"/>
      <c r="X149" s="268"/>
      <c r="Y149" s="268"/>
      <c r="Z149" s="268"/>
    </row>
    <row r="150" ht="12.75" customHeight="1">
      <c r="A150" s="268"/>
      <c r="B150" s="268"/>
      <c r="C150" s="268"/>
      <c r="D150" s="357"/>
      <c r="E150" s="268"/>
      <c r="F150" s="357"/>
      <c r="G150" s="357"/>
      <c r="H150" s="357"/>
      <c r="I150" s="357"/>
      <c r="J150" s="357"/>
      <c r="K150" s="357"/>
      <c r="L150" s="268"/>
      <c r="M150" s="268"/>
      <c r="N150" s="268"/>
      <c r="O150" s="268"/>
      <c r="P150" s="268"/>
      <c r="Q150" s="268"/>
      <c r="R150" s="268"/>
      <c r="S150" s="268"/>
      <c r="T150" s="268"/>
      <c r="U150" s="268"/>
      <c r="V150" s="268"/>
      <c r="W150" s="268"/>
      <c r="X150" s="268"/>
      <c r="Y150" s="268"/>
      <c r="Z150" s="268"/>
    </row>
    <row r="151" ht="12.75" customHeight="1">
      <c r="A151" s="268"/>
      <c r="B151" s="268"/>
      <c r="C151" s="268"/>
      <c r="D151" s="357"/>
      <c r="E151" s="268"/>
      <c r="F151" s="357"/>
      <c r="G151" s="357"/>
      <c r="H151" s="357"/>
      <c r="I151" s="357"/>
      <c r="J151" s="357"/>
      <c r="K151" s="357"/>
      <c r="L151" s="268"/>
      <c r="M151" s="268"/>
      <c r="N151" s="268"/>
      <c r="O151" s="268"/>
      <c r="P151" s="268"/>
      <c r="Q151" s="268"/>
      <c r="R151" s="268"/>
      <c r="S151" s="268"/>
      <c r="T151" s="268"/>
      <c r="U151" s="268"/>
      <c r="V151" s="268"/>
      <c r="W151" s="268"/>
      <c r="X151" s="268"/>
      <c r="Y151" s="268"/>
      <c r="Z151" s="268"/>
    </row>
    <row r="152" ht="12.75" customHeight="1">
      <c r="A152" s="268"/>
      <c r="B152" s="268"/>
      <c r="C152" s="268"/>
      <c r="D152" s="357"/>
      <c r="E152" s="268"/>
      <c r="F152" s="357"/>
      <c r="G152" s="357"/>
      <c r="H152" s="357"/>
      <c r="I152" s="357"/>
      <c r="J152" s="357"/>
      <c r="K152" s="357"/>
      <c r="L152" s="268"/>
      <c r="M152" s="268"/>
      <c r="N152" s="268"/>
      <c r="O152" s="268"/>
      <c r="P152" s="268"/>
      <c r="Q152" s="268"/>
      <c r="R152" s="268"/>
      <c r="S152" s="268"/>
      <c r="T152" s="268"/>
      <c r="U152" s="268"/>
      <c r="V152" s="268"/>
      <c r="W152" s="268"/>
      <c r="X152" s="268"/>
      <c r="Y152" s="268"/>
      <c r="Z152" s="268"/>
    </row>
    <row r="153" ht="12.75" customHeight="1">
      <c r="A153" s="268"/>
      <c r="B153" s="268"/>
      <c r="C153" s="268"/>
      <c r="D153" s="357"/>
      <c r="E153" s="268"/>
      <c r="F153" s="357"/>
      <c r="G153" s="357"/>
      <c r="H153" s="357"/>
      <c r="I153" s="357"/>
      <c r="J153" s="357"/>
      <c r="K153" s="357"/>
      <c r="L153" s="268"/>
      <c r="M153" s="268"/>
      <c r="N153" s="268"/>
      <c r="O153" s="268"/>
      <c r="P153" s="268"/>
      <c r="Q153" s="268"/>
      <c r="R153" s="268"/>
      <c r="S153" s="268"/>
      <c r="T153" s="268"/>
      <c r="U153" s="268"/>
      <c r="V153" s="268"/>
      <c r="W153" s="268"/>
      <c r="X153" s="268"/>
      <c r="Y153" s="268"/>
      <c r="Z153" s="268"/>
    </row>
    <row r="154" ht="12.75" customHeight="1">
      <c r="A154" s="268"/>
      <c r="B154" s="268"/>
      <c r="C154" s="268"/>
      <c r="D154" s="357"/>
      <c r="E154" s="268"/>
      <c r="F154" s="357"/>
      <c r="G154" s="357"/>
      <c r="H154" s="357"/>
      <c r="I154" s="357"/>
      <c r="J154" s="357"/>
      <c r="K154" s="357"/>
      <c r="L154" s="268"/>
      <c r="M154" s="268"/>
      <c r="N154" s="268"/>
      <c r="O154" s="268"/>
      <c r="P154" s="268"/>
      <c r="Q154" s="268"/>
      <c r="R154" s="268"/>
      <c r="S154" s="268"/>
      <c r="T154" s="268"/>
      <c r="U154" s="268"/>
      <c r="V154" s="268"/>
      <c r="W154" s="268"/>
      <c r="X154" s="268"/>
      <c r="Y154" s="268"/>
      <c r="Z154" s="268"/>
    </row>
    <row r="155" ht="12.75" customHeight="1">
      <c r="A155" s="268"/>
      <c r="B155" s="268"/>
      <c r="C155" s="268"/>
      <c r="D155" s="357"/>
      <c r="E155" s="268"/>
      <c r="F155" s="357"/>
      <c r="G155" s="357"/>
      <c r="H155" s="357"/>
      <c r="I155" s="357"/>
      <c r="J155" s="357"/>
      <c r="K155" s="357"/>
      <c r="L155" s="268"/>
      <c r="M155" s="268"/>
      <c r="N155" s="268"/>
      <c r="O155" s="268"/>
      <c r="P155" s="268"/>
      <c r="Q155" s="268"/>
      <c r="R155" s="268"/>
      <c r="S155" s="268"/>
      <c r="T155" s="268"/>
      <c r="U155" s="268"/>
      <c r="V155" s="268"/>
      <c r="W155" s="268"/>
      <c r="X155" s="268"/>
      <c r="Y155" s="268"/>
      <c r="Z155" s="268"/>
    </row>
    <row r="156" ht="12.75" customHeight="1">
      <c r="A156" s="268"/>
      <c r="B156" s="268"/>
      <c r="C156" s="268"/>
      <c r="D156" s="357"/>
      <c r="E156" s="268"/>
      <c r="F156" s="357"/>
      <c r="G156" s="357"/>
      <c r="H156" s="357"/>
      <c r="I156" s="357"/>
      <c r="J156" s="357"/>
      <c r="K156" s="357"/>
      <c r="L156" s="268"/>
      <c r="M156" s="268"/>
      <c r="N156" s="268"/>
      <c r="O156" s="268"/>
      <c r="P156" s="268"/>
      <c r="Q156" s="268"/>
      <c r="R156" s="268"/>
      <c r="S156" s="268"/>
      <c r="T156" s="268"/>
      <c r="U156" s="268"/>
      <c r="V156" s="268"/>
      <c r="W156" s="268"/>
      <c r="X156" s="268"/>
      <c r="Y156" s="268"/>
      <c r="Z156" s="268"/>
    </row>
    <row r="157" ht="12.75" customHeight="1">
      <c r="A157" s="268"/>
      <c r="B157" s="268"/>
      <c r="C157" s="268"/>
      <c r="D157" s="357"/>
      <c r="E157" s="268"/>
      <c r="F157" s="357"/>
      <c r="G157" s="357"/>
      <c r="H157" s="357"/>
      <c r="I157" s="357"/>
      <c r="J157" s="357"/>
      <c r="K157" s="357"/>
      <c r="L157" s="268"/>
      <c r="M157" s="268"/>
      <c r="N157" s="268"/>
      <c r="O157" s="268"/>
      <c r="P157" s="268"/>
      <c r="Q157" s="268"/>
      <c r="R157" s="268"/>
      <c r="S157" s="268"/>
      <c r="T157" s="268"/>
      <c r="U157" s="268"/>
      <c r="V157" s="268"/>
      <c r="W157" s="268"/>
      <c r="X157" s="268"/>
      <c r="Y157" s="268"/>
      <c r="Z157" s="268"/>
    </row>
    <row r="158" ht="12.75" customHeight="1">
      <c r="A158" s="268"/>
      <c r="B158" s="268"/>
      <c r="C158" s="268"/>
      <c r="D158" s="357"/>
      <c r="E158" s="268"/>
      <c r="F158" s="357"/>
      <c r="G158" s="357"/>
      <c r="H158" s="357"/>
      <c r="I158" s="357"/>
      <c r="J158" s="357"/>
      <c r="K158" s="357"/>
      <c r="L158" s="268"/>
      <c r="M158" s="268"/>
      <c r="N158" s="268"/>
      <c r="O158" s="268"/>
      <c r="P158" s="268"/>
      <c r="Q158" s="268"/>
      <c r="R158" s="268"/>
      <c r="S158" s="268"/>
      <c r="T158" s="268"/>
      <c r="U158" s="268"/>
      <c r="V158" s="268"/>
      <c r="W158" s="268"/>
      <c r="X158" s="268"/>
      <c r="Y158" s="268"/>
      <c r="Z158" s="268"/>
    </row>
    <row r="159" ht="12.75" customHeight="1">
      <c r="A159" s="268"/>
      <c r="B159" s="268"/>
      <c r="C159" s="268"/>
      <c r="D159" s="357"/>
      <c r="E159" s="268"/>
      <c r="F159" s="357"/>
      <c r="G159" s="357"/>
      <c r="H159" s="357"/>
      <c r="I159" s="357"/>
      <c r="J159" s="357"/>
      <c r="K159" s="357"/>
      <c r="L159" s="268"/>
      <c r="M159" s="268"/>
      <c r="N159" s="268"/>
      <c r="O159" s="268"/>
      <c r="P159" s="268"/>
      <c r="Q159" s="268"/>
      <c r="R159" s="268"/>
      <c r="S159" s="268"/>
      <c r="T159" s="268"/>
      <c r="U159" s="268"/>
      <c r="V159" s="268"/>
      <c r="W159" s="268"/>
      <c r="X159" s="268"/>
      <c r="Y159" s="268"/>
      <c r="Z159" s="268"/>
    </row>
    <row r="160" ht="12.75" customHeight="1">
      <c r="A160" s="268"/>
      <c r="B160" s="268"/>
      <c r="C160" s="268"/>
      <c r="D160" s="357"/>
      <c r="E160" s="268"/>
      <c r="F160" s="357"/>
      <c r="G160" s="357"/>
      <c r="H160" s="357"/>
      <c r="I160" s="357"/>
      <c r="J160" s="357"/>
      <c r="K160" s="357"/>
      <c r="L160" s="268"/>
      <c r="M160" s="268"/>
      <c r="N160" s="268"/>
      <c r="O160" s="268"/>
      <c r="P160" s="268"/>
      <c r="Q160" s="268"/>
      <c r="R160" s="268"/>
      <c r="S160" s="268"/>
      <c r="T160" s="268"/>
      <c r="U160" s="268"/>
      <c r="V160" s="268"/>
      <c r="W160" s="268"/>
      <c r="X160" s="268"/>
      <c r="Y160" s="268"/>
      <c r="Z160" s="268"/>
    </row>
    <row r="161" ht="12.75" customHeight="1">
      <c r="A161" s="268"/>
      <c r="B161" s="268"/>
      <c r="C161" s="268"/>
      <c r="D161" s="357"/>
      <c r="E161" s="268"/>
      <c r="F161" s="357"/>
      <c r="G161" s="357"/>
      <c r="H161" s="357"/>
      <c r="I161" s="357"/>
      <c r="J161" s="357"/>
      <c r="K161" s="357"/>
      <c r="L161" s="268"/>
      <c r="M161" s="268"/>
      <c r="N161" s="268"/>
      <c r="O161" s="268"/>
      <c r="P161" s="268"/>
      <c r="Q161" s="268"/>
      <c r="R161" s="268"/>
      <c r="S161" s="268"/>
      <c r="T161" s="268"/>
      <c r="U161" s="268"/>
      <c r="V161" s="268"/>
      <c r="W161" s="268"/>
      <c r="X161" s="268"/>
      <c r="Y161" s="268"/>
      <c r="Z161" s="268"/>
    </row>
    <row r="162" ht="12.75" customHeight="1">
      <c r="A162" s="268"/>
      <c r="B162" s="268"/>
      <c r="C162" s="268"/>
      <c r="D162" s="357"/>
      <c r="E162" s="268"/>
      <c r="F162" s="357"/>
      <c r="G162" s="357"/>
      <c r="H162" s="357"/>
      <c r="I162" s="357"/>
      <c r="J162" s="357"/>
      <c r="K162" s="357"/>
      <c r="L162" s="268"/>
      <c r="M162" s="268"/>
      <c r="N162" s="268"/>
      <c r="O162" s="268"/>
      <c r="P162" s="268"/>
      <c r="Q162" s="268"/>
      <c r="R162" s="268"/>
      <c r="S162" s="268"/>
      <c r="T162" s="268"/>
      <c r="U162" s="268"/>
      <c r="V162" s="268"/>
      <c r="W162" s="268"/>
      <c r="X162" s="268"/>
      <c r="Y162" s="268"/>
      <c r="Z162" s="268"/>
    </row>
    <row r="163" ht="12.75" customHeight="1">
      <c r="A163" s="268"/>
      <c r="B163" s="268"/>
      <c r="C163" s="268"/>
      <c r="D163" s="357"/>
      <c r="E163" s="268"/>
      <c r="F163" s="357"/>
      <c r="G163" s="357"/>
      <c r="H163" s="357"/>
      <c r="I163" s="357"/>
      <c r="J163" s="357"/>
      <c r="K163" s="357"/>
      <c r="L163" s="268"/>
      <c r="M163" s="268"/>
      <c r="N163" s="268"/>
      <c r="O163" s="268"/>
      <c r="P163" s="268"/>
      <c r="Q163" s="268"/>
      <c r="R163" s="268"/>
      <c r="S163" s="268"/>
      <c r="T163" s="268"/>
      <c r="U163" s="268"/>
      <c r="V163" s="268"/>
      <c r="W163" s="268"/>
      <c r="X163" s="268"/>
      <c r="Y163" s="268"/>
      <c r="Z163" s="268"/>
    </row>
    <row r="164" ht="12.75" customHeight="1">
      <c r="A164" s="268"/>
      <c r="B164" s="268"/>
      <c r="C164" s="268"/>
      <c r="D164" s="357"/>
      <c r="E164" s="268"/>
      <c r="F164" s="357"/>
      <c r="G164" s="357"/>
      <c r="H164" s="357"/>
      <c r="I164" s="357"/>
      <c r="J164" s="357"/>
      <c r="K164" s="357"/>
      <c r="L164" s="268"/>
      <c r="M164" s="268"/>
      <c r="N164" s="268"/>
      <c r="O164" s="268"/>
      <c r="P164" s="268"/>
      <c r="Q164" s="268"/>
      <c r="R164" s="268"/>
      <c r="S164" s="268"/>
      <c r="T164" s="268"/>
      <c r="U164" s="268"/>
      <c r="V164" s="268"/>
      <c r="W164" s="268"/>
      <c r="X164" s="268"/>
      <c r="Y164" s="268"/>
      <c r="Z164" s="268"/>
    </row>
    <row r="165" ht="12.75" customHeight="1">
      <c r="A165" s="268"/>
      <c r="B165" s="268"/>
      <c r="C165" s="268"/>
      <c r="D165" s="357"/>
      <c r="E165" s="268"/>
      <c r="F165" s="357"/>
      <c r="G165" s="357"/>
      <c r="H165" s="357"/>
      <c r="I165" s="357"/>
      <c r="J165" s="357"/>
      <c r="K165" s="357"/>
      <c r="L165" s="268"/>
      <c r="M165" s="268"/>
      <c r="N165" s="268"/>
      <c r="O165" s="268"/>
      <c r="P165" s="268"/>
      <c r="Q165" s="268"/>
      <c r="R165" s="268"/>
      <c r="S165" s="268"/>
      <c r="T165" s="268"/>
      <c r="U165" s="268"/>
      <c r="V165" s="268"/>
      <c r="W165" s="268"/>
      <c r="X165" s="268"/>
      <c r="Y165" s="268"/>
      <c r="Z165" s="268"/>
    </row>
    <row r="166" ht="12.75" customHeight="1">
      <c r="A166" s="268"/>
      <c r="B166" s="268"/>
      <c r="C166" s="268"/>
      <c r="D166" s="357"/>
      <c r="E166" s="268"/>
      <c r="F166" s="357"/>
      <c r="G166" s="357"/>
      <c r="H166" s="357"/>
      <c r="I166" s="357"/>
      <c r="J166" s="357"/>
      <c r="K166" s="357"/>
      <c r="L166" s="268"/>
      <c r="M166" s="268"/>
      <c r="N166" s="268"/>
      <c r="O166" s="268"/>
      <c r="P166" s="268"/>
      <c r="Q166" s="268"/>
      <c r="R166" s="268"/>
      <c r="S166" s="268"/>
      <c r="T166" s="268"/>
      <c r="U166" s="268"/>
      <c r="V166" s="268"/>
      <c r="W166" s="268"/>
      <c r="X166" s="268"/>
      <c r="Y166" s="268"/>
      <c r="Z166" s="268"/>
    </row>
    <row r="167" ht="12.75" customHeight="1">
      <c r="A167" s="268"/>
      <c r="B167" s="268"/>
      <c r="C167" s="268"/>
      <c r="D167" s="357"/>
      <c r="E167" s="268"/>
      <c r="F167" s="357"/>
      <c r="G167" s="357"/>
      <c r="H167" s="357"/>
      <c r="I167" s="357"/>
      <c r="J167" s="357"/>
      <c r="K167" s="357"/>
      <c r="L167" s="268"/>
      <c r="M167" s="268"/>
      <c r="N167" s="268"/>
      <c r="O167" s="268"/>
      <c r="P167" s="268"/>
      <c r="Q167" s="268"/>
      <c r="R167" s="268"/>
      <c r="S167" s="268"/>
      <c r="T167" s="268"/>
      <c r="U167" s="268"/>
      <c r="V167" s="268"/>
      <c r="W167" s="268"/>
      <c r="X167" s="268"/>
      <c r="Y167" s="268"/>
      <c r="Z167" s="268"/>
    </row>
    <row r="168" ht="12.75" customHeight="1">
      <c r="A168" s="268"/>
      <c r="B168" s="268"/>
      <c r="C168" s="268"/>
      <c r="D168" s="357"/>
      <c r="E168" s="268"/>
      <c r="F168" s="357"/>
      <c r="G168" s="357"/>
      <c r="H168" s="357"/>
      <c r="I168" s="357"/>
      <c r="J168" s="357"/>
      <c r="K168" s="357"/>
      <c r="L168" s="268"/>
      <c r="M168" s="268"/>
      <c r="N168" s="268"/>
      <c r="O168" s="268"/>
      <c r="P168" s="268"/>
      <c r="Q168" s="268"/>
      <c r="R168" s="268"/>
      <c r="S168" s="268"/>
      <c r="T168" s="268"/>
      <c r="U168" s="268"/>
      <c r="V168" s="268"/>
      <c r="W168" s="268"/>
      <c r="X168" s="268"/>
      <c r="Y168" s="268"/>
      <c r="Z168" s="268"/>
    </row>
    <row r="169" ht="12.75" customHeight="1">
      <c r="A169" s="268"/>
      <c r="B169" s="268"/>
      <c r="C169" s="268"/>
      <c r="D169" s="357"/>
      <c r="E169" s="268"/>
      <c r="F169" s="357"/>
      <c r="G169" s="357"/>
      <c r="H169" s="357"/>
      <c r="I169" s="357"/>
      <c r="J169" s="357"/>
      <c r="K169" s="357"/>
      <c r="L169" s="268"/>
      <c r="M169" s="268"/>
      <c r="N169" s="268"/>
      <c r="O169" s="268"/>
      <c r="P169" s="268"/>
      <c r="Q169" s="268"/>
      <c r="R169" s="268"/>
      <c r="S169" s="268"/>
      <c r="T169" s="268"/>
      <c r="U169" s="268"/>
      <c r="V169" s="268"/>
      <c r="W169" s="268"/>
      <c r="X169" s="268"/>
      <c r="Y169" s="268"/>
      <c r="Z169" s="268"/>
    </row>
    <row r="170" ht="12.75" customHeight="1">
      <c r="A170" s="268"/>
      <c r="B170" s="268"/>
      <c r="C170" s="268"/>
      <c r="D170" s="357"/>
      <c r="E170" s="268"/>
      <c r="F170" s="357"/>
      <c r="G170" s="357"/>
      <c r="H170" s="357"/>
      <c r="I170" s="357"/>
      <c r="J170" s="357"/>
      <c r="K170" s="357"/>
      <c r="L170" s="268"/>
      <c r="M170" s="268"/>
      <c r="N170" s="268"/>
      <c r="O170" s="268"/>
      <c r="P170" s="268"/>
      <c r="Q170" s="268"/>
      <c r="R170" s="268"/>
      <c r="S170" s="268"/>
      <c r="T170" s="268"/>
      <c r="U170" s="268"/>
      <c r="V170" s="268"/>
      <c r="W170" s="268"/>
      <c r="X170" s="268"/>
      <c r="Y170" s="268"/>
      <c r="Z170" s="268"/>
    </row>
    <row r="171" ht="12.75" customHeight="1">
      <c r="A171" s="268"/>
      <c r="B171" s="268"/>
      <c r="C171" s="268"/>
      <c r="D171" s="357"/>
      <c r="E171" s="268"/>
      <c r="F171" s="357"/>
      <c r="G171" s="357"/>
      <c r="H171" s="357"/>
      <c r="I171" s="357"/>
      <c r="J171" s="357"/>
      <c r="K171" s="357"/>
      <c r="L171" s="268"/>
      <c r="M171" s="268"/>
      <c r="N171" s="268"/>
      <c r="O171" s="268"/>
      <c r="P171" s="268"/>
      <c r="Q171" s="268"/>
      <c r="R171" s="268"/>
      <c r="S171" s="268"/>
      <c r="T171" s="268"/>
      <c r="U171" s="268"/>
      <c r="V171" s="268"/>
      <c r="W171" s="268"/>
      <c r="X171" s="268"/>
      <c r="Y171" s="268"/>
      <c r="Z171" s="268"/>
    </row>
    <row r="172" ht="12.75" customHeight="1">
      <c r="A172" s="268"/>
      <c r="B172" s="268"/>
      <c r="C172" s="268"/>
      <c r="D172" s="357"/>
      <c r="E172" s="268"/>
      <c r="F172" s="357"/>
      <c r="G172" s="357"/>
      <c r="H172" s="357"/>
      <c r="I172" s="357"/>
      <c r="J172" s="357"/>
      <c r="K172" s="357"/>
      <c r="L172" s="268"/>
      <c r="M172" s="268"/>
      <c r="N172" s="268"/>
      <c r="O172" s="268"/>
      <c r="P172" s="268"/>
      <c r="Q172" s="268"/>
      <c r="R172" s="268"/>
      <c r="S172" s="268"/>
      <c r="T172" s="268"/>
      <c r="U172" s="268"/>
      <c r="V172" s="268"/>
      <c r="W172" s="268"/>
      <c r="X172" s="268"/>
      <c r="Y172" s="268"/>
      <c r="Z172" s="268"/>
    </row>
    <row r="173" ht="12.75" customHeight="1">
      <c r="A173" s="268"/>
      <c r="B173" s="268"/>
      <c r="C173" s="268"/>
      <c r="D173" s="357"/>
      <c r="E173" s="268"/>
      <c r="F173" s="357"/>
      <c r="G173" s="357"/>
      <c r="H173" s="357"/>
      <c r="I173" s="357"/>
      <c r="J173" s="357"/>
      <c r="K173" s="357"/>
      <c r="L173" s="268"/>
      <c r="M173" s="268"/>
      <c r="N173" s="268"/>
      <c r="O173" s="268"/>
      <c r="P173" s="268"/>
      <c r="Q173" s="268"/>
      <c r="R173" s="268"/>
      <c r="S173" s="268"/>
      <c r="T173" s="268"/>
      <c r="U173" s="268"/>
      <c r="V173" s="268"/>
      <c r="W173" s="268"/>
      <c r="X173" s="268"/>
      <c r="Y173" s="268"/>
      <c r="Z173" s="268"/>
    </row>
    <row r="174" ht="12.75" customHeight="1">
      <c r="A174" s="268"/>
      <c r="B174" s="268"/>
      <c r="C174" s="268"/>
      <c r="D174" s="357"/>
      <c r="E174" s="268"/>
      <c r="F174" s="357"/>
      <c r="G174" s="357"/>
      <c r="H174" s="357"/>
      <c r="I174" s="357"/>
      <c r="J174" s="357"/>
      <c r="K174" s="357"/>
      <c r="L174" s="268"/>
      <c r="M174" s="268"/>
      <c r="N174" s="268"/>
      <c r="O174" s="268"/>
      <c r="P174" s="268"/>
      <c r="Q174" s="268"/>
      <c r="R174" s="268"/>
      <c r="S174" s="268"/>
      <c r="T174" s="268"/>
      <c r="U174" s="268"/>
      <c r="V174" s="268"/>
      <c r="W174" s="268"/>
      <c r="X174" s="268"/>
      <c r="Y174" s="268"/>
      <c r="Z174" s="268"/>
    </row>
    <row r="175" ht="12.75" customHeight="1">
      <c r="A175" s="268"/>
      <c r="B175" s="268"/>
      <c r="C175" s="268"/>
      <c r="D175" s="357"/>
      <c r="E175" s="268"/>
      <c r="F175" s="357"/>
      <c r="G175" s="357"/>
      <c r="H175" s="357"/>
      <c r="I175" s="357"/>
      <c r="J175" s="357"/>
      <c r="K175" s="357"/>
      <c r="L175" s="268"/>
      <c r="M175" s="268"/>
      <c r="N175" s="268"/>
      <c r="O175" s="268"/>
      <c r="P175" s="268"/>
      <c r="Q175" s="268"/>
      <c r="R175" s="268"/>
      <c r="S175" s="268"/>
      <c r="T175" s="268"/>
      <c r="U175" s="268"/>
      <c r="V175" s="268"/>
      <c r="W175" s="268"/>
      <c r="X175" s="268"/>
      <c r="Y175" s="268"/>
      <c r="Z175" s="268"/>
    </row>
    <row r="176" ht="12.75" customHeight="1">
      <c r="A176" s="268"/>
      <c r="B176" s="268"/>
      <c r="C176" s="268"/>
      <c r="D176" s="357"/>
      <c r="E176" s="268"/>
      <c r="F176" s="357"/>
      <c r="G176" s="357"/>
      <c r="H176" s="357"/>
      <c r="I176" s="357"/>
      <c r="J176" s="357"/>
      <c r="K176" s="357"/>
      <c r="L176" s="268"/>
      <c r="M176" s="268"/>
      <c r="N176" s="268"/>
      <c r="O176" s="268"/>
      <c r="P176" s="268"/>
      <c r="Q176" s="268"/>
      <c r="R176" s="268"/>
      <c r="S176" s="268"/>
      <c r="T176" s="268"/>
      <c r="U176" s="268"/>
      <c r="V176" s="268"/>
      <c r="W176" s="268"/>
      <c r="X176" s="268"/>
      <c r="Y176" s="268"/>
      <c r="Z176" s="268"/>
    </row>
    <row r="177" ht="12.75" customHeight="1">
      <c r="A177" s="268"/>
      <c r="B177" s="268"/>
      <c r="C177" s="268"/>
      <c r="D177" s="357"/>
      <c r="E177" s="268"/>
      <c r="F177" s="357"/>
      <c r="G177" s="357"/>
      <c r="H177" s="357"/>
      <c r="I177" s="357"/>
      <c r="J177" s="357"/>
      <c r="K177" s="357"/>
      <c r="L177" s="268"/>
      <c r="M177" s="268"/>
      <c r="N177" s="268"/>
      <c r="O177" s="268"/>
      <c r="P177" s="268"/>
      <c r="Q177" s="268"/>
      <c r="R177" s="268"/>
      <c r="S177" s="268"/>
      <c r="T177" s="268"/>
      <c r="U177" s="268"/>
      <c r="V177" s="268"/>
      <c r="W177" s="268"/>
      <c r="X177" s="268"/>
      <c r="Y177" s="268"/>
      <c r="Z177" s="268"/>
    </row>
    <row r="178" ht="12.75" customHeight="1">
      <c r="A178" s="268"/>
      <c r="B178" s="268"/>
      <c r="C178" s="268"/>
      <c r="D178" s="357"/>
      <c r="E178" s="268"/>
      <c r="F178" s="357"/>
      <c r="G178" s="357"/>
      <c r="H178" s="357"/>
      <c r="I178" s="357"/>
      <c r="J178" s="357"/>
      <c r="K178" s="357"/>
      <c r="L178" s="268"/>
      <c r="M178" s="268"/>
      <c r="N178" s="268"/>
      <c r="O178" s="268"/>
      <c r="P178" s="268"/>
      <c r="Q178" s="268"/>
      <c r="R178" s="268"/>
      <c r="S178" s="268"/>
      <c r="T178" s="268"/>
      <c r="U178" s="268"/>
      <c r="V178" s="268"/>
      <c r="W178" s="268"/>
      <c r="X178" s="268"/>
      <c r="Y178" s="268"/>
      <c r="Z178" s="268"/>
    </row>
    <row r="179" ht="12.75" customHeight="1">
      <c r="A179" s="268"/>
      <c r="B179" s="268"/>
      <c r="C179" s="268"/>
      <c r="D179" s="357"/>
      <c r="E179" s="268"/>
      <c r="F179" s="357"/>
      <c r="G179" s="357"/>
      <c r="H179" s="357"/>
      <c r="I179" s="357"/>
      <c r="J179" s="357"/>
      <c r="K179" s="357"/>
      <c r="L179" s="268"/>
      <c r="M179" s="268"/>
      <c r="N179" s="268"/>
      <c r="O179" s="268"/>
      <c r="P179" s="268"/>
      <c r="Q179" s="268"/>
      <c r="R179" s="268"/>
      <c r="S179" s="268"/>
      <c r="T179" s="268"/>
      <c r="U179" s="268"/>
      <c r="V179" s="268"/>
      <c r="W179" s="268"/>
      <c r="X179" s="268"/>
      <c r="Y179" s="268"/>
      <c r="Z179" s="268"/>
    </row>
    <row r="180" ht="12.75" customHeight="1">
      <c r="A180" s="268"/>
      <c r="B180" s="268"/>
      <c r="C180" s="268"/>
      <c r="D180" s="357"/>
      <c r="E180" s="268"/>
      <c r="F180" s="357"/>
      <c r="G180" s="357"/>
      <c r="H180" s="357"/>
      <c r="I180" s="357"/>
      <c r="J180" s="357"/>
      <c r="K180" s="357"/>
      <c r="L180" s="268"/>
      <c r="M180" s="268"/>
      <c r="N180" s="268"/>
      <c r="O180" s="268"/>
      <c r="P180" s="268"/>
      <c r="Q180" s="268"/>
      <c r="R180" s="268"/>
      <c r="S180" s="268"/>
      <c r="T180" s="268"/>
      <c r="U180" s="268"/>
      <c r="V180" s="268"/>
      <c r="W180" s="268"/>
      <c r="X180" s="268"/>
      <c r="Y180" s="268"/>
      <c r="Z180" s="268"/>
    </row>
    <row r="181" ht="12.75" customHeight="1">
      <c r="A181" s="268"/>
      <c r="B181" s="268"/>
      <c r="C181" s="268"/>
      <c r="D181" s="357"/>
      <c r="E181" s="268"/>
      <c r="F181" s="357"/>
      <c r="G181" s="357"/>
      <c r="H181" s="357"/>
      <c r="I181" s="357"/>
      <c r="J181" s="357"/>
      <c r="K181" s="357"/>
      <c r="L181" s="268"/>
      <c r="M181" s="268"/>
      <c r="N181" s="268"/>
      <c r="O181" s="268"/>
      <c r="P181" s="268"/>
      <c r="Q181" s="268"/>
      <c r="R181" s="268"/>
      <c r="S181" s="268"/>
      <c r="T181" s="268"/>
      <c r="U181" s="268"/>
      <c r="V181" s="268"/>
      <c r="W181" s="268"/>
      <c r="X181" s="268"/>
      <c r="Y181" s="268"/>
      <c r="Z181" s="268"/>
    </row>
    <row r="182" ht="12.75" customHeight="1">
      <c r="A182" s="268"/>
      <c r="B182" s="268"/>
      <c r="C182" s="268"/>
      <c r="D182" s="357"/>
      <c r="E182" s="268"/>
      <c r="F182" s="357"/>
      <c r="G182" s="357"/>
      <c r="H182" s="357"/>
      <c r="I182" s="357"/>
      <c r="J182" s="357"/>
      <c r="K182" s="357"/>
      <c r="L182" s="268"/>
      <c r="M182" s="268"/>
      <c r="N182" s="268"/>
      <c r="O182" s="268"/>
      <c r="P182" s="268"/>
      <c r="Q182" s="268"/>
      <c r="R182" s="268"/>
      <c r="S182" s="268"/>
      <c r="T182" s="268"/>
      <c r="U182" s="268"/>
      <c r="V182" s="268"/>
      <c r="W182" s="268"/>
      <c r="X182" s="268"/>
      <c r="Y182" s="268"/>
      <c r="Z182" s="268"/>
    </row>
    <row r="183" ht="12.75" customHeight="1">
      <c r="A183" s="268"/>
      <c r="B183" s="268"/>
      <c r="C183" s="268"/>
      <c r="D183" s="357"/>
      <c r="E183" s="268"/>
      <c r="F183" s="357"/>
      <c r="G183" s="357"/>
      <c r="H183" s="357"/>
      <c r="I183" s="357"/>
      <c r="J183" s="357"/>
      <c r="K183" s="357"/>
      <c r="L183" s="268"/>
      <c r="M183" s="268"/>
      <c r="N183" s="268"/>
      <c r="O183" s="268"/>
      <c r="P183" s="268"/>
      <c r="Q183" s="268"/>
      <c r="R183" s="268"/>
      <c r="S183" s="268"/>
      <c r="T183" s="268"/>
      <c r="U183" s="268"/>
      <c r="V183" s="268"/>
      <c r="W183" s="268"/>
      <c r="X183" s="268"/>
      <c r="Y183" s="268"/>
      <c r="Z183" s="268"/>
    </row>
    <row r="184" ht="12.75" customHeight="1">
      <c r="A184" s="268"/>
      <c r="B184" s="268"/>
      <c r="C184" s="268"/>
      <c r="D184" s="357"/>
      <c r="E184" s="268"/>
      <c r="F184" s="357"/>
      <c r="G184" s="357"/>
      <c r="H184" s="357"/>
      <c r="I184" s="357"/>
      <c r="J184" s="357"/>
      <c r="K184" s="357"/>
      <c r="L184" s="268"/>
      <c r="M184" s="268"/>
      <c r="N184" s="268"/>
      <c r="O184" s="268"/>
      <c r="P184" s="268"/>
      <c r="Q184" s="268"/>
      <c r="R184" s="268"/>
      <c r="S184" s="268"/>
      <c r="T184" s="268"/>
      <c r="U184" s="268"/>
      <c r="V184" s="268"/>
      <c r="W184" s="268"/>
      <c r="X184" s="268"/>
      <c r="Y184" s="268"/>
      <c r="Z184" s="268"/>
    </row>
    <row r="185" ht="12.75" customHeight="1">
      <c r="A185" s="268"/>
      <c r="B185" s="268"/>
      <c r="C185" s="268"/>
      <c r="D185" s="357"/>
      <c r="E185" s="268"/>
      <c r="F185" s="357"/>
      <c r="G185" s="357"/>
      <c r="H185" s="357"/>
      <c r="I185" s="357"/>
      <c r="J185" s="357"/>
      <c r="K185" s="357"/>
      <c r="L185" s="268"/>
      <c r="M185" s="268"/>
      <c r="N185" s="268"/>
      <c r="O185" s="268"/>
      <c r="P185" s="268"/>
      <c r="Q185" s="268"/>
      <c r="R185" s="268"/>
      <c r="S185" s="268"/>
      <c r="T185" s="268"/>
      <c r="U185" s="268"/>
      <c r="V185" s="268"/>
      <c r="W185" s="268"/>
      <c r="X185" s="268"/>
      <c r="Y185" s="268"/>
      <c r="Z185" s="268"/>
    </row>
    <row r="186" ht="12.75" customHeight="1">
      <c r="A186" s="268"/>
      <c r="B186" s="268"/>
      <c r="C186" s="268"/>
      <c r="D186" s="357"/>
      <c r="E186" s="268"/>
      <c r="F186" s="357"/>
      <c r="G186" s="357"/>
      <c r="H186" s="357"/>
      <c r="I186" s="357"/>
      <c r="J186" s="357"/>
      <c r="K186" s="357"/>
      <c r="L186" s="268"/>
      <c r="M186" s="268"/>
      <c r="N186" s="268"/>
      <c r="O186" s="268"/>
      <c r="P186" s="268"/>
      <c r="Q186" s="268"/>
      <c r="R186" s="268"/>
      <c r="S186" s="268"/>
      <c r="T186" s="268"/>
      <c r="U186" s="268"/>
      <c r="V186" s="268"/>
      <c r="W186" s="268"/>
      <c r="X186" s="268"/>
      <c r="Y186" s="268"/>
      <c r="Z186" s="268"/>
    </row>
    <row r="187" ht="12.75" customHeight="1">
      <c r="A187" s="268"/>
      <c r="B187" s="268"/>
      <c r="C187" s="268"/>
      <c r="D187" s="357"/>
      <c r="E187" s="268"/>
      <c r="F187" s="357"/>
      <c r="G187" s="357"/>
      <c r="H187" s="357"/>
      <c r="I187" s="357"/>
      <c r="J187" s="357"/>
      <c r="K187" s="357"/>
      <c r="L187" s="268"/>
      <c r="M187" s="268"/>
      <c r="N187" s="268"/>
      <c r="O187" s="268"/>
      <c r="P187" s="268"/>
      <c r="Q187" s="268"/>
      <c r="R187" s="268"/>
      <c r="S187" s="268"/>
      <c r="T187" s="268"/>
      <c r="U187" s="268"/>
      <c r="V187" s="268"/>
      <c r="W187" s="268"/>
      <c r="X187" s="268"/>
      <c r="Y187" s="268"/>
      <c r="Z187" s="268"/>
    </row>
    <row r="188" ht="12.75" customHeight="1">
      <c r="A188" s="268"/>
      <c r="B188" s="268"/>
      <c r="C188" s="268"/>
      <c r="D188" s="357"/>
      <c r="E188" s="268"/>
      <c r="F188" s="357"/>
      <c r="G188" s="357"/>
      <c r="H188" s="357"/>
      <c r="I188" s="357"/>
      <c r="J188" s="357"/>
      <c r="K188" s="357"/>
      <c r="L188" s="268"/>
      <c r="M188" s="268"/>
      <c r="N188" s="268"/>
      <c r="O188" s="268"/>
      <c r="P188" s="268"/>
      <c r="Q188" s="268"/>
      <c r="R188" s="268"/>
      <c r="S188" s="268"/>
      <c r="T188" s="268"/>
      <c r="U188" s="268"/>
      <c r="V188" s="268"/>
      <c r="W188" s="268"/>
      <c r="X188" s="268"/>
      <c r="Y188" s="268"/>
      <c r="Z188" s="268"/>
    </row>
    <row r="189" ht="12.75" customHeight="1">
      <c r="A189" s="268"/>
      <c r="B189" s="268"/>
      <c r="C189" s="268"/>
      <c r="D189" s="357"/>
      <c r="E189" s="268"/>
      <c r="F189" s="357"/>
      <c r="G189" s="357"/>
      <c r="H189" s="357"/>
      <c r="I189" s="357"/>
      <c r="J189" s="357"/>
      <c r="K189" s="357"/>
      <c r="L189" s="268"/>
      <c r="M189" s="268"/>
      <c r="N189" s="268"/>
      <c r="O189" s="268"/>
      <c r="P189" s="268"/>
      <c r="Q189" s="268"/>
      <c r="R189" s="268"/>
      <c r="S189" s="268"/>
      <c r="T189" s="268"/>
      <c r="U189" s="268"/>
      <c r="V189" s="268"/>
      <c r="W189" s="268"/>
      <c r="X189" s="268"/>
      <c r="Y189" s="268"/>
      <c r="Z189" s="268"/>
    </row>
    <row r="190" ht="12.75" customHeight="1">
      <c r="A190" s="268"/>
      <c r="B190" s="268"/>
      <c r="C190" s="268"/>
      <c r="D190" s="357"/>
      <c r="E190" s="268"/>
      <c r="F190" s="357"/>
      <c r="G190" s="357"/>
      <c r="H190" s="357"/>
      <c r="I190" s="357"/>
      <c r="J190" s="357"/>
      <c r="K190" s="357"/>
      <c r="L190" s="268"/>
      <c r="M190" s="268"/>
      <c r="N190" s="268"/>
      <c r="O190" s="268"/>
      <c r="P190" s="268"/>
      <c r="Q190" s="268"/>
      <c r="R190" s="268"/>
      <c r="S190" s="268"/>
      <c r="T190" s="268"/>
      <c r="U190" s="268"/>
      <c r="V190" s="268"/>
      <c r="W190" s="268"/>
      <c r="X190" s="268"/>
      <c r="Y190" s="268"/>
      <c r="Z190" s="268"/>
    </row>
    <row r="191" ht="12.75" customHeight="1">
      <c r="A191" s="268"/>
      <c r="B191" s="268"/>
      <c r="C191" s="268"/>
      <c r="D191" s="357"/>
      <c r="E191" s="268"/>
      <c r="F191" s="357"/>
      <c r="G191" s="357"/>
      <c r="H191" s="357"/>
      <c r="I191" s="357"/>
      <c r="J191" s="357"/>
      <c r="K191" s="357"/>
      <c r="L191" s="268"/>
      <c r="M191" s="268"/>
      <c r="N191" s="268"/>
      <c r="O191" s="268"/>
      <c r="P191" s="268"/>
      <c r="Q191" s="268"/>
      <c r="R191" s="268"/>
      <c r="S191" s="268"/>
      <c r="T191" s="268"/>
      <c r="U191" s="268"/>
      <c r="V191" s="268"/>
      <c r="W191" s="268"/>
      <c r="X191" s="268"/>
      <c r="Y191" s="268"/>
      <c r="Z191" s="268"/>
    </row>
    <row r="192" ht="12.75" customHeight="1">
      <c r="A192" s="268"/>
      <c r="B192" s="268"/>
      <c r="C192" s="268"/>
      <c r="D192" s="357"/>
      <c r="E192" s="268"/>
      <c r="F192" s="357"/>
      <c r="G192" s="357"/>
      <c r="H192" s="357"/>
      <c r="I192" s="357"/>
      <c r="J192" s="357"/>
      <c r="K192" s="357"/>
      <c r="L192" s="268"/>
      <c r="M192" s="268"/>
      <c r="N192" s="268"/>
      <c r="O192" s="268"/>
      <c r="P192" s="268"/>
      <c r="Q192" s="268"/>
      <c r="R192" s="268"/>
      <c r="S192" s="268"/>
      <c r="T192" s="268"/>
      <c r="U192" s="268"/>
      <c r="V192" s="268"/>
      <c r="W192" s="268"/>
      <c r="X192" s="268"/>
      <c r="Y192" s="268"/>
      <c r="Z192" s="268"/>
    </row>
    <row r="193" ht="12.75" customHeight="1">
      <c r="A193" s="268"/>
      <c r="B193" s="268"/>
      <c r="C193" s="268"/>
      <c r="D193" s="357"/>
      <c r="E193" s="268"/>
      <c r="F193" s="357"/>
      <c r="G193" s="357"/>
      <c r="H193" s="357"/>
      <c r="I193" s="357"/>
      <c r="J193" s="357"/>
      <c r="K193" s="357"/>
      <c r="L193" s="268"/>
      <c r="M193" s="268"/>
      <c r="N193" s="268"/>
      <c r="O193" s="268"/>
      <c r="P193" s="268"/>
      <c r="Q193" s="268"/>
      <c r="R193" s="268"/>
      <c r="S193" s="268"/>
      <c r="T193" s="268"/>
      <c r="U193" s="268"/>
      <c r="V193" s="268"/>
      <c r="W193" s="268"/>
      <c r="X193" s="268"/>
      <c r="Y193" s="268"/>
      <c r="Z193" s="268"/>
    </row>
    <row r="194" ht="12.75" customHeight="1">
      <c r="A194" s="268"/>
      <c r="B194" s="268"/>
      <c r="C194" s="268"/>
      <c r="D194" s="357"/>
      <c r="E194" s="268"/>
      <c r="F194" s="357"/>
      <c r="G194" s="357"/>
      <c r="H194" s="357"/>
      <c r="I194" s="357"/>
      <c r="J194" s="357"/>
      <c r="K194" s="357"/>
      <c r="L194" s="268"/>
      <c r="M194" s="268"/>
      <c r="N194" s="268"/>
      <c r="O194" s="268"/>
      <c r="P194" s="268"/>
      <c r="Q194" s="268"/>
      <c r="R194" s="268"/>
      <c r="S194" s="268"/>
      <c r="T194" s="268"/>
      <c r="U194" s="268"/>
      <c r="V194" s="268"/>
      <c r="W194" s="268"/>
      <c r="X194" s="268"/>
      <c r="Y194" s="268"/>
      <c r="Z194" s="268"/>
    </row>
    <row r="195" ht="12.75" customHeight="1">
      <c r="A195" s="268"/>
      <c r="B195" s="268"/>
      <c r="C195" s="268"/>
      <c r="D195" s="357"/>
      <c r="E195" s="268"/>
      <c r="F195" s="357"/>
      <c r="G195" s="357"/>
      <c r="H195" s="357"/>
      <c r="I195" s="357"/>
      <c r="J195" s="357"/>
      <c r="K195" s="357"/>
      <c r="L195" s="268"/>
      <c r="M195" s="268"/>
      <c r="N195" s="268"/>
      <c r="O195" s="268"/>
      <c r="P195" s="268"/>
      <c r="Q195" s="268"/>
      <c r="R195" s="268"/>
      <c r="S195" s="268"/>
      <c r="T195" s="268"/>
      <c r="U195" s="268"/>
      <c r="V195" s="268"/>
      <c r="W195" s="268"/>
      <c r="X195" s="268"/>
      <c r="Y195" s="268"/>
      <c r="Z195" s="268"/>
    </row>
    <row r="196" ht="12.75" customHeight="1">
      <c r="A196" s="268"/>
      <c r="B196" s="268"/>
      <c r="C196" s="268"/>
      <c r="D196" s="357"/>
      <c r="E196" s="268"/>
      <c r="F196" s="357"/>
      <c r="G196" s="357"/>
      <c r="H196" s="357"/>
      <c r="I196" s="357"/>
      <c r="J196" s="357"/>
      <c r="K196" s="357"/>
      <c r="L196" s="268"/>
      <c r="M196" s="268"/>
      <c r="N196" s="268"/>
      <c r="O196" s="268"/>
      <c r="P196" s="268"/>
      <c r="Q196" s="268"/>
      <c r="R196" s="268"/>
      <c r="S196" s="268"/>
      <c r="T196" s="268"/>
      <c r="U196" s="268"/>
      <c r="V196" s="268"/>
      <c r="W196" s="268"/>
      <c r="X196" s="268"/>
      <c r="Y196" s="268"/>
      <c r="Z196" s="268"/>
    </row>
    <row r="197" ht="12.75" customHeight="1">
      <c r="A197" s="268"/>
      <c r="B197" s="268"/>
      <c r="C197" s="268"/>
      <c r="D197" s="357"/>
      <c r="E197" s="268"/>
      <c r="F197" s="357"/>
      <c r="G197" s="357"/>
      <c r="H197" s="357"/>
      <c r="I197" s="357"/>
      <c r="J197" s="357"/>
      <c r="K197" s="357"/>
      <c r="L197" s="268"/>
      <c r="M197" s="268"/>
      <c r="N197" s="268"/>
      <c r="O197" s="268"/>
      <c r="P197" s="268"/>
      <c r="Q197" s="268"/>
      <c r="R197" s="268"/>
      <c r="S197" s="268"/>
      <c r="T197" s="268"/>
      <c r="U197" s="268"/>
      <c r="V197" s="268"/>
      <c r="W197" s="268"/>
      <c r="X197" s="268"/>
      <c r="Y197" s="268"/>
      <c r="Z197" s="268"/>
    </row>
    <row r="198" ht="12.75" customHeight="1">
      <c r="A198" s="268"/>
      <c r="B198" s="268"/>
      <c r="C198" s="268"/>
      <c r="D198" s="357"/>
      <c r="E198" s="268"/>
      <c r="F198" s="357"/>
      <c r="G198" s="357"/>
      <c r="H198" s="357"/>
      <c r="I198" s="357"/>
      <c r="J198" s="357"/>
      <c r="K198" s="357"/>
      <c r="L198" s="268"/>
      <c r="M198" s="268"/>
      <c r="N198" s="268"/>
      <c r="O198" s="268"/>
      <c r="P198" s="268"/>
      <c r="Q198" s="268"/>
      <c r="R198" s="268"/>
      <c r="S198" s="268"/>
      <c r="T198" s="268"/>
      <c r="U198" s="268"/>
      <c r="V198" s="268"/>
      <c r="W198" s="268"/>
      <c r="X198" s="268"/>
      <c r="Y198" s="268"/>
      <c r="Z198" s="268"/>
    </row>
    <row r="199" ht="12.75" customHeight="1">
      <c r="A199" s="268"/>
      <c r="B199" s="268"/>
      <c r="C199" s="268"/>
      <c r="D199" s="357"/>
      <c r="E199" s="268"/>
      <c r="F199" s="357"/>
      <c r="G199" s="357"/>
      <c r="H199" s="357"/>
      <c r="I199" s="357"/>
      <c r="J199" s="357"/>
      <c r="K199" s="357"/>
      <c r="L199" s="268"/>
      <c r="M199" s="268"/>
      <c r="N199" s="268"/>
      <c r="O199" s="268"/>
      <c r="P199" s="268"/>
      <c r="Q199" s="268"/>
      <c r="R199" s="268"/>
      <c r="S199" s="268"/>
      <c r="T199" s="268"/>
      <c r="U199" s="268"/>
      <c r="V199" s="268"/>
      <c r="W199" s="268"/>
      <c r="X199" s="268"/>
      <c r="Y199" s="268"/>
      <c r="Z199" s="268"/>
    </row>
    <row r="200" ht="12.75" customHeight="1">
      <c r="A200" s="268"/>
      <c r="B200" s="268"/>
      <c r="C200" s="268"/>
      <c r="D200" s="357"/>
      <c r="E200" s="268"/>
      <c r="F200" s="357"/>
      <c r="G200" s="357"/>
      <c r="H200" s="357"/>
      <c r="I200" s="357"/>
      <c r="J200" s="357"/>
      <c r="K200" s="357"/>
      <c r="L200" s="268"/>
      <c r="M200" s="268"/>
      <c r="N200" s="268"/>
      <c r="O200" s="268"/>
      <c r="P200" s="268"/>
      <c r="Q200" s="268"/>
      <c r="R200" s="268"/>
      <c r="S200" s="268"/>
      <c r="T200" s="268"/>
      <c r="U200" s="268"/>
      <c r="V200" s="268"/>
      <c r="W200" s="268"/>
      <c r="X200" s="268"/>
      <c r="Y200" s="268"/>
      <c r="Z200" s="268"/>
    </row>
    <row r="201" ht="12.75" customHeight="1">
      <c r="A201" s="268"/>
      <c r="B201" s="268"/>
      <c r="C201" s="268"/>
      <c r="D201" s="357"/>
      <c r="E201" s="268"/>
      <c r="F201" s="357"/>
      <c r="G201" s="357"/>
      <c r="H201" s="357"/>
      <c r="I201" s="357"/>
      <c r="J201" s="357"/>
      <c r="K201" s="357"/>
      <c r="L201" s="268"/>
      <c r="M201" s="268"/>
      <c r="N201" s="268"/>
      <c r="O201" s="268"/>
      <c r="P201" s="268"/>
      <c r="Q201" s="268"/>
      <c r="R201" s="268"/>
      <c r="S201" s="268"/>
      <c r="T201" s="268"/>
      <c r="U201" s="268"/>
      <c r="V201" s="268"/>
      <c r="W201" s="268"/>
      <c r="X201" s="268"/>
      <c r="Y201" s="268"/>
      <c r="Z201" s="268"/>
    </row>
    <row r="202" ht="12.75" customHeight="1">
      <c r="A202" s="268"/>
      <c r="B202" s="268"/>
      <c r="C202" s="268"/>
      <c r="D202" s="357"/>
      <c r="E202" s="268"/>
      <c r="F202" s="357"/>
      <c r="G202" s="357"/>
      <c r="H202" s="357"/>
      <c r="I202" s="357"/>
      <c r="J202" s="357"/>
      <c r="K202" s="357"/>
      <c r="L202" s="268"/>
      <c r="M202" s="268"/>
      <c r="N202" s="268"/>
      <c r="O202" s="268"/>
      <c r="P202" s="268"/>
      <c r="Q202" s="268"/>
      <c r="R202" s="268"/>
      <c r="S202" s="268"/>
      <c r="T202" s="268"/>
      <c r="U202" s="268"/>
      <c r="V202" s="268"/>
      <c r="W202" s="268"/>
      <c r="X202" s="268"/>
      <c r="Y202" s="268"/>
      <c r="Z202" s="268"/>
    </row>
    <row r="203" ht="12.75" customHeight="1">
      <c r="A203" s="268"/>
      <c r="B203" s="268"/>
      <c r="C203" s="268"/>
      <c r="D203" s="357"/>
      <c r="E203" s="268"/>
      <c r="F203" s="357"/>
      <c r="G203" s="357"/>
      <c r="H203" s="357"/>
      <c r="I203" s="357"/>
      <c r="J203" s="357"/>
      <c r="K203" s="357"/>
      <c r="L203" s="268"/>
      <c r="M203" s="268"/>
      <c r="N203" s="268"/>
      <c r="O203" s="268"/>
      <c r="P203" s="268"/>
      <c r="Q203" s="268"/>
      <c r="R203" s="268"/>
      <c r="S203" s="268"/>
      <c r="T203" s="268"/>
      <c r="U203" s="268"/>
      <c r="V203" s="268"/>
      <c r="W203" s="268"/>
      <c r="X203" s="268"/>
      <c r="Y203" s="268"/>
      <c r="Z203" s="268"/>
    </row>
    <row r="204" ht="12.75" customHeight="1">
      <c r="A204" s="268"/>
      <c r="B204" s="268"/>
      <c r="C204" s="268"/>
      <c r="D204" s="357"/>
      <c r="E204" s="268"/>
      <c r="F204" s="357"/>
      <c r="G204" s="357"/>
      <c r="H204" s="357"/>
      <c r="I204" s="357"/>
      <c r="J204" s="357"/>
      <c r="K204" s="357"/>
      <c r="L204" s="268"/>
      <c r="M204" s="268"/>
      <c r="N204" s="268"/>
      <c r="O204" s="268"/>
      <c r="P204" s="268"/>
      <c r="Q204" s="268"/>
      <c r="R204" s="268"/>
      <c r="S204" s="268"/>
      <c r="T204" s="268"/>
      <c r="U204" s="268"/>
      <c r="V204" s="268"/>
      <c r="W204" s="268"/>
      <c r="X204" s="268"/>
      <c r="Y204" s="268"/>
      <c r="Z204" s="268"/>
    </row>
    <row r="205" ht="12.75" customHeight="1">
      <c r="A205" s="268"/>
      <c r="B205" s="268"/>
      <c r="C205" s="268"/>
      <c r="D205" s="357"/>
      <c r="E205" s="268"/>
      <c r="F205" s="357"/>
      <c r="G205" s="357"/>
      <c r="H205" s="357"/>
      <c r="I205" s="357"/>
      <c r="J205" s="357"/>
      <c r="K205" s="357"/>
      <c r="L205" s="268"/>
      <c r="M205" s="268"/>
      <c r="N205" s="268"/>
      <c r="O205" s="268"/>
      <c r="P205" s="268"/>
      <c r="Q205" s="268"/>
      <c r="R205" s="268"/>
      <c r="S205" s="268"/>
      <c r="T205" s="268"/>
      <c r="U205" s="268"/>
      <c r="V205" s="268"/>
      <c r="W205" s="268"/>
      <c r="X205" s="268"/>
      <c r="Y205" s="268"/>
      <c r="Z205" s="268"/>
    </row>
    <row r="206" ht="12.75" customHeight="1">
      <c r="A206" s="268"/>
      <c r="B206" s="268"/>
      <c r="C206" s="268"/>
      <c r="D206" s="357"/>
      <c r="E206" s="268"/>
      <c r="F206" s="357"/>
      <c r="G206" s="357"/>
      <c r="H206" s="357"/>
      <c r="I206" s="357"/>
      <c r="J206" s="357"/>
      <c r="K206" s="357"/>
      <c r="L206" s="268"/>
      <c r="M206" s="268"/>
      <c r="N206" s="268"/>
      <c r="O206" s="268"/>
      <c r="P206" s="268"/>
      <c r="Q206" s="268"/>
      <c r="R206" s="268"/>
      <c r="S206" s="268"/>
      <c r="T206" s="268"/>
      <c r="U206" s="268"/>
      <c r="V206" s="268"/>
      <c r="W206" s="268"/>
      <c r="X206" s="268"/>
      <c r="Y206" s="268"/>
      <c r="Z206" s="268"/>
    </row>
    <row r="207" ht="12.75" customHeight="1">
      <c r="A207" s="268"/>
      <c r="B207" s="268"/>
      <c r="C207" s="268"/>
      <c r="D207" s="357"/>
      <c r="E207" s="268"/>
      <c r="F207" s="357"/>
      <c r="G207" s="357"/>
      <c r="H207" s="357"/>
      <c r="I207" s="357"/>
      <c r="J207" s="357"/>
      <c r="K207" s="357"/>
      <c r="L207" s="268"/>
      <c r="M207" s="268"/>
      <c r="N207" s="268"/>
      <c r="O207" s="268"/>
      <c r="P207" s="268"/>
      <c r="Q207" s="268"/>
      <c r="R207" s="268"/>
      <c r="S207" s="268"/>
      <c r="T207" s="268"/>
      <c r="U207" s="268"/>
      <c r="V207" s="268"/>
      <c r="W207" s="268"/>
      <c r="X207" s="268"/>
      <c r="Y207" s="268"/>
      <c r="Z207" s="268"/>
    </row>
    <row r="208" ht="12.75" customHeight="1">
      <c r="A208" s="268"/>
      <c r="B208" s="268"/>
      <c r="C208" s="268"/>
      <c r="D208" s="357"/>
      <c r="E208" s="268"/>
      <c r="F208" s="357"/>
      <c r="G208" s="357"/>
      <c r="H208" s="357"/>
      <c r="I208" s="357"/>
      <c r="J208" s="357"/>
      <c r="K208" s="357"/>
      <c r="L208" s="268"/>
      <c r="M208" s="268"/>
      <c r="N208" s="268"/>
      <c r="O208" s="268"/>
      <c r="P208" s="268"/>
      <c r="Q208" s="268"/>
      <c r="R208" s="268"/>
      <c r="S208" s="268"/>
      <c r="T208" s="268"/>
      <c r="U208" s="268"/>
      <c r="V208" s="268"/>
      <c r="W208" s="268"/>
      <c r="X208" s="268"/>
      <c r="Y208" s="268"/>
      <c r="Z208" s="268"/>
    </row>
    <row r="209" ht="12.75" customHeight="1">
      <c r="A209" s="268"/>
      <c r="B209" s="268"/>
      <c r="C209" s="268"/>
      <c r="D209" s="357"/>
      <c r="E209" s="268"/>
      <c r="F209" s="357"/>
      <c r="G209" s="357"/>
      <c r="H209" s="357"/>
      <c r="I209" s="357"/>
      <c r="J209" s="357"/>
      <c r="K209" s="357"/>
      <c r="L209" s="268"/>
      <c r="M209" s="268"/>
      <c r="N209" s="268"/>
      <c r="O209" s="268"/>
      <c r="P209" s="268"/>
      <c r="Q209" s="268"/>
      <c r="R209" s="268"/>
      <c r="S209" s="268"/>
      <c r="T209" s="268"/>
      <c r="U209" s="268"/>
      <c r="V209" s="268"/>
      <c r="W209" s="268"/>
      <c r="X209" s="268"/>
      <c r="Y209" s="268"/>
      <c r="Z209" s="268"/>
    </row>
    <row r="210" ht="12.75" customHeight="1">
      <c r="A210" s="268"/>
      <c r="B210" s="268"/>
      <c r="C210" s="268"/>
      <c r="D210" s="357"/>
      <c r="E210" s="268"/>
      <c r="F210" s="357"/>
      <c r="G210" s="357"/>
      <c r="H210" s="357"/>
      <c r="I210" s="357"/>
      <c r="J210" s="357"/>
      <c r="K210" s="357"/>
      <c r="L210" s="268"/>
      <c r="M210" s="268"/>
      <c r="N210" s="268"/>
      <c r="O210" s="268"/>
      <c r="P210" s="268"/>
      <c r="Q210" s="268"/>
      <c r="R210" s="268"/>
      <c r="S210" s="268"/>
      <c r="T210" s="268"/>
      <c r="U210" s="268"/>
      <c r="V210" s="268"/>
      <c r="W210" s="268"/>
      <c r="X210" s="268"/>
      <c r="Y210" s="268"/>
      <c r="Z210" s="268"/>
    </row>
    <row r="211" ht="12.75" customHeight="1">
      <c r="A211" s="268"/>
      <c r="B211" s="268"/>
      <c r="C211" s="268"/>
      <c r="D211" s="357"/>
      <c r="E211" s="268"/>
      <c r="F211" s="357"/>
      <c r="G211" s="357"/>
      <c r="H211" s="357"/>
      <c r="I211" s="357"/>
      <c r="J211" s="357"/>
      <c r="K211" s="357"/>
      <c r="L211" s="268"/>
      <c r="M211" s="268"/>
      <c r="N211" s="268"/>
      <c r="O211" s="268"/>
      <c r="P211" s="268"/>
      <c r="Q211" s="268"/>
      <c r="R211" s="268"/>
      <c r="S211" s="268"/>
      <c r="T211" s="268"/>
      <c r="U211" s="268"/>
      <c r="V211" s="268"/>
      <c r="W211" s="268"/>
      <c r="X211" s="268"/>
      <c r="Y211" s="268"/>
      <c r="Z211" s="268"/>
    </row>
    <row r="212" ht="12.75" customHeight="1">
      <c r="A212" s="268"/>
      <c r="B212" s="268"/>
      <c r="C212" s="268"/>
      <c r="D212" s="357"/>
      <c r="E212" s="268"/>
      <c r="F212" s="357"/>
      <c r="G212" s="357"/>
      <c r="H212" s="357"/>
      <c r="I212" s="357"/>
      <c r="J212" s="357"/>
      <c r="K212" s="357"/>
      <c r="L212" s="268"/>
      <c r="M212" s="268"/>
      <c r="N212" s="268"/>
      <c r="O212" s="268"/>
      <c r="P212" s="268"/>
      <c r="Q212" s="268"/>
      <c r="R212" s="268"/>
      <c r="S212" s="268"/>
      <c r="T212" s="268"/>
      <c r="U212" s="268"/>
      <c r="V212" s="268"/>
      <c r="W212" s="268"/>
      <c r="X212" s="268"/>
      <c r="Y212" s="268"/>
      <c r="Z212" s="268"/>
    </row>
    <row r="213" ht="12.75" customHeight="1">
      <c r="A213" s="268"/>
      <c r="B213" s="268"/>
      <c r="C213" s="268"/>
      <c r="D213" s="357"/>
      <c r="E213" s="268"/>
      <c r="F213" s="357"/>
      <c r="G213" s="357"/>
      <c r="H213" s="357"/>
      <c r="I213" s="357"/>
      <c r="J213" s="357"/>
      <c r="K213" s="357"/>
      <c r="L213" s="268"/>
      <c r="M213" s="268"/>
      <c r="N213" s="268"/>
      <c r="O213" s="268"/>
      <c r="P213" s="268"/>
      <c r="Q213" s="268"/>
      <c r="R213" s="268"/>
      <c r="S213" s="268"/>
      <c r="T213" s="268"/>
      <c r="U213" s="268"/>
      <c r="V213" s="268"/>
      <c r="W213" s="268"/>
      <c r="X213" s="268"/>
      <c r="Y213" s="268"/>
      <c r="Z213" s="268"/>
    </row>
    <row r="214" ht="12.75" customHeight="1">
      <c r="A214" s="268"/>
      <c r="B214" s="268"/>
      <c r="C214" s="268"/>
      <c r="D214" s="357"/>
      <c r="E214" s="268"/>
      <c r="F214" s="357"/>
      <c r="G214" s="357"/>
      <c r="H214" s="357"/>
      <c r="I214" s="357"/>
      <c r="J214" s="357"/>
      <c r="K214" s="357"/>
      <c r="L214" s="268"/>
      <c r="M214" s="268"/>
      <c r="N214" s="268"/>
      <c r="O214" s="268"/>
      <c r="P214" s="268"/>
      <c r="Q214" s="268"/>
      <c r="R214" s="268"/>
      <c r="S214" s="268"/>
      <c r="T214" s="268"/>
      <c r="U214" s="268"/>
      <c r="V214" s="268"/>
      <c r="W214" s="268"/>
      <c r="X214" s="268"/>
      <c r="Y214" s="268"/>
      <c r="Z214" s="268"/>
    </row>
    <row r="215" ht="12.75" customHeight="1">
      <c r="A215" s="268"/>
      <c r="B215" s="268"/>
      <c r="C215" s="268"/>
      <c r="D215" s="357"/>
      <c r="E215" s="268"/>
      <c r="F215" s="357"/>
      <c r="G215" s="357"/>
      <c r="H215" s="357"/>
      <c r="I215" s="357"/>
      <c r="J215" s="357"/>
      <c r="K215" s="357"/>
      <c r="L215" s="268"/>
      <c r="M215" s="268"/>
      <c r="N215" s="268"/>
      <c r="O215" s="268"/>
      <c r="P215" s="268"/>
      <c r="Q215" s="268"/>
      <c r="R215" s="268"/>
      <c r="S215" s="268"/>
      <c r="T215" s="268"/>
      <c r="U215" s="268"/>
      <c r="V215" s="268"/>
      <c r="W215" s="268"/>
      <c r="X215" s="268"/>
      <c r="Y215" s="268"/>
      <c r="Z215" s="268"/>
    </row>
    <row r="216" ht="12.75" customHeight="1">
      <c r="A216" s="268"/>
      <c r="B216" s="268"/>
      <c r="C216" s="268"/>
      <c r="D216" s="357"/>
      <c r="E216" s="268"/>
      <c r="F216" s="357"/>
      <c r="G216" s="357"/>
      <c r="H216" s="357"/>
      <c r="I216" s="357"/>
      <c r="J216" s="357"/>
      <c r="K216" s="357"/>
      <c r="L216" s="268"/>
      <c r="M216" s="268"/>
      <c r="N216" s="268"/>
      <c r="O216" s="268"/>
      <c r="P216" s="268"/>
      <c r="Q216" s="268"/>
      <c r="R216" s="268"/>
      <c r="S216" s="268"/>
      <c r="T216" s="268"/>
      <c r="U216" s="268"/>
      <c r="V216" s="268"/>
      <c r="W216" s="268"/>
      <c r="X216" s="268"/>
      <c r="Y216" s="268"/>
      <c r="Z216" s="268"/>
    </row>
    <row r="217" ht="12.75" customHeight="1">
      <c r="A217" s="268"/>
      <c r="B217" s="268"/>
      <c r="C217" s="268"/>
      <c r="D217" s="357"/>
      <c r="E217" s="268"/>
      <c r="F217" s="357"/>
      <c r="G217" s="357"/>
      <c r="H217" s="357"/>
      <c r="I217" s="357"/>
      <c r="J217" s="357"/>
      <c r="K217" s="357"/>
      <c r="L217" s="268"/>
      <c r="M217" s="268"/>
      <c r="N217" s="268"/>
      <c r="O217" s="268"/>
      <c r="P217" s="268"/>
      <c r="Q217" s="268"/>
      <c r="R217" s="268"/>
      <c r="S217" s="268"/>
      <c r="T217" s="268"/>
      <c r="U217" s="268"/>
      <c r="V217" s="268"/>
      <c r="W217" s="268"/>
      <c r="X217" s="268"/>
      <c r="Y217" s="268"/>
      <c r="Z217" s="268"/>
    </row>
    <row r="218" ht="12.75" customHeight="1">
      <c r="A218" s="268"/>
      <c r="B218" s="268"/>
      <c r="C218" s="268"/>
      <c r="D218" s="357"/>
      <c r="E218" s="268"/>
      <c r="F218" s="357"/>
      <c r="G218" s="357"/>
      <c r="H218" s="357"/>
      <c r="I218" s="357"/>
      <c r="J218" s="357"/>
      <c r="K218" s="357"/>
      <c r="L218" s="268"/>
      <c r="M218" s="268"/>
      <c r="N218" s="268"/>
      <c r="O218" s="268"/>
      <c r="P218" s="268"/>
      <c r="Q218" s="268"/>
      <c r="R218" s="268"/>
      <c r="S218" s="268"/>
      <c r="T218" s="268"/>
      <c r="U218" s="268"/>
      <c r="V218" s="268"/>
      <c r="W218" s="268"/>
      <c r="X218" s="268"/>
      <c r="Y218" s="268"/>
      <c r="Z218" s="268"/>
    </row>
    <row r="219" ht="12.75" customHeight="1">
      <c r="A219" s="268"/>
      <c r="B219" s="268"/>
      <c r="C219" s="268"/>
      <c r="D219" s="357"/>
      <c r="E219" s="268"/>
      <c r="F219" s="357"/>
      <c r="G219" s="357"/>
      <c r="H219" s="357"/>
      <c r="I219" s="357"/>
      <c r="J219" s="357"/>
      <c r="K219" s="357"/>
      <c r="L219" s="268"/>
      <c r="M219" s="268"/>
      <c r="N219" s="268"/>
      <c r="O219" s="268"/>
      <c r="P219" s="268"/>
      <c r="Q219" s="268"/>
      <c r="R219" s="268"/>
      <c r="S219" s="268"/>
      <c r="T219" s="268"/>
      <c r="U219" s="268"/>
      <c r="V219" s="268"/>
      <c r="W219" s="268"/>
      <c r="X219" s="268"/>
      <c r="Y219" s="268"/>
      <c r="Z219" s="268"/>
    </row>
    <row r="220" ht="12.75" customHeight="1">
      <c r="A220" s="268"/>
      <c r="B220" s="268"/>
      <c r="C220" s="268"/>
      <c r="D220" s="357"/>
      <c r="E220" s="268"/>
      <c r="F220" s="357"/>
      <c r="G220" s="357"/>
      <c r="H220" s="357"/>
      <c r="I220" s="357"/>
      <c r="J220" s="357"/>
      <c r="K220" s="357"/>
      <c r="L220" s="268"/>
      <c r="M220" s="268"/>
      <c r="N220" s="268"/>
      <c r="O220" s="268"/>
      <c r="P220" s="268"/>
      <c r="Q220" s="268"/>
      <c r="R220" s="268"/>
      <c r="S220" s="268"/>
      <c r="T220" s="268"/>
      <c r="U220" s="268"/>
      <c r="V220" s="268"/>
      <c r="W220" s="268"/>
      <c r="X220" s="268"/>
      <c r="Y220" s="268"/>
      <c r="Z220" s="268"/>
    </row>
    <row r="221" ht="12.75" customHeight="1">
      <c r="A221" s="268"/>
      <c r="B221" s="268"/>
      <c r="C221" s="268"/>
      <c r="D221" s="357"/>
      <c r="E221" s="268"/>
      <c r="F221" s="357"/>
      <c r="G221" s="357"/>
      <c r="H221" s="357"/>
      <c r="I221" s="357"/>
      <c r="J221" s="357"/>
      <c r="K221" s="357"/>
      <c r="L221" s="268"/>
      <c r="M221" s="268"/>
      <c r="N221" s="268"/>
      <c r="O221" s="268"/>
      <c r="P221" s="268"/>
      <c r="Q221" s="268"/>
      <c r="R221" s="268"/>
      <c r="S221" s="268"/>
      <c r="T221" s="268"/>
      <c r="U221" s="268"/>
      <c r="V221" s="268"/>
      <c r="W221" s="268"/>
      <c r="X221" s="268"/>
      <c r="Y221" s="268"/>
      <c r="Z221" s="268"/>
    </row>
    <row r="222" ht="12.75" customHeight="1">
      <c r="A222" s="268"/>
      <c r="B222" s="268"/>
      <c r="C222" s="268"/>
      <c r="D222" s="357"/>
      <c r="E222" s="268"/>
      <c r="F222" s="357"/>
      <c r="G222" s="357"/>
      <c r="H222" s="357"/>
      <c r="I222" s="357"/>
      <c r="J222" s="357"/>
      <c r="K222" s="357"/>
      <c r="L222" s="268"/>
      <c r="M222" s="268"/>
      <c r="N222" s="268"/>
      <c r="O222" s="268"/>
      <c r="P222" s="268"/>
      <c r="Q222" s="268"/>
      <c r="R222" s="268"/>
      <c r="S222" s="268"/>
      <c r="T222" s="268"/>
      <c r="U222" s="268"/>
      <c r="V222" s="268"/>
      <c r="W222" s="268"/>
      <c r="X222" s="268"/>
      <c r="Y222" s="268"/>
      <c r="Z222" s="268"/>
    </row>
    <row r="223" ht="12.75" customHeight="1">
      <c r="A223" s="268"/>
      <c r="B223" s="268"/>
      <c r="C223" s="268"/>
      <c r="D223" s="357"/>
      <c r="E223" s="268"/>
      <c r="F223" s="357"/>
      <c r="G223" s="357"/>
      <c r="H223" s="357"/>
      <c r="I223" s="357"/>
      <c r="J223" s="357"/>
      <c r="K223" s="357"/>
      <c r="L223" s="268"/>
      <c r="M223" s="268"/>
      <c r="N223" s="268"/>
      <c r="O223" s="268"/>
      <c r="P223" s="268"/>
      <c r="Q223" s="268"/>
      <c r="R223" s="268"/>
      <c r="S223" s="268"/>
      <c r="T223" s="268"/>
      <c r="U223" s="268"/>
      <c r="V223" s="268"/>
      <c r="W223" s="268"/>
      <c r="X223" s="268"/>
      <c r="Y223" s="268"/>
      <c r="Z223" s="268"/>
    </row>
    <row r="224" ht="12.75" customHeight="1">
      <c r="A224" s="268"/>
      <c r="B224" s="268"/>
      <c r="C224" s="268"/>
      <c r="D224" s="357"/>
      <c r="E224" s="268"/>
      <c r="F224" s="357"/>
      <c r="G224" s="357"/>
      <c r="H224" s="357"/>
      <c r="I224" s="357"/>
      <c r="J224" s="357"/>
      <c r="K224" s="357"/>
      <c r="L224" s="268"/>
      <c r="M224" s="268"/>
      <c r="N224" s="268"/>
      <c r="O224" s="268"/>
      <c r="P224" s="268"/>
      <c r="Q224" s="268"/>
      <c r="R224" s="268"/>
      <c r="S224" s="268"/>
      <c r="T224" s="268"/>
      <c r="U224" s="268"/>
      <c r="V224" s="268"/>
      <c r="W224" s="268"/>
      <c r="X224" s="268"/>
      <c r="Y224" s="268"/>
      <c r="Z224" s="268"/>
    </row>
    <row r="225" ht="12.75" customHeight="1">
      <c r="A225" s="268"/>
      <c r="B225" s="268"/>
      <c r="C225" s="268"/>
      <c r="D225" s="357"/>
      <c r="E225" s="268"/>
      <c r="F225" s="357"/>
      <c r="G225" s="357"/>
      <c r="H225" s="357"/>
      <c r="I225" s="357"/>
      <c r="J225" s="357"/>
      <c r="K225" s="357"/>
      <c r="L225" s="268"/>
      <c r="M225" s="268"/>
      <c r="N225" s="268"/>
      <c r="O225" s="268"/>
      <c r="P225" s="268"/>
      <c r="Q225" s="268"/>
      <c r="R225" s="268"/>
      <c r="S225" s="268"/>
      <c r="T225" s="268"/>
      <c r="U225" s="268"/>
      <c r="V225" s="268"/>
      <c r="W225" s="268"/>
      <c r="X225" s="268"/>
      <c r="Y225" s="268"/>
      <c r="Z225" s="268"/>
    </row>
    <row r="226" ht="12.75" customHeight="1">
      <c r="A226" s="268"/>
      <c r="B226" s="268"/>
      <c r="C226" s="268"/>
      <c r="D226" s="357"/>
      <c r="E226" s="268"/>
      <c r="F226" s="357"/>
      <c r="G226" s="357"/>
      <c r="H226" s="357"/>
      <c r="I226" s="357"/>
      <c r="J226" s="357"/>
      <c r="K226" s="357"/>
      <c r="L226" s="268"/>
      <c r="M226" s="268"/>
      <c r="N226" s="268"/>
      <c r="O226" s="268"/>
      <c r="P226" s="268"/>
      <c r="Q226" s="268"/>
      <c r="R226" s="268"/>
      <c r="S226" s="268"/>
      <c r="T226" s="268"/>
      <c r="U226" s="268"/>
      <c r="V226" s="268"/>
      <c r="W226" s="268"/>
      <c r="X226" s="268"/>
      <c r="Y226" s="268"/>
      <c r="Z226" s="268"/>
    </row>
    <row r="227" ht="12.75" customHeight="1">
      <c r="A227" s="268"/>
      <c r="B227" s="268"/>
      <c r="C227" s="268"/>
      <c r="D227" s="357"/>
      <c r="E227" s="268"/>
      <c r="F227" s="357"/>
      <c r="G227" s="357"/>
      <c r="H227" s="357"/>
      <c r="I227" s="357"/>
      <c r="J227" s="357"/>
      <c r="K227" s="357"/>
      <c r="L227" s="268"/>
      <c r="M227" s="268"/>
      <c r="N227" s="268"/>
      <c r="O227" s="268"/>
      <c r="P227" s="268"/>
      <c r="Q227" s="268"/>
      <c r="R227" s="268"/>
      <c r="S227" s="268"/>
      <c r="T227" s="268"/>
      <c r="U227" s="268"/>
      <c r="V227" s="268"/>
      <c r="W227" s="268"/>
      <c r="X227" s="268"/>
      <c r="Y227" s="268"/>
      <c r="Z227" s="268"/>
    </row>
    <row r="228" ht="12.75" customHeight="1">
      <c r="A228" s="268"/>
      <c r="B228" s="268"/>
      <c r="C228" s="268"/>
      <c r="D228" s="357"/>
      <c r="E228" s="268"/>
      <c r="F228" s="357"/>
      <c r="G228" s="357"/>
      <c r="H228" s="357"/>
      <c r="I228" s="357"/>
      <c r="J228" s="357"/>
      <c r="K228" s="357"/>
      <c r="L228" s="268"/>
      <c r="M228" s="268"/>
      <c r="N228" s="268"/>
      <c r="O228" s="268"/>
      <c r="P228" s="268"/>
      <c r="Q228" s="268"/>
      <c r="R228" s="268"/>
      <c r="S228" s="268"/>
      <c r="T228" s="268"/>
      <c r="U228" s="268"/>
      <c r="V228" s="268"/>
      <c r="W228" s="268"/>
      <c r="X228" s="268"/>
      <c r="Y228" s="268"/>
      <c r="Z228" s="268"/>
    </row>
    <row r="229" ht="12.75" customHeight="1">
      <c r="A229" s="268"/>
      <c r="B229" s="268"/>
      <c r="C229" s="268"/>
      <c r="D229" s="357"/>
      <c r="E229" s="268"/>
      <c r="F229" s="357"/>
      <c r="G229" s="357"/>
      <c r="H229" s="357"/>
      <c r="I229" s="357"/>
      <c r="J229" s="357"/>
      <c r="K229" s="357"/>
      <c r="L229" s="268"/>
      <c r="M229" s="268"/>
      <c r="N229" s="268"/>
      <c r="O229" s="268"/>
      <c r="P229" s="268"/>
      <c r="Q229" s="268"/>
      <c r="R229" s="268"/>
      <c r="S229" s="268"/>
      <c r="T229" s="268"/>
      <c r="U229" s="268"/>
      <c r="V229" s="268"/>
      <c r="W229" s="268"/>
      <c r="X229" s="268"/>
      <c r="Y229" s="268"/>
      <c r="Z229" s="268"/>
    </row>
    <row r="230" ht="12.75" customHeight="1">
      <c r="A230" s="268"/>
      <c r="B230" s="268"/>
      <c r="C230" s="268"/>
      <c r="D230" s="357"/>
      <c r="E230" s="268"/>
      <c r="F230" s="357"/>
      <c r="G230" s="357"/>
      <c r="H230" s="357"/>
      <c r="I230" s="357"/>
      <c r="J230" s="357"/>
      <c r="K230" s="357"/>
      <c r="L230" s="268"/>
      <c r="M230" s="268"/>
      <c r="N230" s="268"/>
      <c r="O230" s="268"/>
      <c r="P230" s="268"/>
      <c r="Q230" s="268"/>
      <c r="R230" s="268"/>
      <c r="S230" s="268"/>
      <c r="T230" s="268"/>
      <c r="U230" s="268"/>
      <c r="V230" s="268"/>
      <c r="W230" s="268"/>
      <c r="X230" s="268"/>
      <c r="Y230" s="268"/>
      <c r="Z230" s="268"/>
    </row>
    <row r="231" ht="12.75" customHeight="1">
      <c r="A231" s="268"/>
      <c r="B231" s="268"/>
      <c r="C231" s="268"/>
      <c r="D231" s="357"/>
      <c r="E231" s="268"/>
      <c r="F231" s="357"/>
      <c r="G231" s="357"/>
      <c r="H231" s="357"/>
      <c r="I231" s="357"/>
      <c r="J231" s="357"/>
      <c r="K231" s="357"/>
      <c r="L231" s="268"/>
      <c r="M231" s="268"/>
      <c r="N231" s="268"/>
      <c r="O231" s="268"/>
      <c r="P231" s="268"/>
      <c r="Q231" s="268"/>
      <c r="R231" s="268"/>
      <c r="S231" s="268"/>
      <c r="T231" s="268"/>
      <c r="U231" s="268"/>
      <c r="V231" s="268"/>
      <c r="W231" s="268"/>
      <c r="X231" s="268"/>
      <c r="Y231" s="268"/>
      <c r="Z231" s="268"/>
    </row>
    <row r="232" ht="12.75" customHeight="1">
      <c r="A232" s="268"/>
      <c r="B232" s="268"/>
      <c r="C232" s="268"/>
      <c r="D232" s="357"/>
      <c r="E232" s="268"/>
      <c r="F232" s="357"/>
      <c r="G232" s="357"/>
      <c r="H232" s="357"/>
      <c r="I232" s="357"/>
      <c r="J232" s="357"/>
      <c r="K232" s="357"/>
      <c r="L232" s="268"/>
      <c r="M232" s="268"/>
      <c r="N232" s="268"/>
      <c r="O232" s="268"/>
      <c r="P232" s="268"/>
      <c r="Q232" s="268"/>
      <c r="R232" s="268"/>
      <c r="S232" s="268"/>
      <c r="T232" s="268"/>
      <c r="U232" s="268"/>
      <c r="V232" s="268"/>
      <c r="W232" s="268"/>
      <c r="X232" s="268"/>
      <c r="Y232" s="268"/>
      <c r="Z232" s="268"/>
    </row>
    <row r="233" ht="12.75" customHeight="1">
      <c r="A233" s="268"/>
      <c r="B233" s="268"/>
      <c r="C233" s="268"/>
      <c r="D233" s="357"/>
      <c r="E233" s="268"/>
      <c r="F233" s="357"/>
      <c r="G233" s="357"/>
      <c r="H233" s="357"/>
      <c r="I233" s="357"/>
      <c r="J233" s="357"/>
      <c r="K233" s="357"/>
      <c r="L233" s="268"/>
      <c r="M233" s="268"/>
      <c r="N233" s="268"/>
      <c r="O233" s="268"/>
      <c r="P233" s="268"/>
      <c r="Q233" s="268"/>
      <c r="R233" s="268"/>
      <c r="S233" s="268"/>
      <c r="T233" s="268"/>
      <c r="U233" s="268"/>
      <c r="V233" s="268"/>
      <c r="W233" s="268"/>
      <c r="X233" s="268"/>
      <c r="Y233" s="268"/>
      <c r="Z233" s="268"/>
    </row>
    <row r="234" ht="12.75" customHeight="1">
      <c r="A234" s="268"/>
      <c r="B234" s="268"/>
      <c r="C234" s="268"/>
      <c r="D234" s="357"/>
      <c r="E234" s="268"/>
      <c r="F234" s="357"/>
      <c r="G234" s="357"/>
      <c r="H234" s="357"/>
      <c r="I234" s="357"/>
      <c r="J234" s="357"/>
      <c r="K234" s="357"/>
      <c r="L234" s="268"/>
      <c r="M234" s="268"/>
      <c r="N234" s="268"/>
      <c r="O234" s="268"/>
      <c r="P234" s="268"/>
      <c r="Q234" s="268"/>
      <c r="R234" s="268"/>
      <c r="S234" s="268"/>
      <c r="T234" s="268"/>
      <c r="U234" s="268"/>
      <c r="V234" s="268"/>
      <c r="W234" s="268"/>
      <c r="X234" s="268"/>
      <c r="Y234" s="268"/>
      <c r="Z234" s="268"/>
    </row>
    <row r="235" ht="12.75" customHeight="1">
      <c r="A235" s="268"/>
      <c r="B235" s="268"/>
      <c r="C235" s="268"/>
      <c r="D235" s="357"/>
      <c r="E235" s="268"/>
      <c r="F235" s="357"/>
      <c r="G235" s="357"/>
      <c r="H235" s="357"/>
      <c r="I235" s="357"/>
      <c r="J235" s="357"/>
      <c r="K235" s="357"/>
      <c r="L235" s="268"/>
      <c r="M235" s="268"/>
      <c r="N235" s="268"/>
      <c r="O235" s="268"/>
      <c r="P235" s="268"/>
      <c r="Q235" s="268"/>
      <c r="R235" s="268"/>
      <c r="S235" s="268"/>
      <c r="T235" s="268"/>
      <c r="U235" s="268"/>
      <c r="V235" s="268"/>
      <c r="W235" s="268"/>
      <c r="X235" s="268"/>
      <c r="Y235" s="268"/>
      <c r="Z235" s="268"/>
    </row>
    <row r="236" ht="12.75" customHeight="1">
      <c r="A236" s="268"/>
      <c r="B236" s="268"/>
      <c r="C236" s="268"/>
      <c r="D236" s="357"/>
      <c r="E236" s="268"/>
      <c r="F236" s="357"/>
      <c r="G236" s="357"/>
      <c r="H236" s="357"/>
      <c r="I236" s="357"/>
      <c r="J236" s="357"/>
      <c r="K236" s="357"/>
      <c r="L236" s="268"/>
      <c r="M236" s="268"/>
      <c r="N236" s="268"/>
      <c r="O236" s="268"/>
      <c r="P236" s="268"/>
      <c r="Q236" s="268"/>
      <c r="R236" s="268"/>
      <c r="S236" s="268"/>
      <c r="T236" s="268"/>
      <c r="U236" s="268"/>
      <c r="V236" s="268"/>
      <c r="W236" s="268"/>
      <c r="X236" s="268"/>
      <c r="Y236" s="268"/>
      <c r="Z236" s="268"/>
    </row>
    <row r="237" ht="12.75" customHeight="1">
      <c r="A237" s="268"/>
      <c r="B237" s="268"/>
      <c r="C237" s="268"/>
      <c r="D237" s="357"/>
      <c r="E237" s="268"/>
      <c r="F237" s="357"/>
      <c r="G237" s="357"/>
      <c r="H237" s="357"/>
      <c r="I237" s="357"/>
      <c r="J237" s="357"/>
      <c r="K237" s="357"/>
      <c r="L237" s="268"/>
      <c r="M237" s="268"/>
      <c r="N237" s="268"/>
      <c r="O237" s="268"/>
      <c r="P237" s="268"/>
      <c r="Q237" s="268"/>
      <c r="R237" s="268"/>
      <c r="S237" s="268"/>
      <c r="T237" s="268"/>
      <c r="U237" s="268"/>
      <c r="V237" s="268"/>
      <c r="W237" s="268"/>
      <c r="X237" s="268"/>
      <c r="Y237" s="268"/>
      <c r="Z237" s="268"/>
    </row>
    <row r="238" ht="12.75" customHeight="1">
      <c r="A238" s="268"/>
      <c r="B238" s="268"/>
      <c r="C238" s="268"/>
      <c r="D238" s="357"/>
      <c r="E238" s="268"/>
      <c r="F238" s="357"/>
      <c r="G238" s="357"/>
      <c r="H238" s="357"/>
      <c r="I238" s="357"/>
      <c r="J238" s="357"/>
      <c r="K238" s="357"/>
      <c r="L238" s="268"/>
      <c r="M238" s="268"/>
      <c r="N238" s="268"/>
      <c r="O238" s="268"/>
      <c r="P238" s="268"/>
      <c r="Q238" s="268"/>
      <c r="R238" s="268"/>
      <c r="S238" s="268"/>
      <c r="T238" s="268"/>
      <c r="U238" s="268"/>
      <c r="V238" s="268"/>
      <c r="W238" s="268"/>
      <c r="X238" s="268"/>
      <c r="Y238" s="268"/>
      <c r="Z238" s="268"/>
    </row>
    <row r="239" ht="12.75" customHeight="1">
      <c r="A239" s="268"/>
      <c r="B239" s="268"/>
      <c r="C239" s="268"/>
      <c r="D239" s="357"/>
      <c r="E239" s="268"/>
      <c r="F239" s="357"/>
      <c r="G239" s="357"/>
      <c r="H239" s="357"/>
      <c r="I239" s="357"/>
      <c r="J239" s="357"/>
      <c r="K239" s="357"/>
      <c r="L239" s="268"/>
      <c r="M239" s="268"/>
      <c r="N239" s="268"/>
      <c r="O239" s="268"/>
      <c r="P239" s="268"/>
      <c r="Q239" s="268"/>
      <c r="R239" s="268"/>
      <c r="S239" s="268"/>
      <c r="T239" s="268"/>
      <c r="U239" s="268"/>
      <c r="V239" s="268"/>
      <c r="W239" s="268"/>
      <c r="X239" s="268"/>
      <c r="Y239" s="268"/>
      <c r="Z239" s="268"/>
    </row>
    <row r="240" ht="12.75" customHeight="1">
      <c r="A240" s="268"/>
      <c r="B240" s="268"/>
      <c r="C240" s="268"/>
      <c r="D240" s="357"/>
      <c r="E240" s="268"/>
      <c r="F240" s="357"/>
      <c r="G240" s="357"/>
      <c r="H240" s="357"/>
      <c r="I240" s="357"/>
      <c r="J240" s="357"/>
      <c r="K240" s="357"/>
      <c r="L240" s="268"/>
      <c r="M240" s="268"/>
      <c r="N240" s="268"/>
      <c r="O240" s="268"/>
      <c r="P240" s="268"/>
      <c r="Q240" s="268"/>
      <c r="R240" s="268"/>
      <c r="S240" s="268"/>
      <c r="T240" s="268"/>
      <c r="U240" s="268"/>
      <c r="V240" s="268"/>
      <c r="W240" s="268"/>
      <c r="X240" s="268"/>
      <c r="Y240" s="268"/>
      <c r="Z240" s="268"/>
    </row>
    <row r="241" ht="12.75" customHeight="1">
      <c r="A241" s="268"/>
      <c r="B241" s="268"/>
      <c r="C241" s="268"/>
      <c r="D241" s="357"/>
      <c r="E241" s="268"/>
      <c r="F241" s="357"/>
      <c r="G241" s="357"/>
      <c r="H241" s="357"/>
      <c r="I241" s="357"/>
      <c r="J241" s="357"/>
      <c r="K241" s="357"/>
      <c r="L241" s="268"/>
      <c r="M241" s="268"/>
      <c r="N241" s="268"/>
      <c r="O241" s="268"/>
      <c r="P241" s="268"/>
      <c r="Q241" s="268"/>
      <c r="R241" s="268"/>
      <c r="S241" s="268"/>
      <c r="T241" s="268"/>
      <c r="U241" s="268"/>
      <c r="V241" s="268"/>
      <c r="W241" s="268"/>
      <c r="X241" s="268"/>
      <c r="Y241" s="268"/>
      <c r="Z241" s="268"/>
    </row>
    <row r="242" ht="12.75" customHeight="1">
      <c r="A242" s="268"/>
      <c r="B242" s="268"/>
      <c r="C242" s="268"/>
      <c r="D242" s="357"/>
      <c r="E242" s="268"/>
      <c r="F242" s="357"/>
      <c r="G242" s="357"/>
      <c r="H242" s="357"/>
      <c r="I242" s="357"/>
      <c r="J242" s="357"/>
      <c r="K242" s="357"/>
      <c r="L242" s="268"/>
      <c r="M242" s="268"/>
      <c r="N242" s="268"/>
      <c r="O242" s="268"/>
      <c r="P242" s="268"/>
      <c r="Q242" s="268"/>
      <c r="R242" s="268"/>
      <c r="S242" s="268"/>
      <c r="T242" s="268"/>
      <c r="U242" s="268"/>
      <c r="V242" s="268"/>
      <c r="W242" s="268"/>
      <c r="X242" s="268"/>
      <c r="Y242" s="268"/>
      <c r="Z242" s="268"/>
    </row>
    <row r="243" ht="12.75" customHeight="1">
      <c r="A243" s="268"/>
      <c r="B243" s="268"/>
      <c r="C243" s="268"/>
      <c r="D243" s="357"/>
      <c r="E243" s="268"/>
      <c r="F243" s="357"/>
      <c r="G243" s="357"/>
      <c r="H243" s="357"/>
      <c r="I243" s="357"/>
      <c r="J243" s="357"/>
      <c r="K243" s="357"/>
      <c r="L243" s="268"/>
      <c r="M243" s="268"/>
      <c r="N243" s="268"/>
      <c r="O243" s="268"/>
      <c r="P243" s="268"/>
      <c r="Q243" s="268"/>
      <c r="R243" s="268"/>
      <c r="S243" s="268"/>
      <c r="T243" s="268"/>
      <c r="U243" s="268"/>
      <c r="V243" s="268"/>
      <c r="W243" s="268"/>
      <c r="X243" s="268"/>
      <c r="Y243" s="268"/>
      <c r="Z243" s="268"/>
    </row>
    <row r="244" ht="12.75" customHeight="1">
      <c r="A244" s="268"/>
      <c r="B244" s="268"/>
      <c r="C244" s="268"/>
      <c r="D244" s="357"/>
      <c r="E244" s="268"/>
      <c r="F244" s="357"/>
      <c r="G244" s="357"/>
      <c r="H244" s="357"/>
      <c r="I244" s="357"/>
      <c r="J244" s="357"/>
      <c r="K244" s="357"/>
      <c r="L244" s="268"/>
      <c r="M244" s="268"/>
      <c r="N244" s="268"/>
      <c r="O244" s="268"/>
      <c r="P244" s="268"/>
      <c r="Q244" s="268"/>
      <c r="R244" s="268"/>
      <c r="S244" s="268"/>
      <c r="T244" s="268"/>
      <c r="U244" s="268"/>
      <c r="V244" s="268"/>
      <c r="W244" s="268"/>
      <c r="X244" s="268"/>
      <c r="Y244" s="268"/>
      <c r="Z244" s="268"/>
    </row>
    <row r="245" ht="12.75" customHeight="1">
      <c r="A245" s="268"/>
      <c r="B245" s="268"/>
      <c r="C245" s="268"/>
      <c r="D245" s="357"/>
      <c r="E245" s="268"/>
      <c r="F245" s="357"/>
      <c r="G245" s="357"/>
      <c r="H245" s="357"/>
      <c r="I245" s="357"/>
      <c r="J245" s="357"/>
      <c r="K245" s="357"/>
      <c r="L245" s="268"/>
      <c r="M245" s="268"/>
      <c r="N245" s="268"/>
      <c r="O245" s="268"/>
      <c r="P245" s="268"/>
      <c r="Q245" s="268"/>
      <c r="R245" s="268"/>
      <c r="S245" s="268"/>
      <c r="T245" s="268"/>
      <c r="U245" s="268"/>
      <c r="V245" s="268"/>
      <c r="W245" s="268"/>
      <c r="X245" s="268"/>
      <c r="Y245" s="268"/>
      <c r="Z245" s="268"/>
    </row>
    <row r="246" ht="12.75" customHeight="1">
      <c r="A246" s="268"/>
      <c r="B246" s="268"/>
      <c r="C246" s="268"/>
      <c r="D246" s="357"/>
      <c r="E246" s="268"/>
      <c r="F246" s="357"/>
      <c r="G246" s="357"/>
      <c r="H246" s="357"/>
      <c r="I246" s="357"/>
      <c r="J246" s="357"/>
      <c r="K246" s="357"/>
      <c r="L246" s="268"/>
      <c r="M246" s="268"/>
      <c r="N246" s="268"/>
      <c r="O246" s="268"/>
      <c r="P246" s="268"/>
      <c r="Q246" s="268"/>
      <c r="R246" s="268"/>
      <c r="S246" s="268"/>
      <c r="T246" s="268"/>
      <c r="U246" s="268"/>
      <c r="V246" s="268"/>
      <c r="W246" s="268"/>
      <c r="X246" s="268"/>
      <c r="Y246" s="268"/>
      <c r="Z246" s="268"/>
    </row>
    <row r="247" ht="12.75" customHeight="1">
      <c r="A247" s="268"/>
      <c r="B247" s="268"/>
      <c r="C247" s="268"/>
      <c r="D247" s="357"/>
      <c r="E247" s="268"/>
      <c r="F247" s="357"/>
      <c r="G247" s="357"/>
      <c r="H247" s="357"/>
      <c r="I247" s="357"/>
      <c r="J247" s="357"/>
      <c r="K247" s="357"/>
      <c r="L247" s="268"/>
      <c r="M247" s="268"/>
      <c r="N247" s="268"/>
      <c r="O247" s="268"/>
      <c r="P247" s="268"/>
      <c r="Q247" s="268"/>
      <c r="R247" s="268"/>
      <c r="S247" s="268"/>
      <c r="T247" s="268"/>
      <c r="U247" s="268"/>
      <c r="V247" s="268"/>
      <c r="W247" s="268"/>
      <c r="X247" s="268"/>
      <c r="Y247" s="268"/>
      <c r="Z247" s="268"/>
    </row>
    <row r="248" ht="12.75" customHeight="1">
      <c r="A248" s="268"/>
      <c r="B248" s="268"/>
      <c r="C248" s="268"/>
      <c r="D248" s="357"/>
      <c r="E248" s="268"/>
      <c r="F248" s="357"/>
      <c r="G248" s="357"/>
      <c r="H248" s="357"/>
      <c r="I248" s="357"/>
      <c r="J248" s="357"/>
      <c r="K248" s="357"/>
      <c r="L248" s="268"/>
      <c r="M248" s="268"/>
      <c r="N248" s="268"/>
      <c r="O248" s="268"/>
      <c r="P248" s="268"/>
      <c r="Q248" s="268"/>
      <c r="R248" s="268"/>
      <c r="S248" s="268"/>
      <c r="T248" s="268"/>
      <c r="U248" s="268"/>
      <c r="V248" s="268"/>
      <c r="W248" s="268"/>
      <c r="X248" s="268"/>
      <c r="Y248" s="268"/>
      <c r="Z248" s="268"/>
    </row>
    <row r="249" ht="12.75" customHeight="1">
      <c r="A249" s="268"/>
      <c r="B249" s="268"/>
      <c r="C249" s="268"/>
      <c r="D249" s="357"/>
      <c r="E249" s="268"/>
      <c r="F249" s="357"/>
      <c r="G249" s="357"/>
      <c r="H249" s="357"/>
      <c r="I249" s="357"/>
      <c r="J249" s="357"/>
      <c r="K249" s="357"/>
      <c r="L249" s="268"/>
      <c r="M249" s="268"/>
      <c r="N249" s="268"/>
      <c r="O249" s="268"/>
      <c r="P249" s="268"/>
      <c r="Q249" s="268"/>
      <c r="R249" s="268"/>
      <c r="S249" s="268"/>
      <c r="T249" s="268"/>
      <c r="U249" s="268"/>
      <c r="V249" s="268"/>
      <c r="W249" s="268"/>
      <c r="X249" s="268"/>
      <c r="Y249" s="268"/>
      <c r="Z249" s="268"/>
    </row>
    <row r="250" ht="12.75" customHeight="1">
      <c r="A250" s="268"/>
      <c r="B250" s="268"/>
      <c r="C250" s="268"/>
      <c r="D250" s="357"/>
      <c r="E250" s="268"/>
      <c r="F250" s="357"/>
      <c r="G250" s="357"/>
      <c r="H250" s="357"/>
      <c r="I250" s="357"/>
      <c r="J250" s="357"/>
      <c r="K250" s="357"/>
      <c r="L250" s="268"/>
      <c r="M250" s="268"/>
      <c r="N250" s="268"/>
      <c r="O250" s="268"/>
      <c r="P250" s="268"/>
      <c r="Q250" s="268"/>
      <c r="R250" s="268"/>
      <c r="S250" s="268"/>
      <c r="T250" s="268"/>
      <c r="U250" s="268"/>
      <c r="V250" s="268"/>
      <c r="W250" s="268"/>
      <c r="X250" s="268"/>
      <c r="Y250" s="268"/>
      <c r="Z250" s="268"/>
    </row>
    <row r="251" ht="12.75" customHeight="1">
      <c r="A251" s="268"/>
      <c r="B251" s="268"/>
      <c r="C251" s="268"/>
      <c r="D251" s="357"/>
      <c r="E251" s="268"/>
      <c r="F251" s="357"/>
      <c r="G251" s="357"/>
      <c r="H251" s="357"/>
      <c r="I251" s="357"/>
      <c r="J251" s="357"/>
      <c r="K251" s="357"/>
      <c r="L251" s="268"/>
      <c r="M251" s="268"/>
      <c r="N251" s="268"/>
      <c r="O251" s="268"/>
      <c r="P251" s="268"/>
      <c r="Q251" s="268"/>
      <c r="R251" s="268"/>
      <c r="S251" s="268"/>
      <c r="T251" s="268"/>
      <c r="U251" s="268"/>
      <c r="V251" s="268"/>
      <c r="W251" s="268"/>
      <c r="X251" s="268"/>
      <c r="Y251" s="268"/>
      <c r="Z251" s="268"/>
    </row>
    <row r="252" ht="12.75" customHeight="1">
      <c r="A252" s="268"/>
      <c r="B252" s="268"/>
      <c r="C252" s="268"/>
      <c r="D252" s="357"/>
      <c r="E252" s="268"/>
      <c r="F252" s="357"/>
      <c r="G252" s="357"/>
      <c r="H252" s="357"/>
      <c r="I252" s="357"/>
      <c r="J252" s="357"/>
      <c r="K252" s="357"/>
      <c r="L252" s="268"/>
      <c r="M252" s="268"/>
      <c r="N252" s="268"/>
      <c r="O252" s="268"/>
      <c r="P252" s="268"/>
      <c r="Q252" s="268"/>
      <c r="R252" s="268"/>
      <c r="S252" s="268"/>
      <c r="T252" s="268"/>
      <c r="U252" s="268"/>
      <c r="V252" s="268"/>
      <c r="W252" s="268"/>
      <c r="X252" s="268"/>
      <c r="Y252" s="268"/>
      <c r="Z252" s="268"/>
    </row>
    <row r="253" ht="12.75" customHeight="1">
      <c r="A253" s="268"/>
      <c r="B253" s="268"/>
      <c r="C253" s="268"/>
      <c r="D253" s="357"/>
      <c r="E253" s="268"/>
      <c r="F253" s="357"/>
      <c r="G253" s="357"/>
      <c r="H253" s="357"/>
      <c r="I253" s="357"/>
      <c r="J253" s="357"/>
      <c r="K253" s="357"/>
      <c r="L253" s="268"/>
      <c r="M253" s="268"/>
      <c r="N253" s="268"/>
      <c r="O253" s="268"/>
      <c r="P253" s="268"/>
      <c r="Q253" s="268"/>
      <c r="R253" s="268"/>
      <c r="S253" s="268"/>
      <c r="T253" s="268"/>
      <c r="U253" s="268"/>
      <c r="V253" s="268"/>
      <c r="W253" s="268"/>
      <c r="X253" s="268"/>
      <c r="Y253" s="268"/>
      <c r="Z253" s="268"/>
    </row>
    <row r="254" ht="12.75" customHeight="1">
      <c r="A254" s="268"/>
      <c r="B254" s="268"/>
      <c r="C254" s="268"/>
      <c r="D254" s="357"/>
      <c r="E254" s="268"/>
      <c r="F254" s="357"/>
      <c r="G254" s="357"/>
      <c r="H254" s="357"/>
      <c r="I254" s="357"/>
      <c r="J254" s="357"/>
      <c r="K254" s="357"/>
      <c r="L254" s="268"/>
      <c r="M254" s="268"/>
      <c r="N254" s="268"/>
      <c r="O254" s="268"/>
      <c r="P254" s="268"/>
      <c r="Q254" s="268"/>
      <c r="R254" s="268"/>
      <c r="S254" s="268"/>
      <c r="T254" s="268"/>
      <c r="U254" s="268"/>
      <c r="V254" s="268"/>
      <c r="W254" s="268"/>
      <c r="X254" s="268"/>
      <c r="Y254" s="268"/>
      <c r="Z254" s="268"/>
    </row>
    <row r="255" ht="12.75" customHeight="1">
      <c r="A255" s="268"/>
      <c r="B255" s="268"/>
      <c r="C255" s="268"/>
      <c r="D255" s="357"/>
      <c r="E255" s="268"/>
      <c r="F255" s="357"/>
      <c r="G255" s="357"/>
      <c r="H255" s="357"/>
      <c r="I255" s="357"/>
      <c r="J255" s="357"/>
      <c r="K255" s="357"/>
      <c r="L255" s="268"/>
      <c r="M255" s="268"/>
      <c r="N255" s="268"/>
      <c r="O255" s="268"/>
      <c r="P255" s="268"/>
      <c r="Q255" s="268"/>
      <c r="R255" s="268"/>
      <c r="S255" s="268"/>
      <c r="T255" s="268"/>
      <c r="U255" s="268"/>
      <c r="V255" s="268"/>
      <c r="W255" s="268"/>
      <c r="X255" s="268"/>
      <c r="Y255" s="268"/>
      <c r="Z255" s="268"/>
    </row>
    <row r="256" ht="12.75" customHeight="1">
      <c r="A256" s="268"/>
      <c r="B256" s="268"/>
      <c r="C256" s="268"/>
      <c r="D256" s="357"/>
      <c r="E256" s="268"/>
      <c r="F256" s="357"/>
      <c r="G256" s="357"/>
      <c r="H256" s="357"/>
      <c r="I256" s="357"/>
      <c r="J256" s="357"/>
      <c r="K256" s="357"/>
      <c r="L256" s="268"/>
      <c r="M256" s="268"/>
      <c r="N256" s="268"/>
      <c r="O256" s="268"/>
      <c r="P256" s="268"/>
      <c r="Q256" s="268"/>
      <c r="R256" s="268"/>
      <c r="S256" s="268"/>
      <c r="T256" s="268"/>
      <c r="U256" s="268"/>
      <c r="V256" s="268"/>
      <c r="W256" s="268"/>
      <c r="X256" s="268"/>
      <c r="Y256" s="268"/>
      <c r="Z256" s="268"/>
    </row>
    <row r="257" ht="12.75" customHeight="1">
      <c r="A257" s="268"/>
      <c r="B257" s="268"/>
      <c r="C257" s="268"/>
      <c r="D257" s="357"/>
      <c r="E257" s="268"/>
      <c r="F257" s="357"/>
      <c r="G257" s="357"/>
      <c r="H257" s="357"/>
      <c r="I257" s="357"/>
      <c r="J257" s="357"/>
      <c r="K257" s="357"/>
      <c r="L257" s="268"/>
      <c r="M257" s="268"/>
      <c r="N257" s="268"/>
      <c r="O257" s="268"/>
      <c r="P257" s="268"/>
      <c r="Q257" s="268"/>
      <c r="R257" s="268"/>
      <c r="S257" s="268"/>
      <c r="T257" s="268"/>
      <c r="U257" s="268"/>
      <c r="V257" s="268"/>
      <c r="W257" s="268"/>
      <c r="X257" s="268"/>
      <c r="Y257" s="268"/>
      <c r="Z257" s="268"/>
    </row>
    <row r="258" ht="12.75" customHeight="1">
      <c r="A258" s="268"/>
      <c r="B258" s="268"/>
      <c r="C258" s="268"/>
      <c r="D258" s="357"/>
      <c r="E258" s="268"/>
      <c r="F258" s="357"/>
      <c r="G258" s="357"/>
      <c r="H258" s="357"/>
      <c r="I258" s="357"/>
      <c r="J258" s="357"/>
      <c r="K258" s="357"/>
      <c r="L258" s="268"/>
      <c r="M258" s="268"/>
      <c r="N258" s="268"/>
      <c r="O258" s="268"/>
      <c r="P258" s="268"/>
      <c r="Q258" s="268"/>
      <c r="R258" s="268"/>
      <c r="S258" s="268"/>
      <c r="T258" s="268"/>
      <c r="U258" s="268"/>
      <c r="V258" s="268"/>
      <c r="W258" s="268"/>
      <c r="X258" s="268"/>
      <c r="Y258" s="268"/>
      <c r="Z258" s="268"/>
    </row>
    <row r="259" ht="12.75" customHeight="1">
      <c r="A259" s="268"/>
      <c r="B259" s="268"/>
      <c r="C259" s="268"/>
      <c r="D259" s="357"/>
      <c r="E259" s="268"/>
      <c r="F259" s="357"/>
      <c r="G259" s="357"/>
      <c r="H259" s="357"/>
      <c r="I259" s="357"/>
      <c r="J259" s="357"/>
      <c r="K259" s="357"/>
      <c r="L259" s="268"/>
      <c r="M259" s="268"/>
      <c r="N259" s="268"/>
      <c r="O259" s="268"/>
      <c r="P259" s="268"/>
      <c r="Q259" s="268"/>
      <c r="R259" s="268"/>
      <c r="S259" s="268"/>
      <c r="T259" s="268"/>
      <c r="U259" s="268"/>
      <c r="V259" s="268"/>
      <c r="W259" s="268"/>
      <c r="X259" s="268"/>
      <c r="Y259" s="268"/>
      <c r="Z259" s="268"/>
    </row>
    <row r="260" ht="12.75" customHeight="1">
      <c r="A260" s="268"/>
      <c r="B260" s="268"/>
      <c r="C260" s="268"/>
      <c r="D260" s="357"/>
      <c r="E260" s="268"/>
      <c r="F260" s="357"/>
      <c r="G260" s="357"/>
      <c r="H260" s="357"/>
      <c r="I260" s="357"/>
      <c r="J260" s="357"/>
      <c r="K260" s="357"/>
      <c r="L260" s="268"/>
      <c r="M260" s="268"/>
      <c r="N260" s="268"/>
      <c r="O260" s="268"/>
      <c r="P260" s="268"/>
      <c r="Q260" s="268"/>
      <c r="R260" s="268"/>
      <c r="S260" s="268"/>
      <c r="T260" s="268"/>
      <c r="U260" s="268"/>
      <c r="V260" s="268"/>
      <c r="W260" s="268"/>
      <c r="X260" s="268"/>
      <c r="Y260" s="268"/>
      <c r="Z260" s="268"/>
    </row>
    <row r="261" ht="12.75" customHeight="1">
      <c r="A261" s="268"/>
      <c r="B261" s="268"/>
      <c r="C261" s="268"/>
      <c r="D261" s="357"/>
      <c r="E261" s="268"/>
      <c r="F261" s="357"/>
      <c r="G261" s="357"/>
      <c r="H261" s="357"/>
      <c r="I261" s="357"/>
      <c r="J261" s="357"/>
      <c r="K261" s="357"/>
      <c r="L261" s="268"/>
      <c r="M261" s="268"/>
      <c r="N261" s="268"/>
      <c r="O261" s="268"/>
      <c r="P261" s="268"/>
      <c r="Q261" s="268"/>
      <c r="R261" s="268"/>
      <c r="S261" s="268"/>
      <c r="T261" s="268"/>
      <c r="U261" s="268"/>
      <c r="V261" s="268"/>
      <c r="W261" s="268"/>
      <c r="X261" s="268"/>
      <c r="Y261" s="268"/>
      <c r="Z261" s="268"/>
    </row>
    <row r="262" ht="12.75" customHeight="1">
      <c r="A262" s="268"/>
      <c r="B262" s="268"/>
      <c r="C262" s="268"/>
      <c r="D262" s="357"/>
      <c r="E262" s="268"/>
      <c r="F262" s="357"/>
      <c r="G262" s="357"/>
      <c r="H262" s="357"/>
      <c r="I262" s="357"/>
      <c r="J262" s="357"/>
      <c r="K262" s="357"/>
      <c r="L262" s="268"/>
      <c r="M262" s="268"/>
      <c r="N262" s="268"/>
      <c r="O262" s="268"/>
      <c r="P262" s="268"/>
      <c r="Q262" s="268"/>
      <c r="R262" s="268"/>
      <c r="S262" s="268"/>
      <c r="T262" s="268"/>
      <c r="U262" s="268"/>
      <c r="V262" s="268"/>
      <c r="W262" s="268"/>
      <c r="X262" s="268"/>
      <c r="Y262" s="268"/>
      <c r="Z262" s="268"/>
    </row>
    <row r="263" ht="12.75" customHeight="1">
      <c r="A263" s="268"/>
      <c r="B263" s="268"/>
      <c r="C263" s="268"/>
      <c r="D263" s="357"/>
      <c r="E263" s="268"/>
      <c r="F263" s="357"/>
      <c r="G263" s="357"/>
      <c r="H263" s="357"/>
      <c r="I263" s="357"/>
      <c r="J263" s="357"/>
      <c r="K263" s="357"/>
      <c r="L263" s="268"/>
      <c r="M263" s="268"/>
      <c r="N263" s="268"/>
      <c r="O263" s="268"/>
      <c r="P263" s="268"/>
      <c r="Q263" s="268"/>
      <c r="R263" s="268"/>
      <c r="S263" s="268"/>
      <c r="T263" s="268"/>
      <c r="U263" s="268"/>
      <c r="V263" s="268"/>
      <c r="W263" s="268"/>
      <c r="X263" s="268"/>
      <c r="Y263" s="268"/>
      <c r="Z263" s="268"/>
    </row>
    <row r="264" ht="12.75" customHeight="1">
      <c r="A264" s="268"/>
      <c r="B264" s="268"/>
      <c r="C264" s="268"/>
      <c r="D264" s="357"/>
      <c r="E264" s="268"/>
      <c r="F264" s="357"/>
      <c r="G264" s="357"/>
      <c r="H264" s="357"/>
      <c r="I264" s="357"/>
      <c r="J264" s="357"/>
      <c r="K264" s="357"/>
      <c r="L264" s="268"/>
      <c r="M264" s="268"/>
      <c r="N264" s="268"/>
      <c r="O264" s="268"/>
      <c r="P264" s="268"/>
      <c r="Q264" s="268"/>
      <c r="R264" s="268"/>
      <c r="S264" s="268"/>
      <c r="T264" s="268"/>
      <c r="U264" s="268"/>
      <c r="V264" s="268"/>
      <c r="W264" s="268"/>
      <c r="X264" s="268"/>
      <c r="Y264" s="268"/>
      <c r="Z264" s="268"/>
    </row>
    <row r="265" ht="12.75" customHeight="1">
      <c r="A265" s="268"/>
      <c r="B265" s="268"/>
      <c r="C265" s="268"/>
      <c r="D265" s="357"/>
      <c r="E265" s="268"/>
      <c r="F265" s="357"/>
      <c r="G265" s="357"/>
      <c r="H265" s="357"/>
      <c r="I265" s="357"/>
      <c r="J265" s="357"/>
      <c r="K265" s="357"/>
      <c r="L265" s="268"/>
      <c r="M265" s="268"/>
      <c r="N265" s="268"/>
      <c r="O265" s="268"/>
      <c r="P265" s="268"/>
      <c r="Q265" s="268"/>
      <c r="R265" s="268"/>
      <c r="S265" s="268"/>
      <c r="T265" s="268"/>
      <c r="U265" s="268"/>
      <c r="V265" s="268"/>
      <c r="W265" s="268"/>
      <c r="X265" s="268"/>
      <c r="Y265" s="268"/>
      <c r="Z265" s="268"/>
    </row>
    <row r="266" ht="12.75" customHeight="1">
      <c r="A266" s="268"/>
      <c r="B266" s="268"/>
      <c r="C266" s="268"/>
      <c r="D266" s="357"/>
      <c r="E266" s="268"/>
      <c r="F266" s="357"/>
      <c r="G266" s="357"/>
      <c r="H266" s="357"/>
      <c r="I266" s="357"/>
      <c r="J266" s="357"/>
      <c r="K266" s="357"/>
      <c r="L266" s="268"/>
      <c r="M266" s="268"/>
      <c r="N266" s="268"/>
      <c r="O266" s="268"/>
      <c r="P266" s="268"/>
      <c r="Q266" s="268"/>
      <c r="R266" s="268"/>
      <c r="S266" s="268"/>
      <c r="T266" s="268"/>
      <c r="U266" s="268"/>
      <c r="V266" s="268"/>
      <c r="W266" s="268"/>
      <c r="X266" s="268"/>
      <c r="Y266" s="268"/>
      <c r="Z266" s="268"/>
    </row>
    <row r="267" ht="12.75" customHeight="1">
      <c r="A267" s="268"/>
      <c r="B267" s="268"/>
      <c r="C267" s="268"/>
      <c r="D267" s="357"/>
      <c r="E267" s="268"/>
      <c r="F267" s="357"/>
      <c r="G267" s="357"/>
      <c r="H267" s="357"/>
      <c r="I267" s="357"/>
      <c r="J267" s="357"/>
      <c r="K267" s="357"/>
      <c r="L267" s="268"/>
      <c r="M267" s="268"/>
      <c r="N267" s="268"/>
      <c r="O267" s="268"/>
      <c r="P267" s="268"/>
      <c r="Q267" s="268"/>
      <c r="R267" s="268"/>
      <c r="S267" s="268"/>
      <c r="T267" s="268"/>
      <c r="U267" s="268"/>
      <c r="V267" s="268"/>
      <c r="W267" s="268"/>
      <c r="X267" s="268"/>
      <c r="Y267" s="268"/>
      <c r="Z267" s="268"/>
    </row>
    <row r="268" ht="12.75" customHeight="1">
      <c r="A268" s="268"/>
      <c r="B268" s="268"/>
      <c r="C268" s="268"/>
      <c r="D268" s="357"/>
      <c r="E268" s="268"/>
      <c r="F268" s="357"/>
      <c r="G268" s="357"/>
      <c r="H268" s="357"/>
      <c r="I268" s="357"/>
      <c r="J268" s="357"/>
      <c r="K268" s="357"/>
      <c r="L268" s="268"/>
      <c r="M268" s="268"/>
      <c r="N268" s="268"/>
      <c r="O268" s="268"/>
      <c r="P268" s="268"/>
      <c r="Q268" s="268"/>
      <c r="R268" s="268"/>
      <c r="S268" s="268"/>
      <c r="T268" s="268"/>
      <c r="U268" s="268"/>
      <c r="V268" s="268"/>
      <c r="W268" s="268"/>
      <c r="X268" s="268"/>
      <c r="Y268" s="268"/>
      <c r="Z268" s="268"/>
    </row>
    <row r="269" ht="12.75" customHeight="1">
      <c r="A269" s="268"/>
      <c r="B269" s="268"/>
      <c r="C269" s="268"/>
      <c r="D269" s="357"/>
      <c r="E269" s="268"/>
      <c r="F269" s="357"/>
      <c r="G269" s="357"/>
      <c r="H269" s="357"/>
      <c r="I269" s="357"/>
      <c r="J269" s="357"/>
      <c r="K269" s="357"/>
      <c r="L269" s="268"/>
      <c r="M269" s="268"/>
      <c r="N269" s="268"/>
      <c r="O269" s="268"/>
      <c r="P269" s="268"/>
      <c r="Q269" s="268"/>
      <c r="R269" s="268"/>
      <c r="S269" s="268"/>
      <c r="T269" s="268"/>
      <c r="U269" s="268"/>
      <c r="V269" s="268"/>
      <c r="W269" s="268"/>
      <c r="X269" s="268"/>
      <c r="Y269" s="268"/>
      <c r="Z269" s="268"/>
    </row>
    <row r="270" ht="12.75" customHeight="1">
      <c r="A270" s="268"/>
      <c r="B270" s="268"/>
      <c r="C270" s="268"/>
      <c r="D270" s="357"/>
      <c r="E270" s="268"/>
      <c r="F270" s="357"/>
      <c r="G270" s="357"/>
      <c r="H270" s="357"/>
      <c r="I270" s="357"/>
      <c r="J270" s="357"/>
      <c r="K270" s="357"/>
      <c r="L270" s="268"/>
      <c r="M270" s="268"/>
      <c r="N270" s="268"/>
      <c r="O270" s="268"/>
      <c r="P270" s="268"/>
      <c r="Q270" s="268"/>
      <c r="R270" s="268"/>
      <c r="S270" s="268"/>
      <c r="T270" s="268"/>
      <c r="U270" s="268"/>
      <c r="V270" s="268"/>
      <c r="W270" s="268"/>
      <c r="X270" s="268"/>
      <c r="Y270" s="268"/>
      <c r="Z270" s="268"/>
    </row>
    <row r="271" ht="12.75" customHeight="1">
      <c r="A271" s="268"/>
      <c r="B271" s="268"/>
      <c r="C271" s="268"/>
      <c r="D271" s="357"/>
      <c r="E271" s="268"/>
      <c r="F271" s="357"/>
      <c r="G271" s="357"/>
      <c r="H271" s="357"/>
      <c r="I271" s="357"/>
      <c r="J271" s="357"/>
      <c r="K271" s="357"/>
      <c r="L271" s="268"/>
      <c r="M271" s="268"/>
      <c r="N271" s="268"/>
      <c r="O271" s="268"/>
      <c r="P271" s="268"/>
      <c r="Q271" s="268"/>
      <c r="R271" s="268"/>
      <c r="S271" s="268"/>
      <c r="T271" s="268"/>
      <c r="U271" s="268"/>
      <c r="V271" s="268"/>
      <c r="W271" s="268"/>
      <c r="X271" s="268"/>
      <c r="Y271" s="268"/>
      <c r="Z271" s="268"/>
    </row>
    <row r="272" ht="12.75" customHeight="1">
      <c r="A272" s="268"/>
      <c r="B272" s="268"/>
      <c r="C272" s="268"/>
      <c r="D272" s="357"/>
      <c r="E272" s="268"/>
      <c r="F272" s="357"/>
      <c r="G272" s="357"/>
      <c r="H272" s="357"/>
      <c r="I272" s="357"/>
      <c r="J272" s="357"/>
      <c r="K272" s="357"/>
      <c r="L272" s="268"/>
      <c r="M272" s="268"/>
      <c r="N272" s="268"/>
      <c r="O272" s="268"/>
      <c r="P272" s="268"/>
      <c r="Q272" s="268"/>
      <c r="R272" s="268"/>
      <c r="S272" s="268"/>
      <c r="T272" s="268"/>
      <c r="U272" s="268"/>
      <c r="V272" s="268"/>
      <c r="W272" s="268"/>
      <c r="X272" s="268"/>
      <c r="Y272" s="268"/>
      <c r="Z272" s="268"/>
    </row>
    <row r="273" ht="12.75" customHeight="1">
      <c r="A273" s="268"/>
      <c r="B273" s="268"/>
      <c r="C273" s="268"/>
      <c r="D273" s="357"/>
      <c r="E273" s="268"/>
      <c r="F273" s="357"/>
      <c r="G273" s="357"/>
      <c r="H273" s="357"/>
      <c r="I273" s="357"/>
      <c r="J273" s="357"/>
      <c r="K273" s="357"/>
      <c r="L273" s="268"/>
      <c r="M273" s="268"/>
      <c r="N273" s="268"/>
      <c r="O273" s="268"/>
      <c r="P273" s="268"/>
      <c r="Q273" s="268"/>
      <c r="R273" s="268"/>
      <c r="S273" s="268"/>
      <c r="T273" s="268"/>
      <c r="U273" s="268"/>
      <c r="V273" s="268"/>
      <c r="W273" s="268"/>
      <c r="X273" s="268"/>
      <c r="Y273" s="268"/>
      <c r="Z273" s="268"/>
    </row>
    <row r="274" ht="12.75" customHeight="1">
      <c r="A274" s="268"/>
      <c r="B274" s="268"/>
      <c r="C274" s="268"/>
      <c r="D274" s="357"/>
      <c r="E274" s="268"/>
      <c r="F274" s="357"/>
      <c r="G274" s="357"/>
      <c r="H274" s="357"/>
      <c r="I274" s="357"/>
      <c r="J274" s="357"/>
      <c r="K274" s="357"/>
      <c r="L274" s="268"/>
      <c r="M274" s="268"/>
      <c r="N274" s="268"/>
      <c r="O274" s="268"/>
      <c r="P274" s="268"/>
      <c r="Q274" s="268"/>
      <c r="R274" s="268"/>
      <c r="S274" s="268"/>
      <c r="T274" s="268"/>
      <c r="U274" s="268"/>
      <c r="V274" s="268"/>
      <c r="W274" s="268"/>
      <c r="X274" s="268"/>
      <c r="Y274" s="268"/>
      <c r="Z274" s="268"/>
    </row>
    <row r="275" ht="12.75" customHeight="1">
      <c r="A275" s="268"/>
      <c r="B275" s="268"/>
      <c r="C275" s="268"/>
      <c r="D275" s="357"/>
      <c r="E275" s="268"/>
      <c r="F275" s="357"/>
      <c r="G275" s="357"/>
      <c r="H275" s="357"/>
      <c r="I275" s="357"/>
      <c r="J275" s="357"/>
      <c r="K275" s="357"/>
      <c r="L275" s="268"/>
      <c r="M275" s="268"/>
      <c r="N275" s="268"/>
      <c r="O275" s="268"/>
      <c r="P275" s="268"/>
      <c r="Q275" s="268"/>
      <c r="R275" s="268"/>
      <c r="S275" s="268"/>
      <c r="T275" s="268"/>
      <c r="U275" s="268"/>
      <c r="V275" s="268"/>
      <c r="W275" s="268"/>
      <c r="X275" s="268"/>
      <c r="Y275" s="268"/>
      <c r="Z275" s="268"/>
    </row>
    <row r="276" ht="12.75" customHeight="1">
      <c r="A276" s="268"/>
      <c r="B276" s="268"/>
      <c r="C276" s="268"/>
      <c r="D276" s="357"/>
      <c r="E276" s="268"/>
      <c r="F276" s="357"/>
      <c r="G276" s="357"/>
      <c r="H276" s="357"/>
      <c r="I276" s="357"/>
      <c r="J276" s="357"/>
      <c r="K276" s="357"/>
      <c r="L276" s="268"/>
      <c r="M276" s="268"/>
      <c r="N276" s="268"/>
      <c r="O276" s="268"/>
      <c r="P276" s="268"/>
      <c r="Q276" s="268"/>
      <c r="R276" s="268"/>
      <c r="S276" s="268"/>
      <c r="T276" s="268"/>
      <c r="U276" s="268"/>
      <c r="V276" s="268"/>
      <c r="W276" s="268"/>
      <c r="X276" s="268"/>
      <c r="Y276" s="268"/>
      <c r="Z276" s="268"/>
    </row>
    <row r="277" ht="12.75" customHeight="1">
      <c r="A277" s="268"/>
      <c r="B277" s="268"/>
      <c r="C277" s="268"/>
      <c r="D277" s="357"/>
      <c r="E277" s="268"/>
      <c r="F277" s="357"/>
      <c r="G277" s="357"/>
      <c r="H277" s="357"/>
      <c r="I277" s="357"/>
      <c r="J277" s="357"/>
      <c r="K277" s="357"/>
      <c r="L277" s="268"/>
      <c r="M277" s="268"/>
      <c r="N277" s="268"/>
      <c r="O277" s="268"/>
      <c r="P277" s="268"/>
      <c r="Q277" s="268"/>
      <c r="R277" s="268"/>
      <c r="S277" s="268"/>
      <c r="T277" s="268"/>
      <c r="U277" s="268"/>
      <c r="V277" s="268"/>
      <c r="W277" s="268"/>
      <c r="X277" s="268"/>
      <c r="Y277" s="268"/>
      <c r="Z277" s="268"/>
    </row>
    <row r="278" ht="12.75" customHeight="1">
      <c r="A278" s="268"/>
      <c r="B278" s="268"/>
      <c r="C278" s="268"/>
      <c r="D278" s="357"/>
      <c r="E278" s="268"/>
      <c r="F278" s="357"/>
      <c r="G278" s="357"/>
      <c r="H278" s="357"/>
      <c r="I278" s="357"/>
      <c r="J278" s="357"/>
      <c r="K278" s="357"/>
      <c r="L278" s="268"/>
      <c r="M278" s="268"/>
      <c r="N278" s="268"/>
      <c r="O278" s="268"/>
      <c r="P278" s="268"/>
      <c r="Q278" s="268"/>
      <c r="R278" s="268"/>
      <c r="S278" s="268"/>
      <c r="T278" s="268"/>
      <c r="U278" s="268"/>
      <c r="V278" s="268"/>
      <c r="W278" s="268"/>
      <c r="X278" s="268"/>
      <c r="Y278" s="268"/>
      <c r="Z278" s="268"/>
    </row>
    <row r="279" ht="12.75" customHeight="1">
      <c r="A279" s="268"/>
      <c r="B279" s="268"/>
      <c r="C279" s="268"/>
      <c r="D279" s="357"/>
      <c r="E279" s="268"/>
      <c r="F279" s="357"/>
      <c r="G279" s="357"/>
      <c r="H279" s="357"/>
      <c r="I279" s="357"/>
      <c r="J279" s="357"/>
      <c r="K279" s="357"/>
      <c r="L279" s="268"/>
      <c r="M279" s="268"/>
      <c r="N279" s="268"/>
      <c r="O279" s="268"/>
      <c r="P279" s="268"/>
      <c r="Q279" s="268"/>
      <c r="R279" s="268"/>
      <c r="S279" s="268"/>
      <c r="T279" s="268"/>
      <c r="U279" s="268"/>
      <c r="V279" s="268"/>
      <c r="W279" s="268"/>
      <c r="X279" s="268"/>
      <c r="Y279" s="268"/>
      <c r="Z279" s="268"/>
    </row>
    <row r="280" ht="12.75" customHeight="1">
      <c r="A280" s="268"/>
      <c r="B280" s="268"/>
      <c r="C280" s="268"/>
      <c r="D280" s="357"/>
      <c r="E280" s="268"/>
      <c r="F280" s="357"/>
      <c r="G280" s="357"/>
      <c r="H280" s="357"/>
      <c r="I280" s="357"/>
      <c r="J280" s="357"/>
      <c r="K280" s="357"/>
      <c r="L280" s="268"/>
      <c r="M280" s="268"/>
      <c r="N280" s="268"/>
      <c r="O280" s="268"/>
      <c r="P280" s="268"/>
      <c r="Q280" s="268"/>
      <c r="R280" s="268"/>
      <c r="S280" s="268"/>
      <c r="T280" s="268"/>
      <c r="U280" s="268"/>
      <c r="V280" s="268"/>
      <c r="W280" s="268"/>
      <c r="X280" s="268"/>
      <c r="Y280" s="268"/>
      <c r="Z280" s="268"/>
    </row>
    <row r="281" ht="12.75" customHeight="1">
      <c r="A281" s="268"/>
      <c r="B281" s="268"/>
      <c r="C281" s="268"/>
      <c r="D281" s="357"/>
      <c r="E281" s="268"/>
      <c r="F281" s="357"/>
      <c r="G281" s="357"/>
      <c r="H281" s="357"/>
      <c r="I281" s="357"/>
      <c r="J281" s="357"/>
      <c r="K281" s="357"/>
      <c r="L281" s="268"/>
      <c r="M281" s="268"/>
      <c r="N281" s="268"/>
      <c r="O281" s="268"/>
      <c r="P281" s="268"/>
      <c r="Q281" s="268"/>
      <c r="R281" s="268"/>
      <c r="S281" s="268"/>
      <c r="T281" s="268"/>
      <c r="U281" s="268"/>
      <c r="V281" s="268"/>
      <c r="W281" s="268"/>
      <c r="X281" s="268"/>
      <c r="Y281" s="268"/>
      <c r="Z281" s="268"/>
    </row>
    <row r="282" ht="12.75" customHeight="1">
      <c r="A282" s="268"/>
      <c r="B282" s="268"/>
      <c r="C282" s="268"/>
      <c r="D282" s="357"/>
      <c r="E282" s="268"/>
      <c r="F282" s="357"/>
      <c r="G282" s="357"/>
      <c r="H282" s="357"/>
      <c r="I282" s="357"/>
      <c r="J282" s="357"/>
      <c r="K282" s="357"/>
      <c r="L282" s="268"/>
      <c r="M282" s="268"/>
      <c r="N282" s="268"/>
      <c r="O282" s="268"/>
      <c r="P282" s="268"/>
      <c r="Q282" s="268"/>
      <c r="R282" s="268"/>
      <c r="S282" s="268"/>
      <c r="T282" s="268"/>
      <c r="U282" s="268"/>
      <c r="V282" s="268"/>
      <c r="W282" s="268"/>
      <c r="X282" s="268"/>
      <c r="Y282" s="268"/>
      <c r="Z282" s="268"/>
    </row>
    <row r="283" ht="12.75" customHeight="1">
      <c r="A283" s="268"/>
      <c r="B283" s="268"/>
      <c r="C283" s="268"/>
      <c r="D283" s="357"/>
      <c r="E283" s="268"/>
      <c r="F283" s="357"/>
      <c r="G283" s="357"/>
      <c r="H283" s="357"/>
      <c r="I283" s="357"/>
      <c r="J283" s="357"/>
      <c r="K283" s="357"/>
      <c r="L283" s="268"/>
      <c r="M283" s="268"/>
      <c r="N283" s="268"/>
      <c r="O283" s="268"/>
      <c r="P283" s="268"/>
      <c r="Q283" s="268"/>
      <c r="R283" s="268"/>
      <c r="S283" s="268"/>
      <c r="T283" s="268"/>
      <c r="U283" s="268"/>
      <c r="V283" s="268"/>
      <c r="W283" s="268"/>
      <c r="X283" s="268"/>
      <c r="Y283" s="268"/>
      <c r="Z283" s="268"/>
    </row>
    <row r="284" ht="12.75" customHeight="1">
      <c r="A284" s="268"/>
      <c r="B284" s="268"/>
      <c r="C284" s="268"/>
      <c r="D284" s="357"/>
      <c r="E284" s="268"/>
      <c r="F284" s="357"/>
      <c r="G284" s="357"/>
      <c r="H284" s="357"/>
      <c r="I284" s="357"/>
      <c r="J284" s="357"/>
      <c r="K284" s="357"/>
      <c r="L284" s="268"/>
      <c r="M284" s="268"/>
      <c r="N284" s="268"/>
      <c r="O284" s="268"/>
      <c r="P284" s="268"/>
      <c r="Q284" s="268"/>
      <c r="R284" s="268"/>
      <c r="S284" s="268"/>
      <c r="T284" s="268"/>
      <c r="U284" s="268"/>
      <c r="V284" s="268"/>
      <c r="W284" s="268"/>
      <c r="X284" s="268"/>
      <c r="Y284" s="268"/>
      <c r="Z284" s="268"/>
    </row>
    <row r="285" ht="12.75" customHeight="1">
      <c r="A285" s="268"/>
      <c r="B285" s="268"/>
      <c r="C285" s="268"/>
      <c r="D285" s="357"/>
      <c r="E285" s="268"/>
      <c r="F285" s="357"/>
      <c r="G285" s="357"/>
      <c r="H285" s="357"/>
      <c r="I285" s="357"/>
      <c r="J285" s="357"/>
      <c r="K285" s="357"/>
      <c r="L285" s="268"/>
      <c r="M285" s="268"/>
      <c r="N285" s="268"/>
      <c r="O285" s="268"/>
      <c r="P285" s="268"/>
      <c r="Q285" s="268"/>
      <c r="R285" s="268"/>
      <c r="S285" s="268"/>
      <c r="T285" s="268"/>
      <c r="U285" s="268"/>
      <c r="V285" s="268"/>
      <c r="W285" s="268"/>
      <c r="X285" s="268"/>
      <c r="Y285" s="268"/>
      <c r="Z285" s="268"/>
    </row>
    <row r="286" ht="12.75" customHeight="1">
      <c r="A286" s="268"/>
      <c r="B286" s="268"/>
      <c r="C286" s="268"/>
      <c r="D286" s="357"/>
      <c r="E286" s="268"/>
      <c r="F286" s="357"/>
      <c r="G286" s="357"/>
      <c r="H286" s="357"/>
      <c r="I286" s="357"/>
      <c r="J286" s="357"/>
      <c r="K286" s="357"/>
      <c r="L286" s="268"/>
      <c r="M286" s="268"/>
      <c r="N286" s="268"/>
      <c r="O286" s="268"/>
      <c r="P286" s="268"/>
      <c r="Q286" s="268"/>
      <c r="R286" s="268"/>
      <c r="S286" s="268"/>
      <c r="T286" s="268"/>
      <c r="U286" s="268"/>
      <c r="V286" s="268"/>
      <c r="W286" s="268"/>
      <c r="X286" s="268"/>
      <c r="Y286" s="268"/>
      <c r="Z286" s="268"/>
    </row>
    <row r="287" ht="12.75" customHeight="1">
      <c r="A287" s="268"/>
      <c r="B287" s="268"/>
      <c r="C287" s="268"/>
      <c r="D287" s="357"/>
      <c r="E287" s="268"/>
      <c r="F287" s="357"/>
      <c r="G287" s="357"/>
      <c r="H287" s="357"/>
      <c r="I287" s="357"/>
      <c r="J287" s="357"/>
      <c r="K287" s="357"/>
      <c r="L287" s="268"/>
      <c r="M287" s="268"/>
      <c r="N287" s="268"/>
      <c r="O287" s="268"/>
      <c r="P287" s="268"/>
      <c r="Q287" s="268"/>
      <c r="R287" s="268"/>
      <c r="S287" s="268"/>
      <c r="T287" s="268"/>
      <c r="U287" s="268"/>
      <c r="V287" s="268"/>
      <c r="W287" s="268"/>
      <c r="X287" s="268"/>
      <c r="Y287" s="268"/>
      <c r="Z287" s="268"/>
    </row>
    <row r="288" ht="12.75" customHeight="1">
      <c r="A288" s="268"/>
      <c r="B288" s="268"/>
      <c r="C288" s="268"/>
      <c r="D288" s="357"/>
      <c r="E288" s="268"/>
      <c r="F288" s="357"/>
      <c r="G288" s="357"/>
      <c r="H288" s="357"/>
      <c r="I288" s="357"/>
      <c r="J288" s="357"/>
      <c r="K288" s="357"/>
      <c r="L288" s="268"/>
      <c r="M288" s="268"/>
      <c r="N288" s="268"/>
      <c r="O288" s="268"/>
      <c r="P288" s="268"/>
      <c r="Q288" s="268"/>
      <c r="R288" s="268"/>
      <c r="S288" s="268"/>
      <c r="T288" s="268"/>
      <c r="U288" s="268"/>
      <c r="V288" s="268"/>
      <c r="W288" s="268"/>
      <c r="X288" s="268"/>
      <c r="Y288" s="268"/>
      <c r="Z288" s="268"/>
    </row>
    <row r="289" ht="12.75" customHeight="1">
      <c r="A289" s="268"/>
      <c r="B289" s="268"/>
      <c r="C289" s="268"/>
      <c r="D289" s="357"/>
      <c r="E289" s="268"/>
      <c r="F289" s="357"/>
      <c r="G289" s="357"/>
      <c r="H289" s="357"/>
      <c r="I289" s="357"/>
      <c r="J289" s="357"/>
      <c r="K289" s="357"/>
      <c r="L289" s="268"/>
      <c r="M289" s="268"/>
      <c r="N289" s="268"/>
      <c r="O289" s="268"/>
      <c r="P289" s="268"/>
      <c r="Q289" s="268"/>
      <c r="R289" s="268"/>
      <c r="S289" s="268"/>
      <c r="T289" s="268"/>
      <c r="U289" s="268"/>
      <c r="V289" s="268"/>
      <c r="W289" s="268"/>
      <c r="X289" s="268"/>
      <c r="Y289" s="268"/>
      <c r="Z289" s="268"/>
    </row>
    <row r="290" ht="12.75" customHeight="1">
      <c r="A290" s="268"/>
      <c r="B290" s="268"/>
      <c r="C290" s="268"/>
      <c r="D290" s="357"/>
      <c r="E290" s="268"/>
      <c r="F290" s="357"/>
      <c r="G290" s="357"/>
      <c r="H290" s="357"/>
      <c r="I290" s="357"/>
      <c r="J290" s="357"/>
      <c r="K290" s="357"/>
      <c r="L290" s="268"/>
      <c r="M290" s="268"/>
      <c r="N290" s="268"/>
      <c r="O290" s="268"/>
      <c r="P290" s="268"/>
      <c r="Q290" s="268"/>
      <c r="R290" s="268"/>
      <c r="S290" s="268"/>
      <c r="T290" s="268"/>
      <c r="U290" s="268"/>
      <c r="V290" s="268"/>
      <c r="W290" s="268"/>
      <c r="X290" s="268"/>
      <c r="Y290" s="268"/>
      <c r="Z290" s="268"/>
    </row>
    <row r="291" ht="12.75" customHeight="1">
      <c r="A291" s="268"/>
      <c r="B291" s="268"/>
      <c r="C291" s="268"/>
      <c r="D291" s="357"/>
      <c r="E291" s="268"/>
      <c r="F291" s="357"/>
      <c r="G291" s="357"/>
      <c r="H291" s="357"/>
      <c r="I291" s="357"/>
      <c r="J291" s="357"/>
      <c r="K291" s="357"/>
      <c r="L291" s="268"/>
      <c r="M291" s="268"/>
      <c r="N291" s="268"/>
      <c r="O291" s="268"/>
      <c r="P291" s="268"/>
      <c r="Q291" s="268"/>
      <c r="R291" s="268"/>
      <c r="S291" s="268"/>
      <c r="T291" s="268"/>
      <c r="U291" s="268"/>
      <c r="V291" s="268"/>
      <c r="W291" s="268"/>
      <c r="X291" s="268"/>
      <c r="Y291" s="268"/>
      <c r="Z291" s="268"/>
    </row>
    <row r="292" ht="12.75" customHeight="1">
      <c r="A292" s="268"/>
      <c r="B292" s="268"/>
      <c r="C292" s="268"/>
      <c r="D292" s="357"/>
      <c r="E292" s="268"/>
      <c r="F292" s="357"/>
      <c r="G292" s="357"/>
      <c r="H292" s="357"/>
      <c r="I292" s="357"/>
      <c r="J292" s="357"/>
      <c r="K292" s="357"/>
      <c r="L292" s="268"/>
      <c r="M292" s="268"/>
      <c r="N292" s="268"/>
      <c r="O292" s="268"/>
      <c r="P292" s="268"/>
      <c r="Q292" s="268"/>
      <c r="R292" s="268"/>
      <c r="S292" s="268"/>
      <c r="T292" s="268"/>
      <c r="U292" s="268"/>
      <c r="V292" s="268"/>
      <c r="W292" s="268"/>
      <c r="X292" s="268"/>
      <c r="Y292" s="268"/>
      <c r="Z292" s="268"/>
    </row>
    <row r="293" ht="12.75" customHeight="1">
      <c r="A293" s="268"/>
      <c r="B293" s="268"/>
      <c r="C293" s="268"/>
      <c r="D293" s="357"/>
      <c r="E293" s="268"/>
      <c r="F293" s="357"/>
      <c r="G293" s="357"/>
      <c r="H293" s="357"/>
      <c r="I293" s="357"/>
      <c r="J293" s="357"/>
      <c r="K293" s="357"/>
      <c r="L293" s="268"/>
      <c r="M293" s="268"/>
      <c r="N293" s="268"/>
      <c r="O293" s="268"/>
      <c r="P293" s="268"/>
      <c r="Q293" s="268"/>
      <c r="R293" s="268"/>
      <c r="S293" s="268"/>
      <c r="T293" s="268"/>
      <c r="U293" s="268"/>
      <c r="V293" s="268"/>
      <c r="W293" s="268"/>
      <c r="X293" s="268"/>
      <c r="Y293" s="268"/>
      <c r="Z293" s="268"/>
    </row>
    <row r="294" ht="12.75" customHeight="1">
      <c r="A294" s="268"/>
      <c r="B294" s="268"/>
      <c r="C294" s="268"/>
      <c r="D294" s="357"/>
      <c r="E294" s="268"/>
      <c r="F294" s="357"/>
      <c r="G294" s="357"/>
      <c r="H294" s="357"/>
      <c r="I294" s="357"/>
      <c r="J294" s="357"/>
      <c r="K294" s="357"/>
      <c r="L294" s="268"/>
      <c r="M294" s="268"/>
      <c r="N294" s="268"/>
      <c r="O294" s="268"/>
      <c r="P294" s="268"/>
      <c r="Q294" s="268"/>
      <c r="R294" s="268"/>
      <c r="S294" s="268"/>
      <c r="T294" s="268"/>
      <c r="U294" s="268"/>
      <c r="V294" s="268"/>
      <c r="W294" s="268"/>
      <c r="X294" s="268"/>
      <c r="Y294" s="268"/>
      <c r="Z294" s="268"/>
    </row>
    <row r="295" ht="12.75" customHeight="1">
      <c r="A295" s="268"/>
      <c r="B295" s="268"/>
      <c r="C295" s="268"/>
      <c r="D295" s="357"/>
      <c r="E295" s="268"/>
      <c r="F295" s="357"/>
      <c r="G295" s="357"/>
      <c r="H295" s="357"/>
      <c r="I295" s="357"/>
      <c r="J295" s="357"/>
      <c r="K295" s="357"/>
      <c r="L295" s="268"/>
      <c r="M295" s="268"/>
      <c r="N295" s="268"/>
      <c r="O295" s="268"/>
      <c r="P295" s="268"/>
      <c r="Q295" s="268"/>
      <c r="R295" s="268"/>
      <c r="S295" s="268"/>
      <c r="T295" s="268"/>
      <c r="U295" s="268"/>
      <c r="V295" s="268"/>
      <c r="W295" s="268"/>
      <c r="X295" s="268"/>
      <c r="Y295" s="268"/>
      <c r="Z295" s="268"/>
    </row>
    <row r="296" ht="12.75" customHeight="1">
      <c r="A296" s="268"/>
      <c r="B296" s="268"/>
      <c r="C296" s="268"/>
      <c r="D296" s="357"/>
      <c r="E296" s="268"/>
      <c r="F296" s="357"/>
      <c r="G296" s="357"/>
      <c r="H296" s="357"/>
      <c r="I296" s="357"/>
      <c r="J296" s="357"/>
      <c r="K296" s="357"/>
      <c r="L296" s="268"/>
      <c r="M296" s="268"/>
      <c r="N296" s="268"/>
      <c r="O296" s="268"/>
      <c r="P296" s="268"/>
      <c r="Q296" s="268"/>
      <c r="R296" s="268"/>
      <c r="S296" s="268"/>
      <c r="T296" s="268"/>
      <c r="U296" s="268"/>
      <c r="V296" s="268"/>
      <c r="W296" s="268"/>
      <c r="X296" s="268"/>
      <c r="Y296" s="268"/>
      <c r="Z296" s="268"/>
    </row>
    <row r="297" ht="12.75" customHeight="1">
      <c r="A297" s="268"/>
      <c r="B297" s="268"/>
      <c r="C297" s="268"/>
      <c r="D297" s="357"/>
      <c r="E297" s="268"/>
      <c r="F297" s="357"/>
      <c r="G297" s="357"/>
      <c r="H297" s="357"/>
      <c r="I297" s="357"/>
      <c r="J297" s="357"/>
      <c r="K297" s="357"/>
      <c r="L297" s="268"/>
      <c r="M297" s="268"/>
      <c r="N297" s="268"/>
      <c r="O297" s="268"/>
      <c r="P297" s="268"/>
      <c r="Q297" s="268"/>
      <c r="R297" s="268"/>
      <c r="S297" s="268"/>
      <c r="T297" s="268"/>
      <c r="U297" s="268"/>
      <c r="V297" s="268"/>
      <c r="W297" s="268"/>
      <c r="X297" s="268"/>
      <c r="Y297" s="268"/>
      <c r="Z297" s="268"/>
    </row>
    <row r="298" ht="12.75" customHeight="1">
      <c r="A298" s="268"/>
      <c r="B298" s="268"/>
      <c r="C298" s="268"/>
      <c r="D298" s="357"/>
      <c r="E298" s="268"/>
      <c r="F298" s="357"/>
      <c r="G298" s="357"/>
      <c r="H298" s="357"/>
      <c r="I298" s="357"/>
      <c r="J298" s="357"/>
      <c r="K298" s="357"/>
      <c r="L298" s="268"/>
      <c r="M298" s="268"/>
      <c r="N298" s="268"/>
      <c r="O298" s="268"/>
      <c r="P298" s="268"/>
      <c r="Q298" s="268"/>
      <c r="R298" s="268"/>
      <c r="S298" s="268"/>
      <c r="T298" s="268"/>
      <c r="U298" s="268"/>
      <c r="V298" s="268"/>
      <c r="W298" s="268"/>
      <c r="X298" s="268"/>
      <c r="Y298" s="268"/>
      <c r="Z298" s="268"/>
    </row>
    <row r="299" ht="12.75" customHeight="1">
      <c r="A299" s="268"/>
      <c r="B299" s="268"/>
      <c r="C299" s="268"/>
      <c r="D299" s="357"/>
      <c r="E299" s="268"/>
      <c r="F299" s="357"/>
      <c r="G299" s="357"/>
      <c r="H299" s="357"/>
      <c r="I299" s="357"/>
      <c r="J299" s="357"/>
      <c r="K299" s="357"/>
      <c r="L299" s="268"/>
      <c r="M299" s="268"/>
      <c r="N299" s="268"/>
      <c r="O299" s="268"/>
      <c r="P299" s="268"/>
      <c r="Q299" s="268"/>
      <c r="R299" s="268"/>
      <c r="S299" s="268"/>
      <c r="T299" s="268"/>
      <c r="U299" s="268"/>
      <c r="V299" s="268"/>
      <c r="W299" s="268"/>
      <c r="X299" s="268"/>
      <c r="Y299" s="268"/>
      <c r="Z299" s="268"/>
    </row>
    <row r="300" ht="12.75" customHeight="1">
      <c r="A300" s="268"/>
      <c r="B300" s="268"/>
      <c r="C300" s="268"/>
      <c r="D300" s="357"/>
      <c r="E300" s="268"/>
      <c r="F300" s="357"/>
      <c r="G300" s="357"/>
      <c r="H300" s="357"/>
      <c r="I300" s="357"/>
      <c r="J300" s="357"/>
      <c r="K300" s="357"/>
      <c r="L300" s="268"/>
      <c r="M300" s="268"/>
      <c r="N300" s="268"/>
      <c r="O300" s="268"/>
      <c r="P300" s="268"/>
      <c r="Q300" s="268"/>
      <c r="R300" s="268"/>
      <c r="S300" s="268"/>
      <c r="T300" s="268"/>
      <c r="U300" s="268"/>
      <c r="V300" s="268"/>
      <c r="W300" s="268"/>
      <c r="X300" s="268"/>
      <c r="Y300" s="268"/>
      <c r="Z300" s="268"/>
    </row>
    <row r="301" ht="12.75" customHeight="1">
      <c r="A301" s="268"/>
      <c r="B301" s="268"/>
      <c r="C301" s="268"/>
      <c r="D301" s="357"/>
      <c r="E301" s="268"/>
      <c r="F301" s="357"/>
      <c r="G301" s="357"/>
      <c r="H301" s="357"/>
      <c r="I301" s="357"/>
      <c r="J301" s="357"/>
      <c r="K301" s="357"/>
      <c r="L301" s="268"/>
      <c r="M301" s="268"/>
      <c r="N301" s="268"/>
      <c r="O301" s="268"/>
      <c r="P301" s="268"/>
      <c r="Q301" s="268"/>
      <c r="R301" s="268"/>
      <c r="S301" s="268"/>
      <c r="T301" s="268"/>
      <c r="U301" s="268"/>
      <c r="V301" s="268"/>
      <c r="W301" s="268"/>
      <c r="X301" s="268"/>
      <c r="Y301" s="268"/>
      <c r="Z301" s="268"/>
    </row>
    <row r="302" ht="12.75" customHeight="1">
      <c r="A302" s="268"/>
      <c r="B302" s="268"/>
      <c r="C302" s="268"/>
      <c r="D302" s="357"/>
      <c r="E302" s="268"/>
      <c r="F302" s="357"/>
      <c r="G302" s="357"/>
      <c r="H302" s="357"/>
      <c r="I302" s="357"/>
      <c r="J302" s="357"/>
      <c r="K302" s="357"/>
      <c r="L302" s="268"/>
      <c r="M302" s="268"/>
      <c r="N302" s="268"/>
      <c r="O302" s="268"/>
      <c r="P302" s="268"/>
      <c r="Q302" s="268"/>
      <c r="R302" s="268"/>
      <c r="S302" s="268"/>
      <c r="T302" s="268"/>
      <c r="U302" s="268"/>
      <c r="V302" s="268"/>
      <c r="W302" s="268"/>
      <c r="X302" s="268"/>
      <c r="Y302" s="268"/>
      <c r="Z302" s="268"/>
    </row>
    <row r="303" ht="12.75" customHeight="1">
      <c r="A303" s="268"/>
      <c r="B303" s="268"/>
      <c r="C303" s="268"/>
      <c r="D303" s="357"/>
      <c r="E303" s="268"/>
      <c r="F303" s="357"/>
      <c r="G303" s="357"/>
      <c r="H303" s="357"/>
      <c r="I303" s="357"/>
      <c r="J303" s="357"/>
      <c r="K303" s="357"/>
      <c r="L303" s="268"/>
      <c r="M303" s="268"/>
      <c r="N303" s="268"/>
      <c r="O303" s="268"/>
      <c r="P303" s="268"/>
      <c r="Q303" s="268"/>
      <c r="R303" s="268"/>
      <c r="S303" s="268"/>
      <c r="T303" s="268"/>
      <c r="U303" s="268"/>
      <c r="V303" s="268"/>
      <c r="W303" s="268"/>
      <c r="X303" s="268"/>
      <c r="Y303" s="268"/>
      <c r="Z303" s="268"/>
    </row>
    <row r="304" ht="12.75" customHeight="1">
      <c r="A304" s="268"/>
      <c r="B304" s="268"/>
      <c r="C304" s="268"/>
      <c r="D304" s="357"/>
      <c r="E304" s="268"/>
      <c r="F304" s="357"/>
      <c r="G304" s="357"/>
      <c r="H304" s="357"/>
      <c r="I304" s="357"/>
      <c r="J304" s="357"/>
      <c r="K304" s="357"/>
      <c r="L304" s="268"/>
      <c r="M304" s="268"/>
      <c r="N304" s="268"/>
      <c r="O304" s="268"/>
      <c r="P304" s="268"/>
      <c r="Q304" s="268"/>
      <c r="R304" s="268"/>
      <c r="S304" s="268"/>
      <c r="T304" s="268"/>
      <c r="U304" s="268"/>
      <c r="V304" s="268"/>
      <c r="W304" s="268"/>
      <c r="X304" s="268"/>
      <c r="Y304" s="268"/>
      <c r="Z304" s="268"/>
    </row>
    <row r="305" ht="12.75" customHeight="1">
      <c r="A305" s="268"/>
      <c r="B305" s="268"/>
      <c r="C305" s="268"/>
      <c r="D305" s="357"/>
      <c r="E305" s="268"/>
      <c r="F305" s="357"/>
      <c r="G305" s="357"/>
      <c r="H305" s="357"/>
      <c r="I305" s="357"/>
      <c r="J305" s="357"/>
      <c r="K305" s="357"/>
      <c r="L305" s="268"/>
      <c r="M305" s="268"/>
      <c r="N305" s="268"/>
      <c r="O305" s="268"/>
      <c r="P305" s="268"/>
      <c r="Q305" s="268"/>
      <c r="R305" s="268"/>
      <c r="S305" s="268"/>
      <c r="T305" s="268"/>
      <c r="U305" s="268"/>
      <c r="V305" s="268"/>
      <c r="W305" s="268"/>
      <c r="X305" s="268"/>
      <c r="Y305" s="268"/>
      <c r="Z305" s="268"/>
    </row>
    <row r="306" ht="12.75" customHeight="1">
      <c r="A306" s="268"/>
      <c r="B306" s="268"/>
      <c r="C306" s="268"/>
      <c r="D306" s="357"/>
      <c r="E306" s="268"/>
      <c r="F306" s="357"/>
      <c r="G306" s="357"/>
      <c r="H306" s="357"/>
      <c r="I306" s="357"/>
      <c r="J306" s="357"/>
      <c r="K306" s="357"/>
      <c r="L306" s="268"/>
      <c r="M306" s="268"/>
      <c r="N306" s="268"/>
      <c r="O306" s="268"/>
      <c r="P306" s="268"/>
      <c r="Q306" s="268"/>
      <c r="R306" s="268"/>
      <c r="S306" s="268"/>
      <c r="T306" s="268"/>
      <c r="U306" s="268"/>
      <c r="V306" s="268"/>
      <c r="W306" s="268"/>
      <c r="X306" s="268"/>
      <c r="Y306" s="268"/>
      <c r="Z306" s="268"/>
    </row>
    <row r="307" ht="12.75" customHeight="1">
      <c r="A307" s="268"/>
      <c r="B307" s="268"/>
      <c r="C307" s="268"/>
      <c r="D307" s="357"/>
      <c r="E307" s="268"/>
      <c r="F307" s="357"/>
      <c r="G307" s="357"/>
      <c r="H307" s="357"/>
      <c r="I307" s="357"/>
      <c r="J307" s="357"/>
      <c r="K307" s="357"/>
      <c r="L307" s="268"/>
      <c r="M307" s="268"/>
      <c r="N307" s="268"/>
      <c r="O307" s="268"/>
      <c r="P307" s="268"/>
      <c r="Q307" s="268"/>
      <c r="R307" s="268"/>
      <c r="S307" s="268"/>
      <c r="T307" s="268"/>
      <c r="U307" s="268"/>
      <c r="V307" s="268"/>
      <c r="W307" s="268"/>
      <c r="X307" s="268"/>
      <c r="Y307" s="268"/>
      <c r="Z307" s="268"/>
    </row>
    <row r="308" ht="12.75" customHeight="1">
      <c r="A308" s="268"/>
      <c r="B308" s="268"/>
      <c r="C308" s="268"/>
      <c r="D308" s="357"/>
      <c r="E308" s="268"/>
      <c r="F308" s="357"/>
      <c r="G308" s="357"/>
      <c r="H308" s="357"/>
      <c r="I308" s="357"/>
      <c r="J308" s="357"/>
      <c r="K308" s="357"/>
      <c r="L308" s="268"/>
      <c r="M308" s="268"/>
      <c r="N308" s="268"/>
      <c r="O308" s="268"/>
      <c r="P308" s="268"/>
      <c r="Q308" s="268"/>
      <c r="R308" s="268"/>
      <c r="S308" s="268"/>
      <c r="T308" s="268"/>
      <c r="U308" s="268"/>
      <c r="V308" s="268"/>
      <c r="W308" s="268"/>
      <c r="X308" s="268"/>
      <c r="Y308" s="268"/>
      <c r="Z308" s="268"/>
    </row>
    <row r="309" ht="12.75" customHeight="1">
      <c r="A309" s="268"/>
      <c r="B309" s="268"/>
      <c r="C309" s="268"/>
      <c r="D309" s="357"/>
      <c r="E309" s="268"/>
      <c r="F309" s="357"/>
      <c r="G309" s="357"/>
      <c r="H309" s="357"/>
      <c r="I309" s="357"/>
      <c r="J309" s="357"/>
      <c r="K309" s="357"/>
      <c r="L309" s="268"/>
      <c r="M309" s="268"/>
      <c r="N309" s="268"/>
      <c r="O309" s="268"/>
      <c r="P309" s="268"/>
      <c r="Q309" s="268"/>
      <c r="R309" s="268"/>
      <c r="S309" s="268"/>
      <c r="T309" s="268"/>
      <c r="U309" s="268"/>
      <c r="V309" s="268"/>
      <c r="W309" s="268"/>
      <c r="X309" s="268"/>
      <c r="Y309" s="268"/>
      <c r="Z309" s="268"/>
    </row>
    <row r="310" ht="12.75" customHeight="1">
      <c r="A310" s="268"/>
      <c r="B310" s="268"/>
      <c r="C310" s="268"/>
      <c r="D310" s="357"/>
      <c r="E310" s="268"/>
      <c r="F310" s="357"/>
      <c r="G310" s="357"/>
      <c r="H310" s="357"/>
      <c r="I310" s="357"/>
      <c r="J310" s="357"/>
      <c r="K310" s="357"/>
      <c r="L310" s="268"/>
      <c r="M310" s="268"/>
      <c r="N310" s="268"/>
      <c r="O310" s="268"/>
      <c r="P310" s="268"/>
      <c r="Q310" s="268"/>
      <c r="R310" s="268"/>
      <c r="S310" s="268"/>
      <c r="T310" s="268"/>
      <c r="U310" s="268"/>
      <c r="V310" s="268"/>
      <c r="W310" s="268"/>
      <c r="X310" s="268"/>
      <c r="Y310" s="268"/>
      <c r="Z310" s="268"/>
    </row>
    <row r="311" ht="12.75" customHeight="1">
      <c r="A311" s="268"/>
      <c r="B311" s="268"/>
      <c r="C311" s="268"/>
      <c r="D311" s="357"/>
      <c r="E311" s="268"/>
      <c r="F311" s="357"/>
      <c r="G311" s="357"/>
      <c r="H311" s="357"/>
      <c r="I311" s="357"/>
      <c r="J311" s="357"/>
      <c r="K311" s="357"/>
      <c r="L311" s="268"/>
      <c r="M311" s="268"/>
      <c r="N311" s="268"/>
      <c r="O311" s="268"/>
      <c r="P311" s="268"/>
      <c r="Q311" s="268"/>
      <c r="R311" s="268"/>
      <c r="S311" s="268"/>
      <c r="T311" s="268"/>
      <c r="U311" s="268"/>
      <c r="V311" s="268"/>
      <c r="W311" s="268"/>
      <c r="X311" s="268"/>
      <c r="Y311" s="268"/>
      <c r="Z311" s="268"/>
    </row>
    <row r="312" ht="12.75" customHeight="1">
      <c r="A312" s="268"/>
      <c r="B312" s="268"/>
      <c r="C312" s="268"/>
      <c r="D312" s="357"/>
      <c r="E312" s="268"/>
      <c r="F312" s="357"/>
      <c r="G312" s="357"/>
      <c r="H312" s="357"/>
      <c r="I312" s="357"/>
      <c r="J312" s="357"/>
      <c r="K312" s="357"/>
      <c r="L312" s="268"/>
      <c r="M312" s="268"/>
      <c r="N312" s="268"/>
      <c r="O312" s="268"/>
      <c r="P312" s="268"/>
      <c r="Q312" s="268"/>
      <c r="R312" s="268"/>
      <c r="S312" s="268"/>
      <c r="T312" s="268"/>
      <c r="U312" s="268"/>
      <c r="V312" s="268"/>
      <c r="W312" s="268"/>
      <c r="X312" s="268"/>
      <c r="Y312" s="268"/>
      <c r="Z312" s="268"/>
    </row>
    <row r="313" ht="12.75" customHeight="1">
      <c r="A313" s="268"/>
      <c r="B313" s="268"/>
      <c r="C313" s="268"/>
      <c r="D313" s="357"/>
      <c r="E313" s="268"/>
      <c r="F313" s="357"/>
      <c r="G313" s="357"/>
      <c r="H313" s="357"/>
      <c r="I313" s="357"/>
      <c r="J313" s="357"/>
      <c r="K313" s="357"/>
      <c r="L313" s="268"/>
      <c r="M313" s="268"/>
      <c r="N313" s="268"/>
      <c r="O313" s="268"/>
      <c r="P313" s="268"/>
      <c r="Q313" s="268"/>
      <c r="R313" s="268"/>
      <c r="S313" s="268"/>
      <c r="T313" s="268"/>
      <c r="U313" s="268"/>
      <c r="V313" s="268"/>
      <c r="W313" s="268"/>
      <c r="X313" s="268"/>
      <c r="Y313" s="268"/>
      <c r="Z313" s="268"/>
    </row>
    <row r="314" ht="12.75" customHeight="1">
      <c r="A314" s="268"/>
      <c r="B314" s="268"/>
      <c r="C314" s="268"/>
      <c r="D314" s="357"/>
      <c r="E314" s="268"/>
      <c r="F314" s="357"/>
      <c r="G314" s="357"/>
      <c r="H314" s="357"/>
      <c r="I314" s="357"/>
      <c r="J314" s="357"/>
      <c r="K314" s="357"/>
      <c r="L314" s="268"/>
      <c r="M314" s="268"/>
      <c r="N314" s="268"/>
      <c r="O314" s="268"/>
      <c r="P314" s="268"/>
      <c r="Q314" s="268"/>
      <c r="R314" s="268"/>
      <c r="S314" s="268"/>
      <c r="T314" s="268"/>
      <c r="U314" s="268"/>
      <c r="V314" s="268"/>
      <c r="W314" s="268"/>
      <c r="X314" s="268"/>
      <c r="Y314" s="268"/>
      <c r="Z314" s="268"/>
    </row>
    <row r="315" ht="12.75" customHeight="1">
      <c r="A315" s="268"/>
      <c r="B315" s="268"/>
      <c r="C315" s="268"/>
      <c r="D315" s="357"/>
      <c r="E315" s="268"/>
      <c r="F315" s="357"/>
      <c r="G315" s="357"/>
      <c r="H315" s="357"/>
      <c r="I315" s="357"/>
      <c r="J315" s="357"/>
      <c r="K315" s="357"/>
      <c r="L315" s="268"/>
      <c r="M315" s="268"/>
      <c r="N315" s="268"/>
      <c r="O315" s="268"/>
      <c r="P315" s="268"/>
      <c r="Q315" s="268"/>
      <c r="R315" s="268"/>
      <c r="S315" s="268"/>
      <c r="T315" s="268"/>
      <c r="U315" s="268"/>
      <c r="V315" s="268"/>
      <c r="W315" s="268"/>
      <c r="X315" s="268"/>
      <c r="Y315" s="268"/>
      <c r="Z315" s="268"/>
    </row>
    <row r="316" ht="12.75" customHeight="1">
      <c r="A316" s="268"/>
      <c r="B316" s="268"/>
      <c r="C316" s="268"/>
      <c r="D316" s="357"/>
      <c r="E316" s="268"/>
      <c r="F316" s="357"/>
      <c r="G316" s="357"/>
      <c r="H316" s="357"/>
      <c r="I316" s="357"/>
      <c r="J316" s="357"/>
      <c r="K316" s="357"/>
      <c r="L316" s="268"/>
      <c r="M316" s="268"/>
      <c r="N316" s="268"/>
      <c r="O316" s="268"/>
      <c r="P316" s="268"/>
      <c r="Q316" s="268"/>
      <c r="R316" s="268"/>
      <c r="S316" s="268"/>
      <c r="T316" s="268"/>
      <c r="U316" s="268"/>
      <c r="V316" s="268"/>
      <c r="W316" s="268"/>
      <c r="X316" s="268"/>
      <c r="Y316" s="268"/>
      <c r="Z316" s="268"/>
    </row>
    <row r="317" ht="12.75" customHeight="1">
      <c r="A317" s="268"/>
      <c r="B317" s="268"/>
      <c r="C317" s="268"/>
      <c r="D317" s="357"/>
      <c r="E317" s="268"/>
      <c r="F317" s="357"/>
      <c r="G317" s="357"/>
      <c r="H317" s="357"/>
      <c r="I317" s="357"/>
      <c r="J317" s="357"/>
      <c r="K317" s="357"/>
      <c r="L317" s="268"/>
      <c r="M317" s="268"/>
      <c r="N317" s="268"/>
      <c r="O317" s="268"/>
      <c r="P317" s="268"/>
      <c r="Q317" s="268"/>
      <c r="R317" s="268"/>
      <c r="S317" s="268"/>
      <c r="T317" s="268"/>
      <c r="U317" s="268"/>
      <c r="V317" s="268"/>
      <c r="W317" s="268"/>
      <c r="X317" s="268"/>
      <c r="Y317" s="268"/>
      <c r="Z317" s="268"/>
    </row>
    <row r="318" ht="12.75" customHeight="1">
      <c r="A318" s="268"/>
      <c r="B318" s="268"/>
      <c r="C318" s="268"/>
      <c r="D318" s="357"/>
      <c r="E318" s="268"/>
      <c r="F318" s="357"/>
      <c r="G318" s="357"/>
      <c r="H318" s="357"/>
      <c r="I318" s="357"/>
      <c r="J318" s="357"/>
      <c r="K318" s="357"/>
      <c r="L318" s="268"/>
      <c r="M318" s="268"/>
      <c r="N318" s="268"/>
      <c r="O318" s="268"/>
      <c r="P318" s="268"/>
      <c r="Q318" s="268"/>
      <c r="R318" s="268"/>
      <c r="S318" s="268"/>
      <c r="T318" s="268"/>
      <c r="U318" s="268"/>
      <c r="V318" s="268"/>
      <c r="W318" s="268"/>
      <c r="X318" s="268"/>
      <c r="Y318" s="268"/>
      <c r="Z318" s="268"/>
    </row>
    <row r="319" ht="12.75" customHeight="1">
      <c r="A319" s="268"/>
      <c r="B319" s="268"/>
      <c r="C319" s="268"/>
      <c r="D319" s="357"/>
      <c r="E319" s="268"/>
      <c r="F319" s="357"/>
      <c r="G319" s="357"/>
      <c r="H319" s="357"/>
      <c r="I319" s="357"/>
      <c r="J319" s="357"/>
      <c r="K319" s="357"/>
      <c r="L319" s="268"/>
      <c r="M319" s="268"/>
      <c r="N319" s="268"/>
      <c r="O319" s="268"/>
      <c r="P319" s="268"/>
      <c r="Q319" s="268"/>
      <c r="R319" s="268"/>
      <c r="S319" s="268"/>
      <c r="T319" s="268"/>
      <c r="U319" s="268"/>
      <c r="V319" s="268"/>
      <c r="W319" s="268"/>
      <c r="X319" s="268"/>
      <c r="Y319" s="268"/>
      <c r="Z319" s="268"/>
    </row>
    <row r="320" ht="12.75" customHeight="1">
      <c r="A320" s="268"/>
      <c r="B320" s="268"/>
      <c r="C320" s="268"/>
      <c r="D320" s="357"/>
      <c r="E320" s="268"/>
      <c r="F320" s="357"/>
      <c r="G320" s="357"/>
      <c r="H320" s="357"/>
      <c r="I320" s="357"/>
      <c r="J320" s="357"/>
      <c r="K320" s="357"/>
      <c r="L320" s="268"/>
      <c r="M320" s="268"/>
      <c r="N320" s="268"/>
      <c r="O320" s="268"/>
      <c r="P320" s="268"/>
      <c r="Q320" s="268"/>
      <c r="R320" s="268"/>
      <c r="S320" s="268"/>
      <c r="T320" s="268"/>
      <c r="U320" s="268"/>
      <c r="V320" s="268"/>
      <c r="W320" s="268"/>
      <c r="X320" s="268"/>
      <c r="Y320" s="268"/>
      <c r="Z320" s="268"/>
    </row>
    <row r="321" ht="12.75" customHeight="1">
      <c r="A321" s="268"/>
      <c r="B321" s="268"/>
      <c r="C321" s="268"/>
      <c r="D321" s="357"/>
      <c r="E321" s="268"/>
      <c r="F321" s="357"/>
      <c r="G321" s="357"/>
      <c r="H321" s="357"/>
      <c r="I321" s="357"/>
      <c r="J321" s="357"/>
      <c r="K321" s="357"/>
      <c r="L321" s="268"/>
      <c r="M321" s="268"/>
      <c r="N321" s="268"/>
      <c r="O321" s="268"/>
      <c r="P321" s="268"/>
      <c r="Q321" s="268"/>
      <c r="R321" s="268"/>
      <c r="S321" s="268"/>
      <c r="T321" s="268"/>
      <c r="U321" s="268"/>
      <c r="V321" s="268"/>
      <c r="W321" s="268"/>
      <c r="X321" s="268"/>
      <c r="Y321" s="268"/>
      <c r="Z321" s="268"/>
    </row>
    <row r="322" ht="12.75" customHeight="1">
      <c r="A322" s="268"/>
      <c r="B322" s="268"/>
      <c r="C322" s="268"/>
      <c r="D322" s="357"/>
      <c r="E322" s="268"/>
      <c r="F322" s="357"/>
      <c r="G322" s="357"/>
      <c r="H322" s="357"/>
      <c r="I322" s="357"/>
      <c r="J322" s="357"/>
      <c r="K322" s="357"/>
      <c r="L322" s="268"/>
      <c r="M322" s="268"/>
      <c r="N322" s="268"/>
      <c r="O322" s="268"/>
      <c r="P322" s="268"/>
      <c r="Q322" s="268"/>
      <c r="R322" s="268"/>
      <c r="S322" s="268"/>
      <c r="T322" s="268"/>
      <c r="U322" s="268"/>
      <c r="V322" s="268"/>
      <c r="W322" s="268"/>
      <c r="X322" s="268"/>
      <c r="Y322" s="268"/>
      <c r="Z322" s="268"/>
    </row>
    <row r="323" ht="12.75" customHeight="1">
      <c r="A323" s="268"/>
      <c r="B323" s="268"/>
      <c r="C323" s="268"/>
      <c r="D323" s="357"/>
      <c r="E323" s="268"/>
      <c r="F323" s="357"/>
      <c r="G323" s="357"/>
      <c r="H323" s="357"/>
      <c r="I323" s="357"/>
      <c r="J323" s="357"/>
      <c r="K323" s="357"/>
      <c r="L323" s="268"/>
      <c r="M323" s="268"/>
      <c r="N323" s="268"/>
      <c r="O323" s="268"/>
      <c r="P323" s="268"/>
      <c r="Q323" s="268"/>
      <c r="R323" s="268"/>
      <c r="S323" s="268"/>
      <c r="T323" s="268"/>
      <c r="U323" s="268"/>
      <c r="V323" s="268"/>
      <c r="W323" s="268"/>
      <c r="X323" s="268"/>
      <c r="Y323" s="268"/>
      <c r="Z323" s="268"/>
    </row>
    <row r="324" ht="12.75" customHeight="1">
      <c r="A324" s="268"/>
      <c r="B324" s="268"/>
      <c r="C324" s="268"/>
      <c r="D324" s="357"/>
      <c r="E324" s="268"/>
      <c r="F324" s="357"/>
      <c r="G324" s="357"/>
      <c r="H324" s="357"/>
      <c r="I324" s="357"/>
      <c r="J324" s="357"/>
      <c r="K324" s="357"/>
      <c r="L324" s="268"/>
      <c r="M324" s="268"/>
      <c r="N324" s="268"/>
      <c r="O324" s="268"/>
      <c r="P324" s="268"/>
      <c r="Q324" s="268"/>
      <c r="R324" s="268"/>
      <c r="S324" s="268"/>
      <c r="T324" s="268"/>
      <c r="U324" s="268"/>
      <c r="V324" s="268"/>
      <c r="W324" s="268"/>
      <c r="X324" s="268"/>
      <c r="Y324" s="268"/>
      <c r="Z324" s="268"/>
    </row>
    <row r="325" ht="12.75" customHeight="1">
      <c r="A325" s="268"/>
      <c r="B325" s="268"/>
      <c r="C325" s="268"/>
      <c r="D325" s="357"/>
      <c r="E325" s="268"/>
      <c r="F325" s="357"/>
      <c r="G325" s="357"/>
      <c r="H325" s="357"/>
      <c r="I325" s="357"/>
      <c r="J325" s="357"/>
      <c r="K325" s="357"/>
      <c r="L325" s="268"/>
      <c r="M325" s="268"/>
      <c r="N325" s="268"/>
      <c r="O325" s="268"/>
      <c r="P325" s="268"/>
      <c r="Q325" s="268"/>
      <c r="R325" s="268"/>
      <c r="S325" s="268"/>
      <c r="T325" s="268"/>
      <c r="U325" s="268"/>
      <c r="V325" s="268"/>
      <c r="W325" s="268"/>
      <c r="X325" s="268"/>
      <c r="Y325" s="268"/>
      <c r="Z325" s="268"/>
    </row>
    <row r="326" ht="12.75" customHeight="1">
      <c r="A326" s="268"/>
      <c r="B326" s="268"/>
      <c r="C326" s="268"/>
      <c r="D326" s="357"/>
      <c r="E326" s="268"/>
      <c r="F326" s="357"/>
      <c r="G326" s="357"/>
      <c r="H326" s="357"/>
      <c r="I326" s="357"/>
      <c r="J326" s="357"/>
      <c r="K326" s="357"/>
      <c r="L326" s="268"/>
      <c r="M326" s="268"/>
      <c r="N326" s="268"/>
      <c r="O326" s="268"/>
      <c r="P326" s="268"/>
      <c r="Q326" s="268"/>
      <c r="R326" s="268"/>
      <c r="S326" s="268"/>
      <c r="T326" s="268"/>
      <c r="U326" s="268"/>
      <c r="V326" s="268"/>
      <c r="W326" s="268"/>
      <c r="X326" s="268"/>
      <c r="Y326" s="268"/>
      <c r="Z326" s="268"/>
    </row>
    <row r="327" ht="12.75" customHeight="1">
      <c r="A327" s="268"/>
      <c r="B327" s="268"/>
      <c r="C327" s="268"/>
      <c r="D327" s="357"/>
      <c r="E327" s="268"/>
      <c r="F327" s="357"/>
      <c r="G327" s="357"/>
      <c r="H327" s="357"/>
      <c r="I327" s="357"/>
      <c r="J327" s="357"/>
      <c r="K327" s="357"/>
      <c r="L327" s="268"/>
      <c r="M327" s="268"/>
      <c r="N327" s="268"/>
      <c r="O327" s="268"/>
      <c r="P327" s="268"/>
      <c r="Q327" s="268"/>
      <c r="R327" s="268"/>
      <c r="S327" s="268"/>
      <c r="T327" s="268"/>
      <c r="U327" s="268"/>
      <c r="V327" s="268"/>
      <c r="W327" s="268"/>
      <c r="X327" s="268"/>
      <c r="Y327" s="268"/>
      <c r="Z327" s="268"/>
    </row>
    <row r="328" ht="12.75" customHeight="1">
      <c r="A328" s="268"/>
      <c r="B328" s="268"/>
      <c r="C328" s="268"/>
      <c r="D328" s="357"/>
      <c r="E328" s="268"/>
      <c r="F328" s="357"/>
      <c r="G328" s="357"/>
      <c r="H328" s="357"/>
      <c r="I328" s="357"/>
      <c r="J328" s="357"/>
      <c r="K328" s="357"/>
      <c r="L328" s="268"/>
      <c r="M328" s="268"/>
      <c r="N328" s="268"/>
      <c r="O328" s="268"/>
      <c r="P328" s="268"/>
      <c r="Q328" s="268"/>
      <c r="R328" s="268"/>
      <c r="S328" s="268"/>
      <c r="T328" s="268"/>
      <c r="U328" s="268"/>
      <c r="V328" s="268"/>
      <c r="W328" s="268"/>
      <c r="X328" s="268"/>
      <c r="Y328" s="268"/>
      <c r="Z328" s="268"/>
    </row>
    <row r="329" ht="12.75" customHeight="1">
      <c r="A329" s="268"/>
      <c r="B329" s="268"/>
      <c r="C329" s="268"/>
      <c r="D329" s="357"/>
      <c r="E329" s="268"/>
      <c r="F329" s="357"/>
      <c r="G329" s="357"/>
      <c r="H329" s="357"/>
      <c r="I329" s="357"/>
      <c r="J329" s="357"/>
      <c r="K329" s="357"/>
      <c r="L329" s="268"/>
      <c r="M329" s="268"/>
      <c r="N329" s="268"/>
      <c r="O329" s="268"/>
      <c r="P329" s="268"/>
      <c r="Q329" s="268"/>
      <c r="R329" s="268"/>
      <c r="S329" s="268"/>
      <c r="T329" s="268"/>
      <c r="U329" s="268"/>
      <c r="V329" s="268"/>
      <c r="W329" s="268"/>
      <c r="X329" s="268"/>
      <c r="Y329" s="268"/>
      <c r="Z329" s="268"/>
    </row>
    <row r="330" ht="12.75" customHeight="1">
      <c r="A330" s="268"/>
      <c r="B330" s="268"/>
      <c r="C330" s="268"/>
      <c r="D330" s="357"/>
      <c r="E330" s="268"/>
      <c r="F330" s="357"/>
      <c r="G330" s="357"/>
      <c r="H330" s="357"/>
      <c r="I330" s="357"/>
      <c r="J330" s="357"/>
      <c r="K330" s="357"/>
      <c r="L330" s="268"/>
      <c r="M330" s="268"/>
      <c r="N330" s="268"/>
      <c r="O330" s="268"/>
      <c r="P330" s="268"/>
      <c r="Q330" s="268"/>
      <c r="R330" s="268"/>
      <c r="S330" s="268"/>
      <c r="T330" s="268"/>
      <c r="U330" s="268"/>
      <c r="V330" s="268"/>
      <c r="W330" s="268"/>
      <c r="X330" s="268"/>
      <c r="Y330" s="268"/>
      <c r="Z330" s="268"/>
    </row>
    <row r="331" ht="12.75" customHeight="1">
      <c r="A331" s="268"/>
      <c r="B331" s="268"/>
      <c r="C331" s="268"/>
      <c r="D331" s="357"/>
      <c r="E331" s="268"/>
      <c r="F331" s="357"/>
      <c r="G331" s="357"/>
      <c r="H331" s="357"/>
      <c r="I331" s="357"/>
      <c r="J331" s="357"/>
      <c r="K331" s="357"/>
      <c r="L331" s="268"/>
      <c r="M331" s="268"/>
      <c r="N331" s="268"/>
      <c r="O331" s="268"/>
      <c r="P331" s="268"/>
      <c r="Q331" s="268"/>
      <c r="R331" s="268"/>
      <c r="S331" s="268"/>
      <c r="T331" s="268"/>
      <c r="U331" s="268"/>
      <c r="V331" s="268"/>
      <c r="W331" s="268"/>
      <c r="X331" s="268"/>
      <c r="Y331" s="268"/>
      <c r="Z331" s="268"/>
    </row>
    <row r="332" ht="12.75" customHeight="1">
      <c r="A332" s="268"/>
      <c r="B332" s="268"/>
      <c r="C332" s="268"/>
      <c r="D332" s="357"/>
      <c r="E332" s="268"/>
      <c r="F332" s="357"/>
      <c r="G332" s="357"/>
      <c r="H332" s="357"/>
      <c r="I332" s="357"/>
      <c r="J332" s="357"/>
      <c r="K332" s="357"/>
      <c r="L332" s="268"/>
      <c r="M332" s="268"/>
      <c r="N332" s="268"/>
      <c r="O332" s="268"/>
      <c r="P332" s="268"/>
      <c r="Q332" s="268"/>
      <c r="R332" s="268"/>
      <c r="S332" s="268"/>
      <c r="T332" s="268"/>
      <c r="U332" s="268"/>
      <c r="V332" s="268"/>
      <c r="W332" s="268"/>
      <c r="X332" s="268"/>
      <c r="Y332" s="268"/>
      <c r="Z332" s="268"/>
    </row>
    <row r="333" ht="12.75" customHeight="1">
      <c r="A333" s="268"/>
      <c r="B333" s="268"/>
      <c r="C333" s="268"/>
      <c r="D333" s="357"/>
      <c r="E333" s="268"/>
      <c r="F333" s="357"/>
      <c r="G333" s="357"/>
      <c r="H333" s="357"/>
      <c r="I333" s="357"/>
      <c r="J333" s="357"/>
      <c r="K333" s="357"/>
      <c r="L333" s="268"/>
      <c r="M333" s="268"/>
      <c r="N333" s="268"/>
      <c r="O333" s="268"/>
      <c r="P333" s="268"/>
      <c r="Q333" s="268"/>
      <c r="R333" s="268"/>
      <c r="S333" s="268"/>
      <c r="T333" s="268"/>
      <c r="U333" s="268"/>
      <c r="V333" s="268"/>
      <c r="W333" s="268"/>
      <c r="X333" s="268"/>
      <c r="Y333" s="268"/>
      <c r="Z333" s="268"/>
    </row>
    <row r="334" ht="12.75" customHeight="1">
      <c r="A334" s="268"/>
      <c r="B334" s="268"/>
      <c r="C334" s="268"/>
      <c r="D334" s="357"/>
      <c r="E334" s="268"/>
      <c r="F334" s="357"/>
      <c r="G334" s="357"/>
      <c r="H334" s="357"/>
      <c r="I334" s="357"/>
      <c r="J334" s="357"/>
      <c r="K334" s="357"/>
      <c r="L334" s="268"/>
      <c r="M334" s="268"/>
      <c r="N334" s="268"/>
      <c r="O334" s="268"/>
      <c r="P334" s="268"/>
      <c r="Q334" s="268"/>
      <c r="R334" s="268"/>
      <c r="S334" s="268"/>
      <c r="T334" s="268"/>
      <c r="U334" s="268"/>
      <c r="V334" s="268"/>
      <c r="W334" s="268"/>
      <c r="X334" s="268"/>
      <c r="Y334" s="268"/>
      <c r="Z334" s="268"/>
    </row>
    <row r="335" ht="12.75" customHeight="1">
      <c r="A335" s="268"/>
      <c r="B335" s="268"/>
      <c r="C335" s="268"/>
      <c r="D335" s="357"/>
      <c r="E335" s="268"/>
      <c r="F335" s="357"/>
      <c r="G335" s="357"/>
      <c r="H335" s="357"/>
      <c r="I335" s="357"/>
      <c r="J335" s="357"/>
      <c r="K335" s="357"/>
      <c r="L335" s="268"/>
      <c r="M335" s="268"/>
      <c r="N335" s="268"/>
      <c r="O335" s="268"/>
      <c r="P335" s="268"/>
      <c r="Q335" s="268"/>
      <c r="R335" s="268"/>
      <c r="S335" s="268"/>
      <c r="T335" s="268"/>
      <c r="U335" s="268"/>
      <c r="V335" s="268"/>
      <c r="W335" s="268"/>
      <c r="X335" s="268"/>
      <c r="Y335" s="268"/>
      <c r="Z335" s="268"/>
    </row>
    <row r="336" ht="12.75" customHeight="1">
      <c r="A336" s="268"/>
      <c r="B336" s="268"/>
      <c r="C336" s="268"/>
      <c r="D336" s="357"/>
      <c r="E336" s="268"/>
      <c r="F336" s="357"/>
      <c r="G336" s="357"/>
      <c r="H336" s="357"/>
      <c r="I336" s="357"/>
      <c r="J336" s="357"/>
      <c r="K336" s="357"/>
      <c r="L336" s="268"/>
      <c r="M336" s="268"/>
      <c r="N336" s="268"/>
      <c r="O336" s="268"/>
      <c r="P336" s="268"/>
      <c r="Q336" s="268"/>
      <c r="R336" s="268"/>
      <c r="S336" s="268"/>
      <c r="T336" s="268"/>
      <c r="U336" s="268"/>
      <c r="V336" s="268"/>
      <c r="W336" s="268"/>
      <c r="X336" s="268"/>
      <c r="Y336" s="268"/>
      <c r="Z336" s="268"/>
    </row>
    <row r="337" ht="12.75" customHeight="1">
      <c r="A337" s="268"/>
      <c r="B337" s="268"/>
      <c r="C337" s="268"/>
      <c r="D337" s="357"/>
      <c r="E337" s="268"/>
      <c r="F337" s="357"/>
      <c r="G337" s="357"/>
      <c r="H337" s="357"/>
      <c r="I337" s="357"/>
      <c r="J337" s="357"/>
      <c r="K337" s="357"/>
      <c r="L337" s="268"/>
      <c r="M337" s="268"/>
      <c r="N337" s="268"/>
      <c r="O337" s="268"/>
      <c r="P337" s="268"/>
      <c r="Q337" s="268"/>
      <c r="R337" s="268"/>
      <c r="S337" s="268"/>
      <c r="T337" s="268"/>
      <c r="U337" s="268"/>
      <c r="V337" s="268"/>
      <c r="W337" s="268"/>
      <c r="X337" s="268"/>
      <c r="Y337" s="268"/>
      <c r="Z337" s="268"/>
    </row>
    <row r="338" ht="12.75" customHeight="1">
      <c r="A338" s="268"/>
      <c r="B338" s="268"/>
      <c r="C338" s="268"/>
      <c r="D338" s="357"/>
      <c r="E338" s="268"/>
      <c r="F338" s="357"/>
      <c r="G338" s="357"/>
      <c r="H338" s="357"/>
      <c r="I338" s="357"/>
      <c r="J338" s="357"/>
      <c r="K338" s="357"/>
      <c r="L338" s="268"/>
      <c r="M338" s="268"/>
      <c r="N338" s="268"/>
      <c r="O338" s="268"/>
      <c r="P338" s="268"/>
      <c r="Q338" s="268"/>
      <c r="R338" s="268"/>
      <c r="S338" s="268"/>
      <c r="T338" s="268"/>
      <c r="U338" s="268"/>
      <c r="V338" s="268"/>
      <c r="W338" s="268"/>
      <c r="X338" s="268"/>
      <c r="Y338" s="268"/>
      <c r="Z338" s="268"/>
    </row>
    <row r="339" ht="12.75" customHeight="1">
      <c r="A339" s="268"/>
      <c r="B339" s="268"/>
      <c r="C339" s="268"/>
      <c r="D339" s="357"/>
      <c r="E339" s="268"/>
      <c r="F339" s="357"/>
      <c r="G339" s="357"/>
      <c r="H339" s="357"/>
      <c r="I339" s="357"/>
      <c r="J339" s="357"/>
      <c r="K339" s="357"/>
      <c r="L339" s="268"/>
      <c r="M339" s="268"/>
      <c r="N339" s="268"/>
      <c r="O339" s="268"/>
      <c r="P339" s="268"/>
      <c r="Q339" s="268"/>
      <c r="R339" s="268"/>
      <c r="S339" s="268"/>
      <c r="T339" s="268"/>
      <c r="U339" s="268"/>
      <c r="V339" s="268"/>
      <c r="W339" s="268"/>
      <c r="X339" s="268"/>
      <c r="Y339" s="268"/>
      <c r="Z339" s="268"/>
    </row>
    <row r="340" ht="12.75" customHeight="1">
      <c r="A340" s="268"/>
      <c r="B340" s="268"/>
      <c r="C340" s="268"/>
      <c r="D340" s="357"/>
      <c r="E340" s="268"/>
      <c r="F340" s="357"/>
      <c r="G340" s="357"/>
      <c r="H340" s="357"/>
      <c r="I340" s="357"/>
      <c r="J340" s="357"/>
      <c r="K340" s="357"/>
      <c r="L340" s="268"/>
      <c r="M340" s="268"/>
      <c r="N340" s="268"/>
      <c r="O340" s="268"/>
      <c r="P340" s="268"/>
      <c r="Q340" s="268"/>
      <c r="R340" s="268"/>
      <c r="S340" s="268"/>
      <c r="T340" s="268"/>
      <c r="U340" s="268"/>
      <c r="V340" s="268"/>
      <c r="W340" s="268"/>
      <c r="X340" s="268"/>
      <c r="Y340" s="268"/>
      <c r="Z340" s="268"/>
    </row>
    <row r="341" ht="12.75" customHeight="1">
      <c r="A341" s="268"/>
      <c r="B341" s="268"/>
      <c r="C341" s="268"/>
      <c r="D341" s="357"/>
      <c r="E341" s="268"/>
      <c r="F341" s="357"/>
      <c r="G341" s="357"/>
      <c r="H341" s="357"/>
      <c r="I341" s="357"/>
      <c r="J341" s="357"/>
      <c r="K341" s="357"/>
      <c r="L341" s="268"/>
      <c r="M341" s="268"/>
      <c r="N341" s="268"/>
      <c r="O341" s="268"/>
      <c r="P341" s="268"/>
      <c r="Q341" s="268"/>
      <c r="R341" s="268"/>
      <c r="S341" s="268"/>
      <c r="T341" s="268"/>
      <c r="U341" s="268"/>
      <c r="V341" s="268"/>
      <c r="W341" s="268"/>
      <c r="X341" s="268"/>
      <c r="Y341" s="268"/>
      <c r="Z341" s="268"/>
    </row>
    <row r="342" ht="12.75" customHeight="1">
      <c r="A342" s="268"/>
      <c r="B342" s="268"/>
      <c r="C342" s="268"/>
      <c r="D342" s="357"/>
      <c r="E342" s="268"/>
      <c r="F342" s="357"/>
      <c r="G342" s="357"/>
      <c r="H342" s="357"/>
      <c r="I342" s="357"/>
      <c r="J342" s="357"/>
      <c r="K342" s="357"/>
      <c r="L342" s="268"/>
      <c r="M342" s="268"/>
      <c r="N342" s="268"/>
      <c r="O342" s="268"/>
      <c r="P342" s="268"/>
      <c r="Q342" s="268"/>
      <c r="R342" s="268"/>
      <c r="S342" s="268"/>
      <c r="T342" s="268"/>
      <c r="U342" s="268"/>
      <c r="V342" s="268"/>
      <c r="W342" s="268"/>
      <c r="X342" s="268"/>
      <c r="Y342" s="268"/>
      <c r="Z342" s="268"/>
    </row>
    <row r="343" ht="12.75" customHeight="1">
      <c r="A343" s="268"/>
      <c r="B343" s="268"/>
      <c r="C343" s="268"/>
      <c r="D343" s="357"/>
      <c r="E343" s="268"/>
      <c r="F343" s="357"/>
      <c r="G343" s="357"/>
      <c r="H343" s="357"/>
      <c r="I343" s="357"/>
      <c r="J343" s="357"/>
      <c r="K343" s="357"/>
      <c r="L343" s="268"/>
      <c r="M343" s="268"/>
      <c r="N343" s="268"/>
      <c r="O343" s="268"/>
      <c r="P343" s="268"/>
      <c r="Q343" s="268"/>
      <c r="R343" s="268"/>
      <c r="S343" s="268"/>
      <c r="T343" s="268"/>
      <c r="U343" s="268"/>
      <c r="V343" s="268"/>
      <c r="W343" s="268"/>
      <c r="X343" s="268"/>
      <c r="Y343" s="268"/>
      <c r="Z343" s="268"/>
    </row>
    <row r="344" ht="12.75" customHeight="1">
      <c r="A344" s="268"/>
      <c r="B344" s="268"/>
      <c r="C344" s="268"/>
      <c r="D344" s="357"/>
      <c r="E344" s="268"/>
      <c r="F344" s="357"/>
      <c r="G344" s="357"/>
      <c r="H344" s="357"/>
      <c r="I344" s="357"/>
      <c r="J344" s="357"/>
      <c r="K344" s="357"/>
      <c r="L344" s="268"/>
      <c r="M344" s="268"/>
      <c r="N344" s="268"/>
      <c r="O344" s="268"/>
      <c r="P344" s="268"/>
      <c r="Q344" s="268"/>
      <c r="R344" s="268"/>
      <c r="S344" s="268"/>
      <c r="T344" s="268"/>
      <c r="U344" s="268"/>
      <c r="V344" s="268"/>
      <c r="W344" s="268"/>
      <c r="X344" s="268"/>
      <c r="Y344" s="268"/>
      <c r="Z344" s="268"/>
    </row>
    <row r="345" ht="12.75" customHeight="1">
      <c r="A345" s="268"/>
      <c r="B345" s="268"/>
      <c r="C345" s="268"/>
      <c r="D345" s="357"/>
      <c r="E345" s="268"/>
      <c r="F345" s="357"/>
      <c r="G345" s="357"/>
      <c r="H345" s="357"/>
      <c r="I345" s="357"/>
      <c r="J345" s="357"/>
      <c r="K345" s="357"/>
      <c r="L345" s="268"/>
      <c r="M345" s="268"/>
      <c r="N345" s="268"/>
      <c r="O345" s="268"/>
      <c r="P345" s="268"/>
      <c r="Q345" s="268"/>
      <c r="R345" s="268"/>
      <c r="S345" s="268"/>
      <c r="T345" s="268"/>
      <c r="U345" s="268"/>
      <c r="V345" s="268"/>
      <c r="W345" s="268"/>
      <c r="X345" s="268"/>
      <c r="Y345" s="268"/>
      <c r="Z345" s="268"/>
    </row>
    <row r="346" ht="12.75" customHeight="1">
      <c r="A346" s="268"/>
      <c r="B346" s="268"/>
      <c r="C346" s="268"/>
      <c r="D346" s="357"/>
      <c r="E346" s="268"/>
      <c r="F346" s="357"/>
      <c r="G346" s="357"/>
      <c r="H346" s="357"/>
      <c r="I346" s="357"/>
      <c r="J346" s="357"/>
      <c r="K346" s="357"/>
      <c r="L346" s="268"/>
      <c r="M346" s="268"/>
      <c r="N346" s="268"/>
      <c r="O346" s="268"/>
      <c r="P346" s="268"/>
      <c r="Q346" s="268"/>
      <c r="R346" s="268"/>
      <c r="S346" s="268"/>
      <c r="T346" s="268"/>
      <c r="U346" s="268"/>
      <c r="V346" s="268"/>
      <c r="W346" s="268"/>
      <c r="X346" s="268"/>
      <c r="Y346" s="268"/>
      <c r="Z346" s="268"/>
    </row>
    <row r="347" ht="12.75" customHeight="1">
      <c r="A347" s="268"/>
      <c r="B347" s="268"/>
      <c r="C347" s="268"/>
      <c r="D347" s="357"/>
      <c r="E347" s="268"/>
      <c r="F347" s="357"/>
      <c r="G347" s="357"/>
      <c r="H347" s="357"/>
      <c r="I347" s="357"/>
      <c r="J347" s="357"/>
      <c r="K347" s="357"/>
      <c r="L347" s="268"/>
      <c r="M347" s="268"/>
      <c r="N347" s="268"/>
      <c r="O347" s="268"/>
      <c r="P347" s="268"/>
      <c r="Q347" s="268"/>
      <c r="R347" s="268"/>
      <c r="S347" s="268"/>
      <c r="T347" s="268"/>
      <c r="U347" s="268"/>
      <c r="V347" s="268"/>
      <c r="W347" s="268"/>
      <c r="X347" s="268"/>
      <c r="Y347" s="268"/>
      <c r="Z347" s="268"/>
    </row>
    <row r="348" ht="12.75" customHeight="1">
      <c r="A348" s="268"/>
      <c r="B348" s="268"/>
      <c r="C348" s="268"/>
      <c r="D348" s="357"/>
      <c r="E348" s="268"/>
      <c r="F348" s="357"/>
      <c r="G348" s="357"/>
      <c r="H348" s="357"/>
      <c r="I348" s="357"/>
      <c r="J348" s="357"/>
      <c r="K348" s="357"/>
      <c r="L348" s="268"/>
      <c r="M348" s="268"/>
      <c r="N348" s="268"/>
      <c r="O348" s="268"/>
      <c r="P348" s="268"/>
      <c r="Q348" s="268"/>
      <c r="R348" s="268"/>
      <c r="S348" s="268"/>
      <c r="T348" s="268"/>
      <c r="U348" s="268"/>
      <c r="V348" s="268"/>
      <c r="W348" s="268"/>
      <c r="X348" s="268"/>
      <c r="Y348" s="268"/>
      <c r="Z348" s="268"/>
    </row>
    <row r="349" ht="12.75" customHeight="1">
      <c r="A349" s="268"/>
      <c r="B349" s="268"/>
      <c r="C349" s="268"/>
      <c r="D349" s="357"/>
      <c r="E349" s="268"/>
      <c r="F349" s="357"/>
      <c r="G349" s="357"/>
      <c r="H349" s="357"/>
      <c r="I349" s="357"/>
      <c r="J349" s="357"/>
      <c r="K349" s="357"/>
      <c r="L349" s="268"/>
      <c r="M349" s="268"/>
      <c r="N349" s="268"/>
      <c r="O349" s="268"/>
      <c r="P349" s="268"/>
      <c r="Q349" s="268"/>
      <c r="R349" s="268"/>
      <c r="S349" s="268"/>
      <c r="T349" s="268"/>
      <c r="U349" s="268"/>
      <c r="V349" s="268"/>
      <c r="W349" s="268"/>
      <c r="X349" s="268"/>
      <c r="Y349" s="268"/>
      <c r="Z349" s="268"/>
    </row>
    <row r="350" ht="12.75" customHeight="1">
      <c r="A350" s="268"/>
      <c r="B350" s="268"/>
      <c r="C350" s="268"/>
      <c r="D350" s="357"/>
      <c r="E350" s="268"/>
      <c r="F350" s="357"/>
      <c r="G350" s="357"/>
      <c r="H350" s="357"/>
      <c r="I350" s="357"/>
      <c r="J350" s="357"/>
      <c r="K350" s="357"/>
      <c r="L350" s="268"/>
      <c r="M350" s="268"/>
      <c r="N350" s="268"/>
      <c r="O350" s="268"/>
      <c r="P350" s="268"/>
      <c r="Q350" s="268"/>
      <c r="R350" s="268"/>
      <c r="S350" s="268"/>
      <c r="T350" s="268"/>
      <c r="U350" s="268"/>
      <c r="V350" s="268"/>
      <c r="W350" s="268"/>
      <c r="X350" s="268"/>
      <c r="Y350" s="268"/>
      <c r="Z350" s="268"/>
    </row>
    <row r="351" ht="12.75" customHeight="1">
      <c r="A351" s="268"/>
      <c r="B351" s="268"/>
      <c r="C351" s="268"/>
      <c r="D351" s="357"/>
      <c r="E351" s="268"/>
      <c r="F351" s="357"/>
      <c r="G351" s="357"/>
      <c r="H351" s="357"/>
      <c r="I351" s="357"/>
      <c r="J351" s="357"/>
      <c r="K351" s="357"/>
      <c r="L351" s="268"/>
      <c r="M351" s="268"/>
      <c r="N351" s="268"/>
      <c r="O351" s="268"/>
      <c r="P351" s="268"/>
      <c r="Q351" s="268"/>
      <c r="R351" s="268"/>
      <c r="S351" s="268"/>
      <c r="T351" s="268"/>
      <c r="U351" s="268"/>
      <c r="V351" s="268"/>
      <c r="W351" s="268"/>
      <c r="X351" s="268"/>
      <c r="Y351" s="268"/>
      <c r="Z351" s="268"/>
    </row>
    <row r="352" ht="12.75" customHeight="1">
      <c r="A352" s="268"/>
      <c r="B352" s="268"/>
      <c r="C352" s="268"/>
      <c r="D352" s="357"/>
      <c r="E352" s="268"/>
      <c r="F352" s="357"/>
      <c r="G352" s="357"/>
      <c r="H352" s="357"/>
      <c r="I352" s="357"/>
      <c r="J352" s="357"/>
      <c r="K352" s="357"/>
      <c r="L352" s="268"/>
      <c r="M352" s="268"/>
      <c r="N352" s="268"/>
      <c r="O352" s="268"/>
      <c r="P352" s="268"/>
      <c r="Q352" s="268"/>
      <c r="R352" s="268"/>
      <c r="S352" s="268"/>
      <c r="T352" s="268"/>
      <c r="U352" s="268"/>
      <c r="V352" s="268"/>
      <c r="W352" s="268"/>
      <c r="X352" s="268"/>
      <c r="Y352" s="268"/>
      <c r="Z352" s="268"/>
    </row>
    <row r="353" ht="12.75" customHeight="1">
      <c r="A353" s="268"/>
      <c r="B353" s="268"/>
      <c r="C353" s="268"/>
      <c r="D353" s="357"/>
      <c r="E353" s="268"/>
      <c r="F353" s="357"/>
      <c r="G353" s="357"/>
      <c r="H353" s="357"/>
      <c r="I353" s="357"/>
      <c r="J353" s="357"/>
      <c r="K353" s="357"/>
      <c r="L353" s="268"/>
      <c r="M353" s="268"/>
      <c r="N353" s="268"/>
      <c r="O353" s="268"/>
      <c r="P353" s="268"/>
      <c r="Q353" s="268"/>
      <c r="R353" s="268"/>
      <c r="S353" s="268"/>
      <c r="T353" s="268"/>
      <c r="U353" s="268"/>
      <c r="V353" s="268"/>
      <c r="W353" s="268"/>
      <c r="X353" s="268"/>
      <c r="Y353" s="268"/>
      <c r="Z353" s="268"/>
    </row>
    <row r="354" ht="12.75" customHeight="1">
      <c r="A354" s="268"/>
      <c r="B354" s="268"/>
      <c r="C354" s="268"/>
      <c r="D354" s="357"/>
      <c r="E354" s="268"/>
      <c r="F354" s="357"/>
      <c r="G354" s="357"/>
      <c r="H354" s="357"/>
      <c r="I354" s="357"/>
      <c r="J354" s="357"/>
      <c r="K354" s="357"/>
      <c r="L354" s="268"/>
      <c r="M354" s="268"/>
      <c r="N354" s="268"/>
      <c r="O354" s="268"/>
      <c r="P354" s="268"/>
      <c r="Q354" s="268"/>
      <c r="R354" s="268"/>
      <c r="S354" s="268"/>
      <c r="T354" s="268"/>
      <c r="U354" s="268"/>
      <c r="V354" s="268"/>
      <c r="W354" s="268"/>
      <c r="X354" s="268"/>
      <c r="Y354" s="268"/>
      <c r="Z354" s="268"/>
    </row>
    <row r="355" ht="12.75" customHeight="1">
      <c r="A355" s="268"/>
      <c r="B355" s="268"/>
      <c r="C355" s="268"/>
      <c r="D355" s="357"/>
      <c r="E355" s="268"/>
      <c r="F355" s="357"/>
      <c r="G355" s="357"/>
      <c r="H355" s="357"/>
      <c r="I355" s="357"/>
      <c r="J355" s="357"/>
      <c r="K355" s="357"/>
      <c r="L355" s="268"/>
      <c r="M355" s="268"/>
      <c r="N355" s="268"/>
      <c r="O355" s="268"/>
      <c r="P355" s="268"/>
      <c r="Q355" s="268"/>
      <c r="R355" s="268"/>
      <c r="S355" s="268"/>
      <c r="T355" s="268"/>
      <c r="U355" s="268"/>
      <c r="V355" s="268"/>
      <c r="W355" s="268"/>
      <c r="X355" s="268"/>
      <c r="Y355" s="268"/>
      <c r="Z355" s="268"/>
    </row>
    <row r="356" ht="12.75" customHeight="1">
      <c r="A356" s="268"/>
      <c r="B356" s="268"/>
      <c r="C356" s="268"/>
      <c r="D356" s="357"/>
      <c r="E356" s="268"/>
      <c r="F356" s="357"/>
      <c r="G356" s="357"/>
      <c r="H356" s="357"/>
      <c r="I356" s="357"/>
      <c r="J356" s="357"/>
      <c r="K356" s="357"/>
      <c r="L356" s="268"/>
      <c r="M356" s="268"/>
      <c r="N356" s="268"/>
      <c r="O356" s="268"/>
      <c r="P356" s="268"/>
      <c r="Q356" s="268"/>
      <c r="R356" s="268"/>
      <c r="S356" s="268"/>
      <c r="T356" s="268"/>
      <c r="U356" s="268"/>
      <c r="V356" s="268"/>
      <c r="W356" s="268"/>
      <c r="X356" s="268"/>
      <c r="Y356" s="268"/>
      <c r="Z356" s="268"/>
    </row>
    <row r="357" ht="12.75" customHeight="1">
      <c r="A357" s="268"/>
      <c r="B357" s="268"/>
      <c r="C357" s="268"/>
      <c r="D357" s="357"/>
      <c r="E357" s="268"/>
      <c r="F357" s="357"/>
      <c r="G357" s="357"/>
      <c r="H357" s="357"/>
      <c r="I357" s="357"/>
      <c r="J357" s="357"/>
      <c r="K357" s="357"/>
      <c r="L357" s="268"/>
      <c r="M357" s="268"/>
      <c r="N357" s="268"/>
      <c r="O357" s="268"/>
      <c r="P357" s="268"/>
      <c r="Q357" s="268"/>
      <c r="R357" s="268"/>
      <c r="S357" s="268"/>
      <c r="T357" s="268"/>
      <c r="U357" s="268"/>
      <c r="V357" s="268"/>
      <c r="W357" s="268"/>
      <c r="X357" s="268"/>
      <c r="Y357" s="268"/>
      <c r="Z357" s="268"/>
    </row>
    <row r="358" ht="12.75" customHeight="1">
      <c r="A358" s="268"/>
      <c r="B358" s="268"/>
      <c r="C358" s="268"/>
      <c r="D358" s="357"/>
      <c r="E358" s="268"/>
      <c r="F358" s="357"/>
      <c r="G358" s="357"/>
      <c r="H358" s="357"/>
      <c r="I358" s="357"/>
      <c r="J358" s="357"/>
      <c r="K358" s="357"/>
      <c r="L358" s="268"/>
      <c r="M358" s="268"/>
      <c r="N358" s="268"/>
      <c r="O358" s="268"/>
      <c r="P358" s="268"/>
      <c r="Q358" s="268"/>
      <c r="R358" s="268"/>
      <c r="S358" s="268"/>
      <c r="T358" s="268"/>
      <c r="U358" s="268"/>
      <c r="V358" s="268"/>
      <c r="W358" s="268"/>
      <c r="X358" s="268"/>
      <c r="Y358" s="268"/>
      <c r="Z358" s="268"/>
    </row>
    <row r="359" ht="12.75" customHeight="1">
      <c r="A359" s="268"/>
      <c r="B359" s="268"/>
      <c r="C359" s="268"/>
      <c r="D359" s="357"/>
      <c r="E359" s="268"/>
      <c r="F359" s="357"/>
      <c r="G359" s="357"/>
      <c r="H359" s="357"/>
      <c r="I359" s="357"/>
      <c r="J359" s="357"/>
      <c r="K359" s="357"/>
      <c r="L359" s="268"/>
      <c r="M359" s="268"/>
      <c r="N359" s="268"/>
      <c r="O359" s="268"/>
      <c r="P359" s="268"/>
      <c r="Q359" s="268"/>
      <c r="R359" s="268"/>
      <c r="S359" s="268"/>
      <c r="T359" s="268"/>
      <c r="U359" s="268"/>
      <c r="V359" s="268"/>
      <c r="W359" s="268"/>
      <c r="X359" s="268"/>
      <c r="Y359" s="268"/>
      <c r="Z359" s="268"/>
    </row>
    <row r="360" ht="12.75" customHeight="1">
      <c r="A360" s="268"/>
      <c r="B360" s="268"/>
      <c r="C360" s="268"/>
      <c r="D360" s="357"/>
      <c r="E360" s="268"/>
      <c r="F360" s="357"/>
      <c r="G360" s="357"/>
      <c r="H360" s="357"/>
      <c r="I360" s="357"/>
      <c r="J360" s="357"/>
      <c r="K360" s="357"/>
      <c r="L360" s="268"/>
      <c r="M360" s="268"/>
      <c r="N360" s="268"/>
      <c r="O360" s="268"/>
      <c r="P360" s="268"/>
      <c r="Q360" s="268"/>
      <c r="R360" s="268"/>
      <c r="S360" s="268"/>
      <c r="T360" s="268"/>
      <c r="U360" s="268"/>
      <c r="V360" s="268"/>
      <c r="W360" s="268"/>
      <c r="X360" s="268"/>
      <c r="Y360" s="268"/>
      <c r="Z360" s="268"/>
    </row>
    <row r="361" ht="12.75" customHeight="1">
      <c r="A361" s="268"/>
      <c r="B361" s="268"/>
      <c r="C361" s="268"/>
      <c r="D361" s="357"/>
      <c r="E361" s="268"/>
      <c r="F361" s="357"/>
      <c r="G361" s="357"/>
      <c r="H361" s="357"/>
      <c r="I361" s="357"/>
      <c r="J361" s="357"/>
      <c r="K361" s="357"/>
      <c r="L361" s="268"/>
      <c r="M361" s="268"/>
      <c r="N361" s="268"/>
      <c r="O361" s="268"/>
      <c r="P361" s="268"/>
      <c r="Q361" s="268"/>
      <c r="R361" s="268"/>
      <c r="S361" s="268"/>
      <c r="T361" s="268"/>
      <c r="U361" s="268"/>
      <c r="V361" s="268"/>
      <c r="W361" s="268"/>
      <c r="X361" s="268"/>
      <c r="Y361" s="268"/>
      <c r="Z361" s="268"/>
    </row>
    <row r="362" ht="12.75" customHeight="1">
      <c r="A362" s="268"/>
      <c r="B362" s="268"/>
      <c r="C362" s="268"/>
      <c r="D362" s="357"/>
      <c r="E362" s="268"/>
      <c r="F362" s="357"/>
      <c r="G362" s="357"/>
      <c r="H362" s="357"/>
      <c r="I362" s="357"/>
      <c r="J362" s="357"/>
      <c r="K362" s="357"/>
      <c r="L362" s="268"/>
      <c r="M362" s="268"/>
      <c r="N362" s="268"/>
      <c r="O362" s="268"/>
      <c r="P362" s="268"/>
      <c r="Q362" s="268"/>
      <c r="R362" s="268"/>
      <c r="S362" s="268"/>
      <c r="T362" s="268"/>
      <c r="U362" s="268"/>
      <c r="V362" s="268"/>
      <c r="W362" s="268"/>
      <c r="X362" s="268"/>
      <c r="Y362" s="268"/>
      <c r="Z362" s="268"/>
    </row>
    <row r="363" ht="12.75" customHeight="1">
      <c r="A363" s="268"/>
      <c r="B363" s="268"/>
      <c r="C363" s="268"/>
      <c r="D363" s="357"/>
      <c r="E363" s="268"/>
      <c r="F363" s="357"/>
      <c r="G363" s="357"/>
      <c r="H363" s="357"/>
      <c r="I363" s="357"/>
      <c r="J363" s="357"/>
      <c r="K363" s="357"/>
      <c r="L363" s="268"/>
      <c r="M363" s="268"/>
      <c r="N363" s="268"/>
      <c r="O363" s="268"/>
      <c r="P363" s="268"/>
      <c r="Q363" s="268"/>
      <c r="R363" s="268"/>
      <c r="S363" s="268"/>
      <c r="T363" s="268"/>
      <c r="U363" s="268"/>
      <c r="V363" s="268"/>
      <c r="W363" s="268"/>
      <c r="X363" s="268"/>
      <c r="Y363" s="268"/>
      <c r="Z363" s="268"/>
    </row>
    <row r="364" ht="12.75" customHeight="1">
      <c r="A364" s="268"/>
      <c r="B364" s="268"/>
      <c r="C364" s="268"/>
      <c r="D364" s="357"/>
      <c r="E364" s="268"/>
      <c r="F364" s="357"/>
      <c r="G364" s="357"/>
      <c r="H364" s="357"/>
      <c r="I364" s="357"/>
      <c r="J364" s="357"/>
      <c r="K364" s="357"/>
      <c r="L364" s="268"/>
      <c r="M364" s="268"/>
      <c r="N364" s="268"/>
      <c r="O364" s="268"/>
      <c r="P364" s="268"/>
      <c r="Q364" s="268"/>
      <c r="R364" s="268"/>
      <c r="S364" s="268"/>
      <c r="T364" s="268"/>
      <c r="U364" s="268"/>
      <c r="V364" s="268"/>
      <c r="W364" s="268"/>
      <c r="X364" s="268"/>
      <c r="Y364" s="268"/>
      <c r="Z364" s="268"/>
    </row>
    <row r="365" ht="12.75" customHeight="1">
      <c r="A365" s="268"/>
      <c r="B365" s="268"/>
      <c r="C365" s="268"/>
      <c r="D365" s="357"/>
      <c r="E365" s="268"/>
      <c r="F365" s="357"/>
      <c r="G365" s="357"/>
      <c r="H365" s="357"/>
      <c r="I365" s="357"/>
      <c r="J365" s="357"/>
      <c r="K365" s="357"/>
      <c r="L365" s="268"/>
      <c r="M365" s="268"/>
      <c r="N365" s="268"/>
      <c r="O365" s="268"/>
      <c r="P365" s="268"/>
      <c r="Q365" s="268"/>
      <c r="R365" s="268"/>
      <c r="S365" s="268"/>
      <c r="T365" s="268"/>
      <c r="U365" s="268"/>
      <c r="V365" s="268"/>
      <c r="W365" s="268"/>
      <c r="X365" s="268"/>
      <c r="Y365" s="268"/>
      <c r="Z365" s="268"/>
    </row>
    <row r="366" ht="12.75" customHeight="1">
      <c r="A366" s="268"/>
      <c r="B366" s="268"/>
      <c r="C366" s="268"/>
      <c r="D366" s="357"/>
      <c r="E366" s="268"/>
      <c r="F366" s="357"/>
      <c r="G366" s="357"/>
      <c r="H366" s="357"/>
      <c r="I366" s="357"/>
      <c r="J366" s="357"/>
      <c r="K366" s="357"/>
      <c r="L366" s="268"/>
      <c r="M366" s="268"/>
      <c r="N366" s="268"/>
      <c r="O366" s="268"/>
      <c r="P366" s="268"/>
      <c r="Q366" s="268"/>
      <c r="R366" s="268"/>
      <c r="S366" s="268"/>
      <c r="T366" s="268"/>
      <c r="U366" s="268"/>
      <c r="V366" s="268"/>
      <c r="W366" s="268"/>
      <c r="X366" s="268"/>
      <c r="Y366" s="268"/>
      <c r="Z366" s="268"/>
    </row>
    <row r="367" ht="12.75" customHeight="1">
      <c r="A367" s="268"/>
      <c r="B367" s="268"/>
      <c r="C367" s="268"/>
      <c r="D367" s="357"/>
      <c r="E367" s="268"/>
      <c r="F367" s="357"/>
      <c r="G367" s="357"/>
      <c r="H367" s="357"/>
      <c r="I367" s="357"/>
      <c r="J367" s="357"/>
      <c r="K367" s="357"/>
      <c r="L367" s="268"/>
      <c r="M367" s="268"/>
      <c r="N367" s="268"/>
      <c r="O367" s="268"/>
      <c r="P367" s="268"/>
      <c r="Q367" s="268"/>
      <c r="R367" s="268"/>
      <c r="S367" s="268"/>
      <c r="T367" s="268"/>
      <c r="U367" s="268"/>
      <c r="V367" s="268"/>
      <c r="W367" s="268"/>
      <c r="X367" s="268"/>
      <c r="Y367" s="268"/>
      <c r="Z367" s="268"/>
    </row>
    <row r="368" ht="12.75" customHeight="1">
      <c r="A368" s="268"/>
      <c r="B368" s="268"/>
      <c r="C368" s="268"/>
      <c r="D368" s="357"/>
      <c r="E368" s="268"/>
      <c r="F368" s="357"/>
      <c r="G368" s="357"/>
      <c r="H368" s="357"/>
      <c r="I368" s="357"/>
      <c r="J368" s="357"/>
      <c r="K368" s="357"/>
      <c r="L368" s="268"/>
      <c r="M368" s="268"/>
      <c r="N368" s="268"/>
      <c r="O368" s="268"/>
      <c r="P368" s="268"/>
      <c r="Q368" s="268"/>
      <c r="R368" s="268"/>
      <c r="S368" s="268"/>
      <c r="T368" s="268"/>
      <c r="U368" s="268"/>
      <c r="V368" s="268"/>
      <c r="W368" s="268"/>
      <c r="X368" s="268"/>
      <c r="Y368" s="268"/>
      <c r="Z368" s="268"/>
    </row>
    <row r="369" ht="12.75" customHeight="1">
      <c r="A369" s="268"/>
      <c r="B369" s="268"/>
      <c r="C369" s="268"/>
      <c r="D369" s="357"/>
      <c r="E369" s="268"/>
      <c r="F369" s="357"/>
      <c r="G369" s="357"/>
      <c r="H369" s="357"/>
      <c r="I369" s="357"/>
      <c r="J369" s="357"/>
      <c r="K369" s="357"/>
      <c r="L369" s="268"/>
      <c r="M369" s="268"/>
      <c r="N369" s="268"/>
      <c r="O369" s="268"/>
      <c r="P369" s="268"/>
      <c r="Q369" s="268"/>
      <c r="R369" s="268"/>
      <c r="S369" s="268"/>
      <c r="T369" s="268"/>
      <c r="U369" s="268"/>
      <c r="V369" s="268"/>
      <c r="W369" s="268"/>
      <c r="X369" s="268"/>
      <c r="Y369" s="268"/>
      <c r="Z369" s="268"/>
    </row>
    <row r="370" ht="12.75" customHeight="1">
      <c r="A370" s="268"/>
      <c r="B370" s="268"/>
      <c r="C370" s="268"/>
      <c r="D370" s="357"/>
      <c r="E370" s="268"/>
      <c r="F370" s="357"/>
      <c r="G370" s="357"/>
      <c r="H370" s="357"/>
      <c r="I370" s="357"/>
      <c r="J370" s="357"/>
      <c r="K370" s="357"/>
      <c r="L370" s="268"/>
      <c r="M370" s="268"/>
      <c r="N370" s="268"/>
      <c r="O370" s="268"/>
      <c r="P370" s="268"/>
      <c r="Q370" s="268"/>
      <c r="R370" s="268"/>
      <c r="S370" s="268"/>
      <c r="T370" s="268"/>
      <c r="U370" s="268"/>
      <c r="V370" s="268"/>
      <c r="W370" s="268"/>
      <c r="X370" s="268"/>
      <c r="Y370" s="268"/>
      <c r="Z370" s="268"/>
    </row>
    <row r="371" ht="12.75" customHeight="1">
      <c r="A371" s="268"/>
      <c r="B371" s="268"/>
      <c r="C371" s="268"/>
      <c r="D371" s="357"/>
      <c r="E371" s="268"/>
      <c r="F371" s="357"/>
      <c r="G371" s="357"/>
      <c r="H371" s="357"/>
      <c r="I371" s="357"/>
      <c r="J371" s="357"/>
      <c r="K371" s="357"/>
      <c r="L371" s="268"/>
      <c r="M371" s="268"/>
      <c r="N371" s="268"/>
      <c r="O371" s="268"/>
      <c r="P371" s="268"/>
      <c r="Q371" s="268"/>
      <c r="R371" s="268"/>
      <c r="S371" s="268"/>
      <c r="T371" s="268"/>
      <c r="U371" s="268"/>
      <c r="V371" s="268"/>
      <c r="W371" s="268"/>
      <c r="X371" s="268"/>
      <c r="Y371" s="268"/>
      <c r="Z371" s="268"/>
    </row>
    <row r="372" ht="12.75" customHeight="1">
      <c r="A372" s="268"/>
      <c r="B372" s="268"/>
      <c r="C372" s="268"/>
      <c r="D372" s="357"/>
      <c r="E372" s="268"/>
      <c r="F372" s="357"/>
      <c r="G372" s="357"/>
      <c r="H372" s="357"/>
      <c r="I372" s="357"/>
      <c r="J372" s="357"/>
      <c r="K372" s="357"/>
      <c r="L372" s="268"/>
      <c r="M372" s="268"/>
      <c r="N372" s="268"/>
      <c r="O372" s="268"/>
      <c r="P372" s="268"/>
      <c r="Q372" s="268"/>
      <c r="R372" s="268"/>
      <c r="S372" s="268"/>
      <c r="T372" s="268"/>
      <c r="U372" s="268"/>
      <c r="V372" s="268"/>
      <c r="W372" s="268"/>
      <c r="X372" s="268"/>
      <c r="Y372" s="268"/>
      <c r="Z372" s="268"/>
    </row>
    <row r="373" ht="12.75" customHeight="1">
      <c r="A373" s="268"/>
      <c r="B373" s="268"/>
      <c r="C373" s="268"/>
      <c r="D373" s="357"/>
      <c r="E373" s="268"/>
      <c r="F373" s="357"/>
      <c r="G373" s="357"/>
      <c r="H373" s="357"/>
      <c r="I373" s="357"/>
      <c r="J373" s="357"/>
      <c r="K373" s="357"/>
      <c r="L373" s="268"/>
      <c r="M373" s="268"/>
      <c r="N373" s="268"/>
      <c r="O373" s="268"/>
      <c r="P373" s="268"/>
      <c r="Q373" s="268"/>
      <c r="R373" s="268"/>
      <c r="S373" s="268"/>
      <c r="T373" s="268"/>
      <c r="U373" s="268"/>
      <c r="V373" s="268"/>
      <c r="W373" s="268"/>
      <c r="X373" s="268"/>
      <c r="Y373" s="268"/>
      <c r="Z373" s="268"/>
    </row>
    <row r="374" ht="12.75" customHeight="1">
      <c r="A374" s="268"/>
      <c r="B374" s="268"/>
      <c r="C374" s="268"/>
      <c r="D374" s="357"/>
      <c r="E374" s="268"/>
      <c r="F374" s="357"/>
      <c r="G374" s="357"/>
      <c r="H374" s="357"/>
      <c r="I374" s="357"/>
      <c r="J374" s="357"/>
      <c r="K374" s="357"/>
      <c r="L374" s="268"/>
      <c r="M374" s="268"/>
      <c r="N374" s="268"/>
      <c r="O374" s="268"/>
      <c r="P374" s="268"/>
      <c r="Q374" s="268"/>
      <c r="R374" s="268"/>
      <c r="S374" s="268"/>
      <c r="T374" s="268"/>
      <c r="U374" s="268"/>
      <c r="V374" s="268"/>
      <c r="W374" s="268"/>
      <c r="X374" s="268"/>
      <c r="Y374" s="268"/>
      <c r="Z374" s="268"/>
    </row>
    <row r="375" ht="12.75" customHeight="1">
      <c r="A375" s="268"/>
      <c r="B375" s="268"/>
      <c r="C375" s="268"/>
      <c r="D375" s="357"/>
      <c r="E375" s="268"/>
      <c r="F375" s="357"/>
      <c r="G375" s="357"/>
      <c r="H375" s="357"/>
      <c r="I375" s="357"/>
      <c r="J375" s="357"/>
      <c r="K375" s="357"/>
      <c r="L375" s="268"/>
      <c r="M375" s="268"/>
      <c r="N375" s="268"/>
      <c r="O375" s="268"/>
      <c r="P375" s="268"/>
      <c r="Q375" s="268"/>
      <c r="R375" s="268"/>
      <c r="S375" s="268"/>
      <c r="T375" s="268"/>
      <c r="U375" s="268"/>
      <c r="V375" s="268"/>
      <c r="W375" s="268"/>
      <c r="X375" s="268"/>
      <c r="Y375" s="268"/>
      <c r="Z375" s="268"/>
    </row>
    <row r="376" ht="12.75" customHeight="1">
      <c r="A376" s="268"/>
      <c r="B376" s="268"/>
      <c r="C376" s="268"/>
      <c r="D376" s="357"/>
      <c r="E376" s="268"/>
      <c r="F376" s="357"/>
      <c r="G376" s="357"/>
      <c r="H376" s="357"/>
      <c r="I376" s="357"/>
      <c r="J376" s="357"/>
      <c r="K376" s="357"/>
      <c r="L376" s="268"/>
      <c r="M376" s="268"/>
      <c r="N376" s="268"/>
      <c r="O376" s="268"/>
      <c r="P376" s="268"/>
      <c r="Q376" s="268"/>
      <c r="R376" s="268"/>
      <c r="S376" s="268"/>
      <c r="T376" s="268"/>
      <c r="U376" s="268"/>
      <c r="V376" s="268"/>
      <c r="W376" s="268"/>
      <c r="X376" s="268"/>
      <c r="Y376" s="268"/>
      <c r="Z376" s="268"/>
    </row>
    <row r="377" ht="12.75" customHeight="1">
      <c r="A377" s="268"/>
      <c r="B377" s="268"/>
      <c r="C377" s="268"/>
      <c r="D377" s="357"/>
      <c r="E377" s="268"/>
      <c r="F377" s="357"/>
      <c r="G377" s="357"/>
      <c r="H377" s="357"/>
      <c r="I377" s="357"/>
      <c r="J377" s="357"/>
      <c r="K377" s="357"/>
      <c r="L377" s="268"/>
      <c r="M377" s="268"/>
      <c r="N377" s="268"/>
      <c r="O377" s="268"/>
      <c r="P377" s="268"/>
      <c r="Q377" s="268"/>
      <c r="R377" s="268"/>
      <c r="S377" s="268"/>
      <c r="T377" s="268"/>
      <c r="U377" s="268"/>
      <c r="V377" s="268"/>
      <c r="W377" s="268"/>
      <c r="X377" s="268"/>
      <c r="Y377" s="268"/>
      <c r="Z377" s="268"/>
    </row>
    <row r="378" ht="12.75" customHeight="1">
      <c r="A378" s="268"/>
      <c r="B378" s="268"/>
      <c r="C378" s="268"/>
      <c r="D378" s="357"/>
      <c r="E378" s="268"/>
      <c r="F378" s="357"/>
      <c r="G378" s="357"/>
      <c r="H378" s="357"/>
      <c r="I378" s="357"/>
      <c r="J378" s="357"/>
      <c r="K378" s="357"/>
      <c r="L378" s="268"/>
      <c r="M378" s="268"/>
      <c r="N378" s="268"/>
      <c r="O378" s="268"/>
      <c r="P378" s="268"/>
      <c r="Q378" s="268"/>
      <c r="R378" s="268"/>
      <c r="S378" s="268"/>
      <c r="T378" s="268"/>
      <c r="U378" s="268"/>
      <c r="V378" s="268"/>
      <c r="W378" s="268"/>
      <c r="X378" s="268"/>
      <c r="Y378" s="268"/>
      <c r="Z378" s="268"/>
    </row>
    <row r="379" ht="12.75" customHeight="1">
      <c r="A379" s="268"/>
      <c r="B379" s="268"/>
      <c r="C379" s="268"/>
      <c r="D379" s="357"/>
      <c r="E379" s="268"/>
      <c r="F379" s="357"/>
      <c r="G379" s="357"/>
      <c r="H379" s="357"/>
      <c r="I379" s="357"/>
      <c r="J379" s="357"/>
      <c r="K379" s="357"/>
      <c r="L379" s="268"/>
      <c r="M379" s="268"/>
      <c r="N379" s="268"/>
      <c r="O379" s="268"/>
      <c r="P379" s="268"/>
      <c r="Q379" s="268"/>
      <c r="R379" s="268"/>
      <c r="S379" s="268"/>
      <c r="T379" s="268"/>
      <c r="U379" s="268"/>
      <c r="V379" s="268"/>
      <c r="W379" s="268"/>
      <c r="X379" s="268"/>
      <c r="Y379" s="268"/>
      <c r="Z379" s="268"/>
    </row>
    <row r="380" ht="12.75" customHeight="1">
      <c r="A380" s="268"/>
      <c r="B380" s="268"/>
      <c r="C380" s="268"/>
      <c r="D380" s="357"/>
      <c r="E380" s="268"/>
      <c r="F380" s="357"/>
      <c r="G380" s="357"/>
      <c r="H380" s="357"/>
      <c r="I380" s="357"/>
      <c r="J380" s="357"/>
      <c r="K380" s="357"/>
      <c r="L380" s="268"/>
      <c r="M380" s="268"/>
      <c r="N380" s="268"/>
      <c r="O380" s="268"/>
      <c r="P380" s="268"/>
      <c r="Q380" s="268"/>
      <c r="R380" s="268"/>
      <c r="S380" s="268"/>
      <c r="T380" s="268"/>
      <c r="U380" s="268"/>
      <c r="V380" s="268"/>
      <c r="W380" s="268"/>
      <c r="X380" s="268"/>
      <c r="Y380" s="268"/>
      <c r="Z380" s="268"/>
    </row>
    <row r="381" ht="12.75" customHeight="1">
      <c r="A381" s="268"/>
      <c r="B381" s="268"/>
      <c r="C381" s="268"/>
      <c r="D381" s="357"/>
      <c r="E381" s="268"/>
      <c r="F381" s="357"/>
      <c r="G381" s="357"/>
      <c r="H381" s="357"/>
      <c r="I381" s="357"/>
      <c r="J381" s="357"/>
      <c r="K381" s="357"/>
      <c r="L381" s="268"/>
      <c r="M381" s="268"/>
      <c r="N381" s="268"/>
      <c r="O381" s="268"/>
      <c r="P381" s="268"/>
      <c r="Q381" s="268"/>
      <c r="R381" s="268"/>
      <c r="S381" s="268"/>
      <c r="T381" s="268"/>
      <c r="U381" s="268"/>
      <c r="V381" s="268"/>
      <c r="W381" s="268"/>
      <c r="X381" s="268"/>
      <c r="Y381" s="268"/>
      <c r="Z381" s="268"/>
    </row>
    <row r="382" ht="12.75" customHeight="1">
      <c r="A382" s="268"/>
      <c r="B382" s="268"/>
      <c r="C382" s="268"/>
      <c r="D382" s="357"/>
      <c r="E382" s="268"/>
      <c r="F382" s="357"/>
      <c r="G382" s="357"/>
      <c r="H382" s="357"/>
      <c r="I382" s="357"/>
      <c r="J382" s="357"/>
      <c r="K382" s="357"/>
      <c r="L382" s="268"/>
      <c r="M382" s="268"/>
      <c r="N382" s="268"/>
      <c r="O382" s="268"/>
      <c r="P382" s="268"/>
      <c r="Q382" s="268"/>
      <c r="R382" s="268"/>
      <c r="S382" s="268"/>
      <c r="T382" s="268"/>
      <c r="U382" s="268"/>
      <c r="V382" s="268"/>
      <c r="W382" s="268"/>
      <c r="X382" s="268"/>
      <c r="Y382" s="268"/>
      <c r="Z382" s="268"/>
    </row>
    <row r="383" ht="12.75" customHeight="1">
      <c r="A383" s="268"/>
      <c r="B383" s="268"/>
      <c r="C383" s="268"/>
      <c r="D383" s="357"/>
      <c r="E383" s="268"/>
      <c r="F383" s="357"/>
      <c r="G383" s="357"/>
      <c r="H383" s="357"/>
      <c r="I383" s="357"/>
      <c r="J383" s="357"/>
      <c r="K383" s="357"/>
      <c r="L383" s="268"/>
      <c r="M383" s="268"/>
      <c r="N383" s="268"/>
      <c r="O383" s="268"/>
      <c r="P383" s="268"/>
      <c r="Q383" s="268"/>
      <c r="R383" s="268"/>
      <c r="S383" s="268"/>
      <c r="T383" s="268"/>
      <c r="U383" s="268"/>
      <c r="V383" s="268"/>
      <c r="W383" s="268"/>
      <c r="X383" s="268"/>
      <c r="Y383" s="268"/>
      <c r="Z383" s="268"/>
    </row>
    <row r="384" ht="12.75" customHeight="1">
      <c r="A384" s="268"/>
      <c r="B384" s="268"/>
      <c r="C384" s="268"/>
      <c r="D384" s="357"/>
      <c r="E384" s="268"/>
      <c r="F384" s="357"/>
      <c r="G384" s="357"/>
      <c r="H384" s="357"/>
      <c r="I384" s="357"/>
      <c r="J384" s="357"/>
      <c r="K384" s="357"/>
      <c r="L384" s="268"/>
      <c r="M384" s="268"/>
      <c r="N384" s="268"/>
      <c r="O384" s="268"/>
      <c r="P384" s="268"/>
      <c r="Q384" s="268"/>
      <c r="R384" s="268"/>
      <c r="S384" s="268"/>
      <c r="T384" s="268"/>
      <c r="U384" s="268"/>
      <c r="V384" s="268"/>
      <c r="W384" s="268"/>
      <c r="X384" s="268"/>
      <c r="Y384" s="268"/>
      <c r="Z384" s="268"/>
    </row>
    <row r="385" ht="12.75" customHeight="1">
      <c r="A385" s="268"/>
      <c r="B385" s="268"/>
      <c r="C385" s="268"/>
      <c r="D385" s="357"/>
      <c r="E385" s="268"/>
      <c r="F385" s="357"/>
      <c r="G385" s="357"/>
      <c r="H385" s="357"/>
      <c r="I385" s="357"/>
      <c r="J385" s="357"/>
      <c r="K385" s="357"/>
      <c r="L385" s="268"/>
      <c r="M385" s="268"/>
      <c r="N385" s="268"/>
      <c r="O385" s="268"/>
      <c r="P385" s="268"/>
      <c r="Q385" s="268"/>
      <c r="R385" s="268"/>
      <c r="S385" s="268"/>
      <c r="T385" s="268"/>
      <c r="U385" s="268"/>
      <c r="V385" s="268"/>
      <c r="W385" s="268"/>
      <c r="X385" s="268"/>
      <c r="Y385" s="268"/>
      <c r="Z385" s="268"/>
    </row>
    <row r="386" ht="12.75" customHeight="1">
      <c r="A386" s="268"/>
      <c r="B386" s="268"/>
      <c r="C386" s="268"/>
      <c r="D386" s="357"/>
      <c r="E386" s="268"/>
      <c r="F386" s="357"/>
      <c r="G386" s="357"/>
      <c r="H386" s="357"/>
      <c r="I386" s="357"/>
      <c r="J386" s="357"/>
      <c r="K386" s="357"/>
      <c r="L386" s="268"/>
      <c r="M386" s="268"/>
      <c r="N386" s="268"/>
      <c r="O386" s="268"/>
      <c r="P386" s="268"/>
      <c r="Q386" s="268"/>
      <c r="R386" s="268"/>
      <c r="S386" s="268"/>
      <c r="T386" s="268"/>
      <c r="U386" s="268"/>
      <c r="V386" s="268"/>
      <c r="W386" s="268"/>
      <c r="X386" s="268"/>
      <c r="Y386" s="268"/>
      <c r="Z386" s="268"/>
    </row>
    <row r="387" ht="12.75" customHeight="1">
      <c r="A387" s="268"/>
      <c r="B387" s="268"/>
      <c r="C387" s="268"/>
      <c r="D387" s="357"/>
      <c r="E387" s="268"/>
      <c r="F387" s="357"/>
      <c r="G387" s="357"/>
      <c r="H387" s="357"/>
      <c r="I387" s="357"/>
      <c r="J387" s="357"/>
      <c r="K387" s="357"/>
      <c r="L387" s="268"/>
      <c r="M387" s="268"/>
      <c r="N387" s="268"/>
      <c r="O387" s="268"/>
      <c r="P387" s="268"/>
      <c r="Q387" s="268"/>
      <c r="R387" s="268"/>
      <c r="S387" s="268"/>
      <c r="T387" s="268"/>
      <c r="U387" s="268"/>
      <c r="V387" s="268"/>
      <c r="W387" s="268"/>
      <c r="X387" s="268"/>
      <c r="Y387" s="268"/>
      <c r="Z387" s="268"/>
    </row>
    <row r="388" ht="12.75" customHeight="1">
      <c r="A388" s="268"/>
      <c r="B388" s="268"/>
      <c r="C388" s="268"/>
      <c r="D388" s="357"/>
      <c r="E388" s="268"/>
      <c r="F388" s="357"/>
      <c r="G388" s="357"/>
      <c r="H388" s="357"/>
      <c r="I388" s="357"/>
      <c r="J388" s="357"/>
      <c r="K388" s="357"/>
      <c r="L388" s="268"/>
      <c r="M388" s="268"/>
      <c r="N388" s="268"/>
      <c r="O388" s="268"/>
      <c r="P388" s="268"/>
      <c r="Q388" s="268"/>
      <c r="R388" s="268"/>
      <c r="S388" s="268"/>
      <c r="T388" s="268"/>
      <c r="U388" s="268"/>
      <c r="V388" s="268"/>
      <c r="W388" s="268"/>
      <c r="X388" s="268"/>
      <c r="Y388" s="268"/>
      <c r="Z388" s="268"/>
    </row>
    <row r="389" ht="12.75" customHeight="1">
      <c r="A389" s="268"/>
      <c r="B389" s="268"/>
      <c r="C389" s="268"/>
      <c r="D389" s="357"/>
      <c r="E389" s="268"/>
      <c r="F389" s="357"/>
      <c r="G389" s="357"/>
      <c r="H389" s="357"/>
      <c r="I389" s="357"/>
      <c r="J389" s="357"/>
      <c r="K389" s="357"/>
      <c r="L389" s="268"/>
      <c r="M389" s="268"/>
      <c r="N389" s="268"/>
      <c r="O389" s="268"/>
      <c r="P389" s="268"/>
      <c r="Q389" s="268"/>
      <c r="R389" s="268"/>
      <c r="S389" s="268"/>
      <c r="T389" s="268"/>
      <c r="U389" s="268"/>
      <c r="V389" s="268"/>
      <c r="W389" s="268"/>
      <c r="X389" s="268"/>
      <c r="Y389" s="268"/>
      <c r="Z389" s="268"/>
    </row>
    <row r="390" ht="12.75" customHeight="1">
      <c r="A390" s="268"/>
      <c r="B390" s="268"/>
      <c r="C390" s="268"/>
      <c r="D390" s="357"/>
      <c r="E390" s="268"/>
      <c r="F390" s="357"/>
      <c r="G390" s="357"/>
      <c r="H390" s="357"/>
      <c r="I390" s="357"/>
      <c r="J390" s="357"/>
      <c r="K390" s="357"/>
      <c r="L390" s="268"/>
      <c r="M390" s="268"/>
      <c r="N390" s="268"/>
      <c r="O390" s="268"/>
      <c r="P390" s="268"/>
      <c r="Q390" s="268"/>
      <c r="R390" s="268"/>
      <c r="S390" s="268"/>
      <c r="T390" s="268"/>
      <c r="U390" s="268"/>
      <c r="V390" s="268"/>
      <c r="W390" s="268"/>
      <c r="X390" s="268"/>
      <c r="Y390" s="268"/>
      <c r="Z390" s="268"/>
    </row>
    <row r="391" ht="12.75" customHeight="1">
      <c r="A391" s="268"/>
      <c r="B391" s="268"/>
      <c r="C391" s="268"/>
      <c r="D391" s="357"/>
      <c r="E391" s="268"/>
      <c r="F391" s="357"/>
      <c r="G391" s="357"/>
      <c r="H391" s="357"/>
      <c r="I391" s="357"/>
      <c r="J391" s="357"/>
      <c r="K391" s="357"/>
      <c r="L391" s="268"/>
      <c r="M391" s="268"/>
      <c r="N391" s="268"/>
      <c r="O391" s="268"/>
      <c r="P391" s="268"/>
      <c r="Q391" s="268"/>
      <c r="R391" s="268"/>
      <c r="S391" s="268"/>
      <c r="T391" s="268"/>
      <c r="U391" s="268"/>
      <c r="V391" s="268"/>
      <c r="W391" s="268"/>
      <c r="X391" s="268"/>
      <c r="Y391" s="268"/>
      <c r="Z391" s="268"/>
    </row>
    <row r="392" ht="12.75" customHeight="1">
      <c r="A392" s="268"/>
      <c r="B392" s="268"/>
      <c r="C392" s="268"/>
      <c r="D392" s="357"/>
      <c r="E392" s="268"/>
      <c r="F392" s="357"/>
      <c r="G392" s="357"/>
      <c r="H392" s="357"/>
      <c r="I392" s="357"/>
      <c r="J392" s="357"/>
      <c r="K392" s="357"/>
      <c r="L392" s="268"/>
      <c r="M392" s="268"/>
      <c r="N392" s="268"/>
      <c r="O392" s="268"/>
      <c r="P392" s="268"/>
      <c r="Q392" s="268"/>
      <c r="R392" s="268"/>
      <c r="S392" s="268"/>
      <c r="T392" s="268"/>
      <c r="U392" s="268"/>
      <c r="V392" s="268"/>
      <c r="W392" s="268"/>
      <c r="X392" s="268"/>
      <c r="Y392" s="268"/>
      <c r="Z392" s="268"/>
    </row>
    <row r="393" ht="12.75" customHeight="1">
      <c r="A393" s="268"/>
      <c r="B393" s="268"/>
      <c r="C393" s="268"/>
      <c r="D393" s="357"/>
      <c r="E393" s="268"/>
      <c r="F393" s="357"/>
      <c r="G393" s="357"/>
      <c r="H393" s="357"/>
      <c r="I393" s="357"/>
      <c r="J393" s="357"/>
      <c r="K393" s="357"/>
      <c r="L393" s="268"/>
      <c r="M393" s="268"/>
      <c r="N393" s="268"/>
      <c r="O393" s="268"/>
      <c r="P393" s="268"/>
      <c r="Q393" s="268"/>
      <c r="R393" s="268"/>
      <c r="S393" s="268"/>
      <c r="T393" s="268"/>
      <c r="U393" s="268"/>
      <c r="V393" s="268"/>
      <c r="W393" s="268"/>
      <c r="X393" s="268"/>
      <c r="Y393" s="268"/>
      <c r="Z393" s="268"/>
    </row>
    <row r="394" ht="12.75" customHeight="1">
      <c r="A394" s="268"/>
      <c r="B394" s="268"/>
      <c r="C394" s="268"/>
      <c r="D394" s="357"/>
      <c r="E394" s="268"/>
      <c r="F394" s="357"/>
      <c r="G394" s="357"/>
      <c r="H394" s="357"/>
      <c r="I394" s="357"/>
      <c r="J394" s="357"/>
      <c r="K394" s="357"/>
      <c r="L394" s="268"/>
      <c r="M394" s="268"/>
      <c r="N394" s="268"/>
      <c r="O394" s="268"/>
      <c r="P394" s="268"/>
      <c r="Q394" s="268"/>
      <c r="R394" s="268"/>
      <c r="S394" s="268"/>
      <c r="T394" s="268"/>
      <c r="U394" s="268"/>
      <c r="V394" s="268"/>
      <c r="W394" s="268"/>
      <c r="X394" s="268"/>
      <c r="Y394" s="268"/>
      <c r="Z394" s="268"/>
    </row>
    <row r="395" ht="12.75" customHeight="1">
      <c r="A395" s="268"/>
      <c r="B395" s="268"/>
      <c r="C395" s="268"/>
      <c r="D395" s="357"/>
      <c r="E395" s="268"/>
      <c r="F395" s="357"/>
      <c r="G395" s="357"/>
      <c r="H395" s="357"/>
      <c r="I395" s="357"/>
      <c r="J395" s="357"/>
      <c r="K395" s="357"/>
      <c r="L395" s="268"/>
      <c r="M395" s="268"/>
      <c r="N395" s="268"/>
      <c r="O395" s="268"/>
      <c r="P395" s="268"/>
      <c r="Q395" s="268"/>
      <c r="R395" s="268"/>
      <c r="S395" s="268"/>
      <c r="T395" s="268"/>
      <c r="U395" s="268"/>
      <c r="V395" s="268"/>
      <c r="W395" s="268"/>
      <c r="X395" s="268"/>
      <c r="Y395" s="268"/>
      <c r="Z395" s="268"/>
    </row>
    <row r="396" ht="12.75" customHeight="1">
      <c r="A396" s="268"/>
      <c r="B396" s="268"/>
      <c r="C396" s="268"/>
      <c r="D396" s="357"/>
      <c r="E396" s="268"/>
      <c r="F396" s="357"/>
      <c r="G396" s="357"/>
      <c r="H396" s="357"/>
      <c r="I396" s="357"/>
      <c r="J396" s="357"/>
      <c r="K396" s="357"/>
      <c r="L396" s="268"/>
      <c r="M396" s="268"/>
      <c r="N396" s="268"/>
      <c r="O396" s="268"/>
      <c r="P396" s="268"/>
      <c r="Q396" s="268"/>
      <c r="R396" s="268"/>
      <c r="S396" s="268"/>
      <c r="T396" s="268"/>
      <c r="U396" s="268"/>
      <c r="V396" s="268"/>
      <c r="W396" s="268"/>
      <c r="X396" s="268"/>
      <c r="Y396" s="268"/>
      <c r="Z396" s="268"/>
    </row>
    <row r="397" ht="12.75" customHeight="1">
      <c r="A397" s="268"/>
      <c r="B397" s="268"/>
      <c r="C397" s="268"/>
      <c r="D397" s="357"/>
      <c r="E397" s="268"/>
      <c r="F397" s="357"/>
      <c r="G397" s="357"/>
      <c r="H397" s="357"/>
      <c r="I397" s="357"/>
      <c r="J397" s="357"/>
      <c r="K397" s="357"/>
      <c r="L397" s="268"/>
      <c r="M397" s="268"/>
      <c r="N397" s="268"/>
      <c r="O397" s="268"/>
      <c r="P397" s="268"/>
      <c r="Q397" s="268"/>
      <c r="R397" s="268"/>
      <c r="S397" s="268"/>
      <c r="T397" s="268"/>
      <c r="U397" s="268"/>
      <c r="V397" s="268"/>
      <c r="W397" s="268"/>
      <c r="X397" s="268"/>
      <c r="Y397" s="268"/>
      <c r="Z397" s="268"/>
    </row>
    <row r="398" ht="12.75" customHeight="1">
      <c r="A398" s="268"/>
      <c r="B398" s="268"/>
      <c r="C398" s="268"/>
      <c r="D398" s="357"/>
      <c r="E398" s="268"/>
      <c r="F398" s="357"/>
      <c r="G398" s="357"/>
      <c r="H398" s="357"/>
      <c r="I398" s="357"/>
      <c r="J398" s="357"/>
      <c r="K398" s="357"/>
      <c r="L398" s="268"/>
      <c r="M398" s="268"/>
      <c r="N398" s="268"/>
      <c r="O398" s="268"/>
      <c r="P398" s="268"/>
      <c r="Q398" s="268"/>
      <c r="R398" s="268"/>
      <c r="S398" s="268"/>
      <c r="T398" s="268"/>
      <c r="U398" s="268"/>
      <c r="V398" s="268"/>
      <c r="W398" s="268"/>
      <c r="X398" s="268"/>
      <c r="Y398" s="268"/>
      <c r="Z398" s="268"/>
    </row>
    <row r="399" ht="12.75" customHeight="1">
      <c r="A399" s="268"/>
      <c r="B399" s="268"/>
      <c r="C399" s="268"/>
      <c r="D399" s="357"/>
      <c r="E399" s="268"/>
      <c r="F399" s="357"/>
      <c r="G399" s="357"/>
      <c r="H399" s="357"/>
      <c r="I399" s="357"/>
      <c r="J399" s="357"/>
      <c r="K399" s="357"/>
      <c r="L399" s="268"/>
      <c r="M399" s="268"/>
      <c r="N399" s="268"/>
      <c r="O399" s="268"/>
      <c r="P399" s="268"/>
      <c r="Q399" s="268"/>
      <c r="R399" s="268"/>
      <c r="S399" s="268"/>
      <c r="T399" s="268"/>
      <c r="U399" s="268"/>
      <c r="V399" s="268"/>
      <c r="W399" s="268"/>
      <c r="X399" s="268"/>
      <c r="Y399" s="268"/>
      <c r="Z399" s="268"/>
    </row>
    <row r="400" ht="12.75" customHeight="1">
      <c r="A400" s="268"/>
      <c r="B400" s="268"/>
      <c r="C400" s="268"/>
      <c r="D400" s="357"/>
      <c r="E400" s="268"/>
      <c r="F400" s="357"/>
      <c r="G400" s="357"/>
      <c r="H400" s="357"/>
      <c r="I400" s="357"/>
      <c r="J400" s="357"/>
      <c r="K400" s="357"/>
      <c r="L400" s="268"/>
      <c r="M400" s="268"/>
      <c r="N400" s="268"/>
      <c r="O400" s="268"/>
      <c r="P400" s="268"/>
      <c r="Q400" s="268"/>
      <c r="R400" s="268"/>
      <c r="S400" s="268"/>
      <c r="T400" s="268"/>
      <c r="U400" s="268"/>
      <c r="V400" s="268"/>
      <c r="W400" s="268"/>
      <c r="X400" s="268"/>
      <c r="Y400" s="268"/>
      <c r="Z400" s="268"/>
    </row>
    <row r="401" ht="12.75" customHeight="1">
      <c r="A401" s="268"/>
      <c r="B401" s="268"/>
      <c r="C401" s="268"/>
      <c r="D401" s="357"/>
      <c r="E401" s="268"/>
      <c r="F401" s="357"/>
      <c r="G401" s="357"/>
      <c r="H401" s="357"/>
      <c r="I401" s="357"/>
      <c r="J401" s="357"/>
      <c r="K401" s="357"/>
      <c r="L401" s="268"/>
      <c r="M401" s="268"/>
      <c r="N401" s="268"/>
      <c r="O401" s="268"/>
      <c r="P401" s="268"/>
      <c r="Q401" s="268"/>
      <c r="R401" s="268"/>
      <c r="S401" s="268"/>
      <c r="T401" s="268"/>
      <c r="U401" s="268"/>
      <c r="V401" s="268"/>
      <c r="W401" s="268"/>
      <c r="X401" s="268"/>
      <c r="Y401" s="268"/>
      <c r="Z401" s="268"/>
    </row>
    <row r="402" ht="12.75" customHeight="1">
      <c r="A402" s="268"/>
      <c r="B402" s="268"/>
      <c r="C402" s="268"/>
      <c r="D402" s="357"/>
      <c r="E402" s="268"/>
      <c r="F402" s="357"/>
      <c r="G402" s="357"/>
      <c r="H402" s="357"/>
      <c r="I402" s="357"/>
      <c r="J402" s="357"/>
      <c r="K402" s="357"/>
      <c r="L402" s="268"/>
      <c r="M402" s="268"/>
      <c r="N402" s="268"/>
      <c r="O402" s="268"/>
      <c r="P402" s="268"/>
      <c r="Q402" s="268"/>
      <c r="R402" s="268"/>
      <c r="S402" s="268"/>
      <c r="T402" s="268"/>
      <c r="U402" s="268"/>
      <c r="V402" s="268"/>
      <c r="W402" s="268"/>
      <c r="X402" s="268"/>
      <c r="Y402" s="268"/>
      <c r="Z402" s="268"/>
    </row>
    <row r="403" ht="12.75" customHeight="1">
      <c r="A403" s="268"/>
      <c r="B403" s="268"/>
      <c r="C403" s="268"/>
      <c r="D403" s="357"/>
      <c r="E403" s="268"/>
      <c r="F403" s="357"/>
      <c r="G403" s="357"/>
      <c r="H403" s="357"/>
      <c r="I403" s="357"/>
      <c r="J403" s="357"/>
      <c r="K403" s="357"/>
      <c r="L403" s="268"/>
      <c r="M403" s="268"/>
      <c r="N403" s="268"/>
      <c r="O403" s="268"/>
      <c r="P403" s="268"/>
      <c r="Q403" s="268"/>
      <c r="R403" s="268"/>
      <c r="S403" s="268"/>
      <c r="T403" s="268"/>
      <c r="U403" s="268"/>
      <c r="V403" s="268"/>
      <c r="W403" s="268"/>
      <c r="X403" s="268"/>
      <c r="Y403" s="268"/>
      <c r="Z403" s="268"/>
    </row>
    <row r="404" ht="12.75" customHeight="1">
      <c r="A404" s="268"/>
      <c r="B404" s="268"/>
      <c r="C404" s="268"/>
      <c r="D404" s="357"/>
      <c r="E404" s="268"/>
      <c r="F404" s="357"/>
      <c r="G404" s="357"/>
      <c r="H404" s="357"/>
      <c r="I404" s="357"/>
      <c r="J404" s="357"/>
      <c r="K404" s="357"/>
      <c r="L404" s="268"/>
      <c r="M404" s="268"/>
      <c r="N404" s="268"/>
      <c r="O404" s="268"/>
      <c r="P404" s="268"/>
      <c r="Q404" s="268"/>
      <c r="R404" s="268"/>
      <c r="S404" s="268"/>
      <c r="T404" s="268"/>
      <c r="U404" s="268"/>
      <c r="V404" s="268"/>
      <c r="W404" s="268"/>
      <c r="X404" s="268"/>
      <c r="Y404" s="268"/>
      <c r="Z404" s="268"/>
    </row>
    <row r="405" ht="12.75" customHeight="1">
      <c r="A405" s="268"/>
      <c r="B405" s="268"/>
      <c r="C405" s="268"/>
      <c r="D405" s="357"/>
      <c r="E405" s="268"/>
      <c r="F405" s="357"/>
      <c r="G405" s="357"/>
      <c r="H405" s="357"/>
      <c r="I405" s="357"/>
      <c r="J405" s="357"/>
      <c r="K405" s="357"/>
      <c r="L405" s="268"/>
      <c r="M405" s="268"/>
      <c r="N405" s="268"/>
      <c r="O405" s="268"/>
      <c r="P405" s="268"/>
      <c r="Q405" s="268"/>
      <c r="R405" s="268"/>
      <c r="S405" s="268"/>
      <c r="T405" s="268"/>
      <c r="U405" s="268"/>
      <c r="V405" s="268"/>
      <c r="W405" s="268"/>
      <c r="X405" s="268"/>
      <c r="Y405" s="268"/>
      <c r="Z405" s="268"/>
    </row>
    <row r="406" ht="12.75" customHeight="1">
      <c r="A406" s="268"/>
      <c r="B406" s="268"/>
      <c r="C406" s="268"/>
      <c r="D406" s="357"/>
      <c r="E406" s="268"/>
      <c r="F406" s="357"/>
      <c r="G406" s="357"/>
      <c r="H406" s="357"/>
      <c r="I406" s="357"/>
      <c r="J406" s="357"/>
      <c r="K406" s="357"/>
      <c r="L406" s="268"/>
      <c r="M406" s="268"/>
      <c r="N406" s="268"/>
      <c r="O406" s="268"/>
      <c r="P406" s="268"/>
      <c r="Q406" s="268"/>
      <c r="R406" s="268"/>
      <c r="S406" s="268"/>
      <c r="T406" s="268"/>
      <c r="U406" s="268"/>
      <c r="V406" s="268"/>
      <c r="W406" s="268"/>
      <c r="X406" s="268"/>
      <c r="Y406" s="268"/>
      <c r="Z406" s="268"/>
    </row>
    <row r="407" ht="12.75" customHeight="1">
      <c r="A407" s="268"/>
      <c r="B407" s="268"/>
      <c r="C407" s="268"/>
      <c r="D407" s="357"/>
      <c r="E407" s="268"/>
      <c r="F407" s="357"/>
      <c r="G407" s="357"/>
      <c r="H407" s="357"/>
      <c r="I407" s="357"/>
      <c r="J407" s="357"/>
      <c r="K407" s="357"/>
      <c r="L407" s="268"/>
      <c r="M407" s="268"/>
      <c r="N407" s="268"/>
      <c r="O407" s="268"/>
      <c r="P407" s="268"/>
      <c r="Q407" s="268"/>
      <c r="R407" s="268"/>
      <c r="S407" s="268"/>
      <c r="T407" s="268"/>
      <c r="U407" s="268"/>
      <c r="V407" s="268"/>
      <c r="W407" s="268"/>
      <c r="X407" s="268"/>
      <c r="Y407" s="268"/>
      <c r="Z407" s="268"/>
    </row>
    <row r="408" ht="12.75" customHeight="1">
      <c r="A408" s="268"/>
      <c r="B408" s="268"/>
      <c r="C408" s="268"/>
      <c r="D408" s="357"/>
      <c r="E408" s="268"/>
      <c r="F408" s="357"/>
      <c r="G408" s="357"/>
      <c r="H408" s="357"/>
      <c r="I408" s="357"/>
      <c r="J408" s="357"/>
      <c r="K408" s="357"/>
      <c r="L408" s="268"/>
      <c r="M408" s="268"/>
      <c r="N408" s="268"/>
      <c r="O408" s="268"/>
      <c r="P408" s="268"/>
      <c r="Q408" s="268"/>
      <c r="R408" s="268"/>
      <c r="S408" s="268"/>
      <c r="T408" s="268"/>
      <c r="U408" s="268"/>
      <c r="V408" s="268"/>
      <c r="W408" s="268"/>
      <c r="X408" s="268"/>
      <c r="Y408" s="268"/>
      <c r="Z408" s="268"/>
    </row>
    <row r="409" ht="12.75" customHeight="1">
      <c r="A409" s="268"/>
      <c r="B409" s="268"/>
      <c r="C409" s="268"/>
      <c r="D409" s="357"/>
      <c r="E409" s="268"/>
      <c r="F409" s="357"/>
      <c r="G409" s="357"/>
      <c r="H409" s="357"/>
      <c r="I409" s="357"/>
      <c r="J409" s="357"/>
      <c r="K409" s="357"/>
      <c r="L409" s="268"/>
      <c r="M409" s="268"/>
      <c r="N409" s="268"/>
      <c r="O409" s="268"/>
      <c r="P409" s="268"/>
      <c r="Q409" s="268"/>
      <c r="R409" s="268"/>
      <c r="S409" s="268"/>
      <c r="T409" s="268"/>
      <c r="U409" s="268"/>
      <c r="V409" s="268"/>
      <c r="W409" s="268"/>
      <c r="X409" s="268"/>
      <c r="Y409" s="268"/>
      <c r="Z409" s="268"/>
    </row>
    <row r="410" ht="12.75" customHeight="1">
      <c r="A410" s="268"/>
      <c r="B410" s="268"/>
      <c r="C410" s="268"/>
      <c r="D410" s="357"/>
      <c r="E410" s="268"/>
      <c r="F410" s="357"/>
      <c r="G410" s="357"/>
      <c r="H410" s="357"/>
      <c r="I410" s="357"/>
      <c r="J410" s="357"/>
      <c r="K410" s="357"/>
      <c r="L410" s="268"/>
      <c r="M410" s="268"/>
      <c r="N410" s="268"/>
      <c r="O410" s="268"/>
      <c r="P410" s="268"/>
      <c r="Q410" s="268"/>
      <c r="R410" s="268"/>
      <c r="S410" s="268"/>
      <c r="T410" s="268"/>
      <c r="U410" s="268"/>
      <c r="V410" s="268"/>
      <c r="W410" s="268"/>
      <c r="X410" s="268"/>
      <c r="Y410" s="268"/>
      <c r="Z410" s="268"/>
    </row>
    <row r="411" ht="12.75" customHeight="1">
      <c r="A411" s="268"/>
      <c r="B411" s="268"/>
      <c r="C411" s="268"/>
      <c r="D411" s="357"/>
      <c r="E411" s="268"/>
      <c r="F411" s="357"/>
      <c r="G411" s="357"/>
      <c r="H411" s="357"/>
      <c r="I411" s="357"/>
      <c r="J411" s="357"/>
      <c r="K411" s="357"/>
      <c r="L411" s="268"/>
      <c r="M411" s="268"/>
      <c r="N411" s="268"/>
      <c r="O411" s="268"/>
      <c r="P411" s="268"/>
      <c r="Q411" s="268"/>
      <c r="R411" s="268"/>
      <c r="S411" s="268"/>
      <c r="T411" s="268"/>
      <c r="U411" s="268"/>
      <c r="V411" s="268"/>
      <c r="W411" s="268"/>
      <c r="X411" s="268"/>
      <c r="Y411" s="268"/>
      <c r="Z411" s="268"/>
    </row>
    <row r="412" ht="12.75" customHeight="1">
      <c r="A412" s="268"/>
      <c r="B412" s="268"/>
      <c r="C412" s="268"/>
      <c r="D412" s="357"/>
      <c r="E412" s="268"/>
      <c r="F412" s="357"/>
      <c r="G412" s="357"/>
      <c r="H412" s="357"/>
      <c r="I412" s="357"/>
      <c r="J412" s="357"/>
      <c r="K412" s="357"/>
      <c r="L412" s="268"/>
      <c r="M412" s="268"/>
      <c r="N412" s="268"/>
      <c r="O412" s="268"/>
      <c r="P412" s="268"/>
      <c r="Q412" s="268"/>
      <c r="R412" s="268"/>
      <c r="S412" s="268"/>
      <c r="T412" s="268"/>
      <c r="U412" s="268"/>
      <c r="V412" s="268"/>
      <c r="W412" s="268"/>
      <c r="X412" s="268"/>
      <c r="Y412" s="268"/>
      <c r="Z412" s="268"/>
    </row>
    <row r="413" ht="12.75" customHeight="1">
      <c r="A413" s="268"/>
      <c r="B413" s="268"/>
      <c r="C413" s="268"/>
      <c r="D413" s="357"/>
      <c r="E413" s="268"/>
      <c r="F413" s="357"/>
      <c r="G413" s="357"/>
      <c r="H413" s="357"/>
      <c r="I413" s="357"/>
      <c r="J413" s="357"/>
      <c r="K413" s="357"/>
      <c r="L413" s="268"/>
      <c r="M413" s="268"/>
      <c r="N413" s="268"/>
      <c r="O413" s="268"/>
      <c r="P413" s="268"/>
      <c r="Q413" s="268"/>
      <c r="R413" s="268"/>
      <c r="S413" s="268"/>
      <c r="T413" s="268"/>
      <c r="U413" s="268"/>
      <c r="V413" s="268"/>
      <c r="W413" s="268"/>
      <c r="X413" s="268"/>
      <c r="Y413" s="268"/>
      <c r="Z413" s="268"/>
    </row>
    <row r="414" ht="12.75" customHeight="1">
      <c r="A414" s="268"/>
      <c r="B414" s="268"/>
      <c r="C414" s="268"/>
      <c r="D414" s="357"/>
      <c r="E414" s="268"/>
      <c r="F414" s="357"/>
      <c r="G414" s="357"/>
      <c r="H414" s="357"/>
      <c r="I414" s="357"/>
      <c r="J414" s="357"/>
      <c r="K414" s="357"/>
      <c r="L414" s="268"/>
      <c r="M414" s="268"/>
      <c r="N414" s="268"/>
      <c r="O414" s="268"/>
      <c r="P414" s="268"/>
      <c r="Q414" s="268"/>
      <c r="R414" s="268"/>
      <c r="S414" s="268"/>
      <c r="T414" s="268"/>
      <c r="U414" s="268"/>
      <c r="V414" s="268"/>
      <c r="W414" s="268"/>
      <c r="X414" s="268"/>
      <c r="Y414" s="268"/>
      <c r="Z414" s="268"/>
    </row>
    <row r="415" ht="12.75" customHeight="1">
      <c r="A415" s="268"/>
      <c r="B415" s="268"/>
      <c r="C415" s="268"/>
      <c r="D415" s="357"/>
      <c r="E415" s="268"/>
      <c r="F415" s="357"/>
      <c r="G415" s="357"/>
      <c r="H415" s="357"/>
      <c r="I415" s="357"/>
      <c r="J415" s="357"/>
      <c r="K415" s="357"/>
      <c r="L415" s="268"/>
      <c r="M415" s="268"/>
      <c r="N415" s="268"/>
      <c r="O415" s="268"/>
      <c r="P415" s="268"/>
      <c r="Q415" s="268"/>
      <c r="R415" s="268"/>
      <c r="S415" s="268"/>
      <c r="T415" s="268"/>
      <c r="U415" s="268"/>
      <c r="V415" s="268"/>
      <c r="W415" s="268"/>
      <c r="X415" s="268"/>
      <c r="Y415" s="268"/>
      <c r="Z415" s="268"/>
    </row>
    <row r="416" ht="12.75" customHeight="1">
      <c r="A416" s="268"/>
      <c r="B416" s="268"/>
      <c r="C416" s="268"/>
      <c r="D416" s="357"/>
      <c r="E416" s="268"/>
      <c r="F416" s="357"/>
      <c r="G416" s="357"/>
      <c r="H416" s="357"/>
      <c r="I416" s="357"/>
      <c r="J416" s="357"/>
      <c r="K416" s="357"/>
      <c r="L416" s="268"/>
      <c r="M416" s="268"/>
      <c r="N416" s="268"/>
      <c r="O416" s="268"/>
      <c r="P416" s="268"/>
      <c r="Q416" s="268"/>
      <c r="R416" s="268"/>
      <c r="S416" s="268"/>
      <c r="T416" s="268"/>
      <c r="U416" s="268"/>
      <c r="V416" s="268"/>
      <c r="W416" s="268"/>
      <c r="X416" s="268"/>
      <c r="Y416" s="268"/>
      <c r="Z416" s="268"/>
    </row>
    <row r="417" ht="12.75" customHeight="1">
      <c r="A417" s="268"/>
      <c r="B417" s="268"/>
      <c r="C417" s="268"/>
      <c r="D417" s="357"/>
      <c r="E417" s="268"/>
      <c r="F417" s="357"/>
      <c r="G417" s="357"/>
      <c r="H417" s="357"/>
      <c r="I417" s="357"/>
      <c r="J417" s="357"/>
      <c r="K417" s="357"/>
      <c r="L417" s="268"/>
      <c r="M417" s="268"/>
      <c r="N417" s="268"/>
      <c r="O417" s="268"/>
      <c r="P417" s="268"/>
      <c r="Q417" s="268"/>
      <c r="R417" s="268"/>
      <c r="S417" s="268"/>
      <c r="T417" s="268"/>
      <c r="U417" s="268"/>
      <c r="V417" s="268"/>
      <c r="W417" s="268"/>
      <c r="X417" s="268"/>
      <c r="Y417" s="268"/>
      <c r="Z417" s="268"/>
    </row>
    <row r="418" ht="12.75" customHeight="1">
      <c r="A418" s="268"/>
      <c r="B418" s="268"/>
      <c r="C418" s="268"/>
      <c r="D418" s="357"/>
      <c r="E418" s="268"/>
      <c r="F418" s="357"/>
      <c r="G418" s="357"/>
      <c r="H418" s="357"/>
      <c r="I418" s="357"/>
      <c r="J418" s="357"/>
      <c r="K418" s="357"/>
      <c r="L418" s="268"/>
      <c r="M418" s="268"/>
      <c r="N418" s="268"/>
      <c r="O418" s="268"/>
      <c r="P418" s="268"/>
      <c r="Q418" s="268"/>
      <c r="R418" s="268"/>
      <c r="S418" s="268"/>
      <c r="T418" s="268"/>
      <c r="U418" s="268"/>
      <c r="V418" s="268"/>
      <c r="W418" s="268"/>
      <c r="X418" s="268"/>
      <c r="Y418" s="268"/>
      <c r="Z418" s="268"/>
    </row>
    <row r="419" ht="12.75" customHeight="1">
      <c r="A419" s="268"/>
      <c r="B419" s="268"/>
      <c r="C419" s="268"/>
      <c r="D419" s="357"/>
      <c r="E419" s="268"/>
      <c r="F419" s="357"/>
      <c r="G419" s="357"/>
      <c r="H419" s="357"/>
      <c r="I419" s="357"/>
      <c r="J419" s="357"/>
      <c r="K419" s="357"/>
      <c r="L419" s="268"/>
      <c r="M419" s="268"/>
      <c r="N419" s="268"/>
      <c r="O419" s="268"/>
      <c r="P419" s="268"/>
      <c r="Q419" s="268"/>
      <c r="R419" s="268"/>
      <c r="S419" s="268"/>
      <c r="T419" s="268"/>
      <c r="U419" s="268"/>
      <c r="V419" s="268"/>
      <c r="W419" s="268"/>
      <c r="X419" s="268"/>
      <c r="Y419" s="268"/>
      <c r="Z419" s="268"/>
    </row>
    <row r="420" ht="12.75" customHeight="1">
      <c r="A420" s="268"/>
      <c r="B420" s="268"/>
      <c r="C420" s="268"/>
      <c r="D420" s="357"/>
      <c r="E420" s="268"/>
      <c r="F420" s="357"/>
      <c r="G420" s="357"/>
      <c r="H420" s="357"/>
      <c r="I420" s="357"/>
      <c r="J420" s="357"/>
      <c r="K420" s="357"/>
      <c r="L420" s="268"/>
      <c r="M420" s="268"/>
      <c r="N420" s="268"/>
      <c r="O420" s="268"/>
      <c r="P420" s="268"/>
      <c r="Q420" s="268"/>
      <c r="R420" s="268"/>
      <c r="S420" s="268"/>
      <c r="T420" s="268"/>
      <c r="U420" s="268"/>
      <c r="V420" s="268"/>
      <c r="W420" s="268"/>
      <c r="X420" s="268"/>
      <c r="Y420" s="268"/>
      <c r="Z420" s="268"/>
    </row>
    <row r="421" ht="12.75" customHeight="1">
      <c r="A421" s="268"/>
      <c r="B421" s="268"/>
      <c r="C421" s="268"/>
      <c r="D421" s="357"/>
      <c r="E421" s="268"/>
      <c r="F421" s="357"/>
      <c r="G421" s="357"/>
      <c r="H421" s="357"/>
      <c r="I421" s="357"/>
      <c r="J421" s="357"/>
      <c r="K421" s="357"/>
      <c r="L421" s="268"/>
      <c r="M421" s="268"/>
      <c r="N421" s="268"/>
      <c r="O421" s="268"/>
      <c r="P421" s="268"/>
      <c r="Q421" s="268"/>
      <c r="R421" s="268"/>
      <c r="S421" s="268"/>
      <c r="T421" s="268"/>
      <c r="U421" s="268"/>
      <c r="V421" s="268"/>
      <c r="W421" s="268"/>
      <c r="X421" s="268"/>
      <c r="Y421" s="268"/>
      <c r="Z421" s="268"/>
    </row>
    <row r="422" ht="12.75" customHeight="1">
      <c r="A422" s="268"/>
      <c r="B422" s="268"/>
      <c r="C422" s="268"/>
      <c r="D422" s="357"/>
      <c r="E422" s="268"/>
      <c r="F422" s="357"/>
      <c r="G422" s="357"/>
      <c r="H422" s="357"/>
      <c r="I422" s="357"/>
      <c r="J422" s="357"/>
      <c r="K422" s="357"/>
      <c r="L422" s="268"/>
      <c r="M422" s="268"/>
      <c r="N422" s="268"/>
      <c r="O422" s="268"/>
      <c r="P422" s="268"/>
      <c r="Q422" s="268"/>
      <c r="R422" s="268"/>
      <c r="S422" s="268"/>
      <c r="T422" s="268"/>
      <c r="U422" s="268"/>
      <c r="V422" s="268"/>
      <c r="W422" s="268"/>
      <c r="X422" s="268"/>
      <c r="Y422" s="268"/>
      <c r="Z422" s="268"/>
    </row>
    <row r="423" ht="12.75" customHeight="1">
      <c r="A423" s="268"/>
      <c r="B423" s="268"/>
      <c r="C423" s="268"/>
      <c r="D423" s="357"/>
      <c r="E423" s="268"/>
      <c r="F423" s="357"/>
      <c r="G423" s="357"/>
      <c r="H423" s="357"/>
      <c r="I423" s="357"/>
      <c r="J423" s="357"/>
      <c r="K423" s="357"/>
      <c r="L423" s="268"/>
      <c r="M423" s="268"/>
      <c r="N423" s="268"/>
      <c r="O423" s="268"/>
      <c r="P423" s="268"/>
      <c r="Q423" s="268"/>
      <c r="R423" s="268"/>
      <c r="S423" s="268"/>
      <c r="T423" s="268"/>
      <c r="U423" s="268"/>
      <c r="V423" s="268"/>
      <c r="W423" s="268"/>
      <c r="X423" s="268"/>
      <c r="Y423" s="268"/>
      <c r="Z423" s="268"/>
    </row>
    <row r="424" ht="12.75" customHeight="1">
      <c r="A424" s="268"/>
      <c r="B424" s="268"/>
      <c r="C424" s="268"/>
      <c r="D424" s="357"/>
      <c r="E424" s="268"/>
      <c r="F424" s="357"/>
      <c r="G424" s="357"/>
      <c r="H424" s="357"/>
      <c r="I424" s="357"/>
      <c r="J424" s="357"/>
      <c r="K424" s="357"/>
      <c r="L424" s="268"/>
      <c r="M424" s="268"/>
      <c r="N424" s="268"/>
      <c r="O424" s="268"/>
      <c r="P424" s="268"/>
      <c r="Q424" s="268"/>
      <c r="R424" s="268"/>
      <c r="S424" s="268"/>
      <c r="T424" s="268"/>
      <c r="U424" s="268"/>
      <c r="V424" s="268"/>
      <c r="W424" s="268"/>
      <c r="X424" s="268"/>
      <c r="Y424" s="268"/>
      <c r="Z424" s="268"/>
    </row>
    <row r="425" ht="12.75" customHeight="1">
      <c r="A425" s="268"/>
      <c r="B425" s="268"/>
      <c r="C425" s="268"/>
      <c r="D425" s="357"/>
      <c r="E425" s="268"/>
      <c r="F425" s="357"/>
      <c r="G425" s="357"/>
      <c r="H425" s="357"/>
      <c r="I425" s="357"/>
      <c r="J425" s="357"/>
      <c r="K425" s="357"/>
      <c r="L425" s="268"/>
      <c r="M425" s="268"/>
      <c r="N425" s="268"/>
      <c r="O425" s="268"/>
      <c r="P425" s="268"/>
      <c r="Q425" s="268"/>
      <c r="R425" s="268"/>
      <c r="S425" s="268"/>
      <c r="T425" s="268"/>
      <c r="U425" s="268"/>
      <c r="V425" s="268"/>
      <c r="W425" s="268"/>
      <c r="X425" s="268"/>
      <c r="Y425" s="268"/>
      <c r="Z425" s="268"/>
    </row>
    <row r="426" ht="12.75" customHeight="1">
      <c r="A426" s="268"/>
      <c r="B426" s="268"/>
      <c r="C426" s="268"/>
      <c r="D426" s="357"/>
      <c r="E426" s="268"/>
      <c r="F426" s="357"/>
      <c r="G426" s="357"/>
      <c r="H426" s="357"/>
      <c r="I426" s="357"/>
      <c r="J426" s="357"/>
      <c r="K426" s="357"/>
      <c r="L426" s="268"/>
      <c r="M426" s="268"/>
      <c r="N426" s="268"/>
      <c r="O426" s="268"/>
      <c r="P426" s="268"/>
      <c r="Q426" s="268"/>
      <c r="R426" s="268"/>
      <c r="S426" s="268"/>
      <c r="T426" s="268"/>
      <c r="U426" s="268"/>
      <c r="V426" s="268"/>
      <c r="W426" s="268"/>
      <c r="X426" s="268"/>
      <c r="Y426" s="268"/>
      <c r="Z426" s="268"/>
    </row>
    <row r="427" ht="12.75" customHeight="1">
      <c r="A427" s="268"/>
      <c r="B427" s="268"/>
      <c r="C427" s="268"/>
      <c r="D427" s="357"/>
      <c r="E427" s="268"/>
      <c r="F427" s="357"/>
      <c r="G427" s="357"/>
      <c r="H427" s="357"/>
      <c r="I427" s="357"/>
      <c r="J427" s="357"/>
      <c r="K427" s="357"/>
      <c r="L427" s="268"/>
      <c r="M427" s="268"/>
      <c r="N427" s="268"/>
      <c r="O427" s="268"/>
      <c r="P427" s="268"/>
      <c r="Q427" s="268"/>
      <c r="R427" s="268"/>
      <c r="S427" s="268"/>
      <c r="T427" s="268"/>
      <c r="U427" s="268"/>
      <c r="V427" s="268"/>
      <c r="W427" s="268"/>
      <c r="X427" s="268"/>
      <c r="Y427" s="268"/>
      <c r="Z427" s="268"/>
    </row>
    <row r="428" ht="12.75" customHeight="1">
      <c r="A428" s="268"/>
      <c r="B428" s="268"/>
      <c r="C428" s="268"/>
      <c r="D428" s="357"/>
      <c r="E428" s="268"/>
      <c r="F428" s="357"/>
      <c r="G428" s="357"/>
      <c r="H428" s="357"/>
      <c r="I428" s="357"/>
      <c r="J428" s="357"/>
      <c r="K428" s="357"/>
      <c r="L428" s="268"/>
      <c r="M428" s="268"/>
      <c r="N428" s="268"/>
      <c r="O428" s="268"/>
      <c r="P428" s="268"/>
      <c r="Q428" s="268"/>
      <c r="R428" s="268"/>
      <c r="S428" s="268"/>
      <c r="T428" s="268"/>
      <c r="U428" s="268"/>
      <c r="V428" s="268"/>
      <c r="W428" s="268"/>
      <c r="X428" s="268"/>
      <c r="Y428" s="268"/>
      <c r="Z428" s="268"/>
    </row>
    <row r="429" ht="12.75" customHeight="1">
      <c r="A429" s="268"/>
      <c r="B429" s="268"/>
      <c r="C429" s="268"/>
      <c r="D429" s="357"/>
      <c r="E429" s="268"/>
      <c r="F429" s="357"/>
      <c r="G429" s="357"/>
      <c r="H429" s="357"/>
      <c r="I429" s="357"/>
      <c r="J429" s="357"/>
      <c r="K429" s="357"/>
      <c r="L429" s="268"/>
      <c r="M429" s="268"/>
      <c r="N429" s="268"/>
      <c r="O429" s="268"/>
      <c r="P429" s="268"/>
      <c r="Q429" s="268"/>
      <c r="R429" s="268"/>
      <c r="S429" s="268"/>
      <c r="T429" s="268"/>
      <c r="U429" s="268"/>
      <c r="V429" s="268"/>
      <c r="W429" s="268"/>
      <c r="X429" s="268"/>
      <c r="Y429" s="268"/>
      <c r="Z429" s="268"/>
    </row>
    <row r="430" ht="12.75" customHeight="1">
      <c r="A430" s="268"/>
      <c r="B430" s="268"/>
      <c r="C430" s="268"/>
      <c r="D430" s="357"/>
      <c r="E430" s="268"/>
      <c r="F430" s="357"/>
      <c r="G430" s="357"/>
      <c r="H430" s="357"/>
      <c r="I430" s="357"/>
      <c r="J430" s="357"/>
      <c r="K430" s="357"/>
      <c r="L430" s="268"/>
      <c r="M430" s="268"/>
      <c r="N430" s="268"/>
      <c r="O430" s="268"/>
      <c r="P430" s="268"/>
      <c r="Q430" s="268"/>
      <c r="R430" s="268"/>
      <c r="S430" s="268"/>
      <c r="T430" s="268"/>
      <c r="U430" s="268"/>
      <c r="V430" s="268"/>
      <c r="W430" s="268"/>
      <c r="X430" s="268"/>
      <c r="Y430" s="268"/>
      <c r="Z430" s="268"/>
    </row>
    <row r="431" ht="12.75" customHeight="1">
      <c r="A431" s="268"/>
      <c r="B431" s="268"/>
      <c r="C431" s="268"/>
      <c r="D431" s="357"/>
      <c r="E431" s="268"/>
      <c r="F431" s="357"/>
      <c r="G431" s="357"/>
      <c r="H431" s="357"/>
      <c r="I431" s="357"/>
      <c r="J431" s="357"/>
      <c r="K431" s="357"/>
      <c r="L431" s="268"/>
      <c r="M431" s="268"/>
      <c r="N431" s="268"/>
      <c r="O431" s="268"/>
      <c r="P431" s="268"/>
      <c r="Q431" s="268"/>
      <c r="R431" s="268"/>
      <c r="S431" s="268"/>
      <c r="T431" s="268"/>
      <c r="U431" s="268"/>
      <c r="V431" s="268"/>
      <c r="W431" s="268"/>
      <c r="X431" s="268"/>
      <c r="Y431" s="268"/>
      <c r="Z431" s="268"/>
    </row>
    <row r="432" ht="12.75" customHeight="1">
      <c r="A432" s="268"/>
      <c r="B432" s="268"/>
      <c r="C432" s="268"/>
      <c r="D432" s="357"/>
      <c r="E432" s="268"/>
      <c r="F432" s="357"/>
      <c r="G432" s="357"/>
      <c r="H432" s="357"/>
      <c r="I432" s="357"/>
      <c r="J432" s="357"/>
      <c r="K432" s="357"/>
      <c r="L432" s="268"/>
      <c r="M432" s="268"/>
      <c r="N432" s="268"/>
      <c r="O432" s="268"/>
      <c r="P432" s="268"/>
      <c r="Q432" s="268"/>
      <c r="R432" s="268"/>
      <c r="S432" s="268"/>
      <c r="T432" s="268"/>
      <c r="U432" s="268"/>
      <c r="V432" s="268"/>
      <c r="W432" s="268"/>
      <c r="X432" s="268"/>
      <c r="Y432" s="268"/>
      <c r="Z432" s="268"/>
    </row>
    <row r="433" ht="12.75" customHeight="1">
      <c r="A433" s="268"/>
      <c r="B433" s="268"/>
      <c r="C433" s="268"/>
      <c r="D433" s="357"/>
      <c r="E433" s="268"/>
      <c r="F433" s="357"/>
      <c r="G433" s="357"/>
      <c r="H433" s="357"/>
      <c r="I433" s="357"/>
      <c r="J433" s="357"/>
      <c r="K433" s="357"/>
      <c r="L433" s="268"/>
      <c r="M433" s="268"/>
      <c r="N433" s="268"/>
      <c r="O433" s="268"/>
      <c r="P433" s="268"/>
      <c r="Q433" s="268"/>
      <c r="R433" s="268"/>
      <c r="S433" s="268"/>
      <c r="T433" s="268"/>
      <c r="U433" s="268"/>
      <c r="V433" s="268"/>
      <c r="W433" s="268"/>
      <c r="X433" s="268"/>
      <c r="Y433" s="268"/>
      <c r="Z433" s="268"/>
    </row>
    <row r="434" ht="12.75" customHeight="1">
      <c r="A434" s="268"/>
      <c r="B434" s="268"/>
      <c r="C434" s="268"/>
      <c r="D434" s="357"/>
      <c r="E434" s="268"/>
      <c r="F434" s="357"/>
      <c r="G434" s="357"/>
      <c r="H434" s="357"/>
      <c r="I434" s="357"/>
      <c r="J434" s="357"/>
      <c r="K434" s="357"/>
      <c r="L434" s="268"/>
      <c r="M434" s="268"/>
      <c r="N434" s="268"/>
      <c r="O434" s="268"/>
      <c r="P434" s="268"/>
      <c r="Q434" s="268"/>
      <c r="R434" s="268"/>
      <c r="S434" s="268"/>
      <c r="T434" s="268"/>
      <c r="U434" s="268"/>
      <c r="V434" s="268"/>
      <c r="W434" s="268"/>
      <c r="X434" s="268"/>
      <c r="Y434" s="268"/>
      <c r="Z434" s="268"/>
    </row>
    <row r="435" ht="12.75" customHeight="1">
      <c r="A435" s="268"/>
      <c r="B435" s="268"/>
      <c r="C435" s="268"/>
      <c r="D435" s="357"/>
      <c r="E435" s="268"/>
      <c r="F435" s="357"/>
      <c r="G435" s="357"/>
      <c r="H435" s="357"/>
      <c r="I435" s="357"/>
      <c r="J435" s="357"/>
      <c r="K435" s="357"/>
      <c r="L435" s="268"/>
      <c r="M435" s="268"/>
      <c r="N435" s="268"/>
      <c r="O435" s="268"/>
      <c r="P435" s="268"/>
      <c r="Q435" s="268"/>
      <c r="R435" s="268"/>
      <c r="S435" s="268"/>
      <c r="T435" s="268"/>
      <c r="U435" s="268"/>
      <c r="V435" s="268"/>
      <c r="W435" s="268"/>
      <c r="X435" s="268"/>
      <c r="Y435" s="268"/>
      <c r="Z435" s="268"/>
    </row>
    <row r="436" ht="12.75" customHeight="1">
      <c r="A436" s="268"/>
      <c r="B436" s="268"/>
      <c r="C436" s="268"/>
      <c r="D436" s="357"/>
      <c r="E436" s="268"/>
      <c r="F436" s="357"/>
      <c r="G436" s="357"/>
      <c r="H436" s="357"/>
      <c r="I436" s="357"/>
      <c r="J436" s="357"/>
      <c r="K436" s="357"/>
      <c r="L436" s="268"/>
      <c r="M436" s="268"/>
      <c r="N436" s="268"/>
      <c r="O436" s="268"/>
      <c r="P436" s="268"/>
      <c r="Q436" s="268"/>
      <c r="R436" s="268"/>
      <c r="S436" s="268"/>
      <c r="T436" s="268"/>
      <c r="U436" s="268"/>
      <c r="V436" s="268"/>
      <c r="W436" s="268"/>
      <c r="X436" s="268"/>
      <c r="Y436" s="268"/>
      <c r="Z436" s="268"/>
    </row>
    <row r="437" ht="12.75" customHeight="1">
      <c r="A437" s="268"/>
      <c r="B437" s="268"/>
      <c r="C437" s="268"/>
      <c r="D437" s="357"/>
      <c r="E437" s="268"/>
      <c r="F437" s="357"/>
      <c r="G437" s="357"/>
      <c r="H437" s="357"/>
      <c r="I437" s="357"/>
      <c r="J437" s="357"/>
      <c r="K437" s="357"/>
      <c r="L437" s="268"/>
      <c r="M437" s="268"/>
      <c r="N437" s="268"/>
      <c r="O437" s="268"/>
      <c r="P437" s="268"/>
      <c r="Q437" s="268"/>
      <c r="R437" s="268"/>
      <c r="S437" s="268"/>
      <c r="T437" s="268"/>
      <c r="U437" s="268"/>
      <c r="V437" s="268"/>
      <c r="W437" s="268"/>
      <c r="X437" s="268"/>
      <c r="Y437" s="268"/>
      <c r="Z437" s="268"/>
    </row>
    <row r="438" ht="12.75" customHeight="1">
      <c r="A438" s="268"/>
      <c r="B438" s="268"/>
      <c r="C438" s="268"/>
      <c r="D438" s="357"/>
      <c r="E438" s="268"/>
      <c r="F438" s="357"/>
      <c r="G438" s="357"/>
      <c r="H438" s="357"/>
      <c r="I438" s="357"/>
      <c r="J438" s="357"/>
      <c r="K438" s="357"/>
      <c r="L438" s="268"/>
      <c r="M438" s="268"/>
      <c r="N438" s="268"/>
      <c r="O438" s="268"/>
      <c r="P438" s="268"/>
      <c r="Q438" s="268"/>
      <c r="R438" s="268"/>
      <c r="S438" s="268"/>
      <c r="T438" s="268"/>
      <c r="U438" s="268"/>
      <c r="V438" s="268"/>
      <c r="W438" s="268"/>
      <c r="X438" s="268"/>
      <c r="Y438" s="268"/>
      <c r="Z438" s="268"/>
    </row>
    <row r="439" ht="12.75" customHeight="1">
      <c r="A439" s="268"/>
      <c r="B439" s="268"/>
      <c r="C439" s="268"/>
      <c r="D439" s="357"/>
      <c r="E439" s="268"/>
      <c r="F439" s="357"/>
      <c r="G439" s="357"/>
      <c r="H439" s="357"/>
      <c r="I439" s="357"/>
      <c r="J439" s="357"/>
      <c r="K439" s="357"/>
      <c r="L439" s="268"/>
      <c r="M439" s="268"/>
      <c r="N439" s="268"/>
      <c r="O439" s="268"/>
      <c r="P439" s="268"/>
      <c r="Q439" s="268"/>
      <c r="R439" s="268"/>
      <c r="S439" s="268"/>
      <c r="T439" s="268"/>
      <c r="U439" s="268"/>
      <c r="V439" s="268"/>
      <c r="W439" s="268"/>
      <c r="X439" s="268"/>
      <c r="Y439" s="268"/>
      <c r="Z439" s="268"/>
    </row>
    <row r="440" ht="12.75" customHeight="1">
      <c r="A440" s="268"/>
      <c r="B440" s="268"/>
      <c r="C440" s="268"/>
      <c r="D440" s="357"/>
      <c r="E440" s="268"/>
      <c r="F440" s="357"/>
      <c r="G440" s="357"/>
      <c r="H440" s="357"/>
      <c r="I440" s="357"/>
      <c r="J440" s="357"/>
      <c r="K440" s="357"/>
      <c r="L440" s="268"/>
      <c r="M440" s="268"/>
      <c r="N440" s="268"/>
      <c r="O440" s="268"/>
      <c r="P440" s="268"/>
      <c r="Q440" s="268"/>
      <c r="R440" s="268"/>
      <c r="S440" s="268"/>
      <c r="T440" s="268"/>
      <c r="U440" s="268"/>
      <c r="V440" s="268"/>
      <c r="W440" s="268"/>
      <c r="X440" s="268"/>
      <c r="Y440" s="268"/>
      <c r="Z440" s="268"/>
    </row>
    <row r="441" ht="12.75" customHeight="1">
      <c r="A441" s="268"/>
      <c r="B441" s="268"/>
      <c r="C441" s="268"/>
      <c r="D441" s="357"/>
      <c r="E441" s="268"/>
      <c r="F441" s="357"/>
      <c r="G441" s="357"/>
      <c r="H441" s="357"/>
      <c r="I441" s="357"/>
      <c r="J441" s="357"/>
      <c r="K441" s="357"/>
      <c r="L441" s="268"/>
      <c r="M441" s="268"/>
      <c r="N441" s="268"/>
      <c r="O441" s="268"/>
      <c r="P441" s="268"/>
      <c r="Q441" s="268"/>
      <c r="R441" s="268"/>
      <c r="S441" s="268"/>
      <c r="T441" s="268"/>
      <c r="U441" s="268"/>
      <c r="V441" s="268"/>
      <c r="W441" s="268"/>
      <c r="X441" s="268"/>
      <c r="Y441" s="268"/>
      <c r="Z441" s="268"/>
    </row>
    <row r="442" ht="12.75" customHeight="1">
      <c r="A442" s="268"/>
      <c r="B442" s="268"/>
      <c r="C442" s="268"/>
      <c r="D442" s="357"/>
      <c r="E442" s="268"/>
      <c r="F442" s="357"/>
      <c r="G442" s="357"/>
      <c r="H442" s="357"/>
      <c r="I442" s="357"/>
      <c r="J442" s="357"/>
      <c r="K442" s="357"/>
      <c r="L442" s="268"/>
      <c r="M442" s="268"/>
      <c r="N442" s="268"/>
      <c r="O442" s="268"/>
      <c r="P442" s="268"/>
      <c r="Q442" s="268"/>
      <c r="R442" s="268"/>
      <c r="S442" s="268"/>
      <c r="T442" s="268"/>
      <c r="U442" s="268"/>
      <c r="V442" s="268"/>
      <c r="W442" s="268"/>
      <c r="X442" s="268"/>
      <c r="Y442" s="268"/>
      <c r="Z442" s="268"/>
    </row>
    <row r="443" ht="12.75" customHeight="1">
      <c r="A443" s="268"/>
      <c r="B443" s="268"/>
      <c r="C443" s="268"/>
      <c r="D443" s="357"/>
      <c r="E443" s="268"/>
      <c r="F443" s="357"/>
      <c r="G443" s="357"/>
      <c r="H443" s="357"/>
      <c r="I443" s="357"/>
      <c r="J443" s="357"/>
      <c r="K443" s="357"/>
      <c r="L443" s="268"/>
      <c r="M443" s="268"/>
      <c r="N443" s="268"/>
      <c r="O443" s="268"/>
      <c r="P443" s="268"/>
      <c r="Q443" s="268"/>
      <c r="R443" s="268"/>
      <c r="S443" s="268"/>
      <c r="T443" s="268"/>
      <c r="U443" s="268"/>
      <c r="V443" s="268"/>
      <c r="W443" s="268"/>
      <c r="X443" s="268"/>
      <c r="Y443" s="268"/>
      <c r="Z443" s="268"/>
    </row>
    <row r="444" ht="12.75" customHeight="1">
      <c r="A444" s="268"/>
      <c r="B444" s="268"/>
      <c r="C444" s="268"/>
      <c r="D444" s="357"/>
      <c r="E444" s="268"/>
      <c r="F444" s="357"/>
      <c r="G444" s="357"/>
      <c r="H444" s="357"/>
      <c r="I444" s="357"/>
      <c r="J444" s="357"/>
      <c r="K444" s="357"/>
      <c r="L444" s="268"/>
      <c r="M444" s="268"/>
      <c r="N444" s="268"/>
      <c r="O444" s="268"/>
      <c r="P444" s="268"/>
      <c r="Q444" s="268"/>
      <c r="R444" s="268"/>
      <c r="S444" s="268"/>
      <c r="T444" s="268"/>
      <c r="U444" s="268"/>
      <c r="V444" s="268"/>
      <c r="W444" s="268"/>
      <c r="X444" s="268"/>
      <c r="Y444" s="268"/>
      <c r="Z444" s="268"/>
    </row>
    <row r="445" ht="12.75" customHeight="1">
      <c r="A445" s="268"/>
      <c r="B445" s="268"/>
      <c r="C445" s="268"/>
      <c r="D445" s="357"/>
      <c r="E445" s="268"/>
      <c r="F445" s="357"/>
      <c r="G445" s="357"/>
      <c r="H445" s="357"/>
      <c r="I445" s="357"/>
      <c r="J445" s="357"/>
      <c r="K445" s="357"/>
      <c r="L445" s="268"/>
      <c r="M445" s="268"/>
      <c r="N445" s="268"/>
      <c r="O445" s="268"/>
      <c r="P445" s="268"/>
      <c r="Q445" s="268"/>
      <c r="R445" s="268"/>
      <c r="S445" s="268"/>
      <c r="T445" s="268"/>
      <c r="U445" s="268"/>
      <c r="V445" s="268"/>
      <c r="W445" s="268"/>
      <c r="X445" s="268"/>
      <c r="Y445" s="268"/>
      <c r="Z445" s="268"/>
    </row>
    <row r="446" ht="12.75" customHeight="1">
      <c r="A446" s="268"/>
      <c r="B446" s="268"/>
      <c r="C446" s="268"/>
      <c r="D446" s="357"/>
      <c r="E446" s="268"/>
      <c r="F446" s="357"/>
      <c r="G446" s="357"/>
      <c r="H446" s="357"/>
      <c r="I446" s="357"/>
      <c r="J446" s="357"/>
      <c r="K446" s="357"/>
      <c r="L446" s="268"/>
      <c r="M446" s="268"/>
      <c r="N446" s="268"/>
      <c r="O446" s="268"/>
      <c r="P446" s="268"/>
      <c r="Q446" s="268"/>
      <c r="R446" s="268"/>
      <c r="S446" s="268"/>
      <c r="T446" s="268"/>
      <c r="U446" s="268"/>
      <c r="V446" s="268"/>
      <c r="W446" s="268"/>
      <c r="X446" s="268"/>
      <c r="Y446" s="268"/>
      <c r="Z446" s="268"/>
    </row>
    <row r="447" ht="12.75" customHeight="1">
      <c r="A447" s="268"/>
      <c r="B447" s="268"/>
      <c r="C447" s="268"/>
      <c r="D447" s="357"/>
      <c r="E447" s="268"/>
      <c r="F447" s="357"/>
      <c r="G447" s="357"/>
      <c r="H447" s="357"/>
      <c r="I447" s="357"/>
      <c r="J447" s="357"/>
      <c r="K447" s="357"/>
      <c r="L447" s="268"/>
      <c r="M447" s="268"/>
      <c r="N447" s="268"/>
      <c r="O447" s="268"/>
      <c r="P447" s="268"/>
      <c r="Q447" s="268"/>
      <c r="R447" s="268"/>
      <c r="S447" s="268"/>
      <c r="T447" s="268"/>
      <c r="U447" s="268"/>
      <c r="V447" s="268"/>
      <c r="W447" s="268"/>
      <c r="X447" s="268"/>
      <c r="Y447" s="268"/>
      <c r="Z447" s="268"/>
    </row>
    <row r="448" ht="12.75" customHeight="1">
      <c r="A448" s="268"/>
      <c r="B448" s="268"/>
      <c r="C448" s="268"/>
      <c r="D448" s="357"/>
      <c r="E448" s="268"/>
      <c r="F448" s="357"/>
      <c r="G448" s="357"/>
      <c r="H448" s="357"/>
      <c r="I448" s="357"/>
      <c r="J448" s="357"/>
      <c r="K448" s="357"/>
      <c r="L448" s="268"/>
      <c r="M448" s="268"/>
      <c r="N448" s="268"/>
      <c r="O448" s="268"/>
      <c r="P448" s="268"/>
      <c r="Q448" s="268"/>
      <c r="R448" s="268"/>
      <c r="S448" s="268"/>
      <c r="T448" s="268"/>
      <c r="U448" s="268"/>
      <c r="V448" s="268"/>
      <c r="W448" s="268"/>
      <c r="X448" s="268"/>
      <c r="Y448" s="268"/>
      <c r="Z448" s="268"/>
    </row>
    <row r="449" ht="12.75" customHeight="1">
      <c r="A449" s="268"/>
      <c r="B449" s="268"/>
      <c r="C449" s="268"/>
      <c r="D449" s="357"/>
      <c r="E449" s="268"/>
      <c r="F449" s="357"/>
      <c r="G449" s="357"/>
      <c r="H449" s="357"/>
      <c r="I449" s="357"/>
      <c r="J449" s="357"/>
      <c r="K449" s="357"/>
      <c r="L449" s="268"/>
      <c r="M449" s="268"/>
      <c r="N449" s="268"/>
      <c r="O449" s="268"/>
      <c r="P449" s="268"/>
      <c r="Q449" s="268"/>
      <c r="R449" s="268"/>
      <c r="S449" s="268"/>
      <c r="T449" s="268"/>
      <c r="U449" s="268"/>
      <c r="V449" s="268"/>
      <c r="W449" s="268"/>
      <c r="X449" s="268"/>
      <c r="Y449" s="268"/>
      <c r="Z449" s="268"/>
    </row>
    <row r="450" ht="12.75" customHeight="1">
      <c r="A450" s="268"/>
      <c r="B450" s="268"/>
      <c r="C450" s="268"/>
      <c r="D450" s="357"/>
      <c r="E450" s="268"/>
      <c r="F450" s="357"/>
      <c r="G450" s="357"/>
      <c r="H450" s="357"/>
      <c r="I450" s="357"/>
      <c r="J450" s="357"/>
      <c r="K450" s="357"/>
      <c r="L450" s="268"/>
      <c r="M450" s="268"/>
      <c r="N450" s="268"/>
      <c r="O450" s="268"/>
      <c r="P450" s="268"/>
      <c r="Q450" s="268"/>
      <c r="R450" s="268"/>
      <c r="S450" s="268"/>
      <c r="T450" s="268"/>
      <c r="U450" s="268"/>
      <c r="V450" s="268"/>
      <c r="W450" s="268"/>
      <c r="X450" s="268"/>
      <c r="Y450" s="268"/>
      <c r="Z450" s="268"/>
    </row>
    <row r="451" ht="12.75" customHeight="1">
      <c r="A451" s="268"/>
      <c r="B451" s="268"/>
      <c r="C451" s="268"/>
      <c r="D451" s="357"/>
      <c r="E451" s="268"/>
      <c r="F451" s="357"/>
      <c r="G451" s="357"/>
      <c r="H451" s="357"/>
      <c r="I451" s="357"/>
      <c r="J451" s="357"/>
      <c r="K451" s="357"/>
      <c r="L451" s="268"/>
      <c r="M451" s="268"/>
      <c r="N451" s="268"/>
      <c r="O451" s="268"/>
      <c r="P451" s="268"/>
      <c r="Q451" s="268"/>
      <c r="R451" s="268"/>
      <c r="S451" s="268"/>
      <c r="T451" s="268"/>
      <c r="U451" s="268"/>
      <c r="V451" s="268"/>
      <c r="W451" s="268"/>
      <c r="X451" s="268"/>
      <c r="Y451" s="268"/>
      <c r="Z451" s="268"/>
    </row>
    <row r="452" ht="12.75" customHeight="1">
      <c r="A452" s="268"/>
      <c r="B452" s="268"/>
      <c r="C452" s="268"/>
      <c r="D452" s="357"/>
      <c r="E452" s="268"/>
      <c r="F452" s="357"/>
      <c r="G452" s="357"/>
      <c r="H452" s="357"/>
      <c r="I452" s="357"/>
      <c r="J452" s="357"/>
      <c r="K452" s="357"/>
      <c r="L452" s="268"/>
      <c r="M452" s="268"/>
      <c r="N452" s="268"/>
      <c r="O452" s="268"/>
      <c r="P452" s="268"/>
      <c r="Q452" s="268"/>
      <c r="R452" s="268"/>
      <c r="S452" s="268"/>
      <c r="T452" s="268"/>
      <c r="U452" s="268"/>
      <c r="V452" s="268"/>
      <c r="W452" s="268"/>
      <c r="X452" s="268"/>
      <c r="Y452" s="268"/>
      <c r="Z452" s="268"/>
    </row>
    <row r="453" ht="12.75" customHeight="1">
      <c r="A453" s="268"/>
      <c r="B453" s="268"/>
      <c r="C453" s="268"/>
      <c r="D453" s="357"/>
      <c r="E453" s="268"/>
      <c r="F453" s="357"/>
      <c r="G453" s="357"/>
      <c r="H453" s="357"/>
      <c r="I453" s="357"/>
      <c r="J453" s="357"/>
      <c r="K453" s="357"/>
      <c r="L453" s="268"/>
      <c r="M453" s="268"/>
      <c r="N453" s="268"/>
      <c r="O453" s="268"/>
      <c r="P453" s="268"/>
      <c r="Q453" s="268"/>
      <c r="R453" s="268"/>
      <c r="S453" s="268"/>
      <c r="T453" s="268"/>
      <c r="U453" s="268"/>
      <c r="V453" s="268"/>
      <c r="W453" s="268"/>
      <c r="X453" s="268"/>
      <c r="Y453" s="268"/>
      <c r="Z453" s="268"/>
    </row>
    <row r="454" ht="12.75" customHeight="1">
      <c r="A454" s="268"/>
      <c r="B454" s="268"/>
      <c r="C454" s="268"/>
      <c r="D454" s="357"/>
      <c r="E454" s="268"/>
      <c r="F454" s="357"/>
      <c r="G454" s="357"/>
      <c r="H454" s="357"/>
      <c r="I454" s="357"/>
      <c r="J454" s="357"/>
      <c r="K454" s="357"/>
      <c r="L454" s="268"/>
      <c r="M454" s="268"/>
      <c r="N454" s="268"/>
      <c r="O454" s="268"/>
      <c r="P454" s="268"/>
      <c r="Q454" s="268"/>
      <c r="R454" s="268"/>
      <c r="S454" s="268"/>
      <c r="T454" s="268"/>
      <c r="U454" s="268"/>
      <c r="V454" s="268"/>
      <c r="W454" s="268"/>
      <c r="X454" s="268"/>
      <c r="Y454" s="268"/>
      <c r="Z454" s="268"/>
    </row>
    <row r="455" ht="12.75" customHeight="1">
      <c r="A455" s="268"/>
      <c r="B455" s="268"/>
      <c r="C455" s="268"/>
      <c r="D455" s="357"/>
      <c r="E455" s="268"/>
      <c r="F455" s="357"/>
      <c r="G455" s="357"/>
      <c r="H455" s="357"/>
      <c r="I455" s="357"/>
      <c r="J455" s="357"/>
      <c r="K455" s="357"/>
      <c r="L455" s="268"/>
      <c r="M455" s="268"/>
      <c r="N455" s="268"/>
      <c r="O455" s="268"/>
      <c r="P455" s="268"/>
      <c r="Q455" s="268"/>
      <c r="R455" s="268"/>
      <c r="S455" s="268"/>
      <c r="T455" s="268"/>
      <c r="U455" s="268"/>
      <c r="V455" s="268"/>
      <c r="W455" s="268"/>
      <c r="X455" s="268"/>
      <c r="Y455" s="268"/>
      <c r="Z455" s="268"/>
    </row>
    <row r="456" ht="12.75" customHeight="1">
      <c r="A456" s="268"/>
      <c r="B456" s="268"/>
      <c r="C456" s="268"/>
      <c r="D456" s="357"/>
      <c r="E456" s="268"/>
      <c r="F456" s="357"/>
      <c r="G456" s="357"/>
      <c r="H456" s="357"/>
      <c r="I456" s="357"/>
      <c r="J456" s="357"/>
      <c r="K456" s="357"/>
      <c r="L456" s="268"/>
      <c r="M456" s="268"/>
      <c r="N456" s="268"/>
      <c r="O456" s="268"/>
      <c r="P456" s="268"/>
      <c r="Q456" s="268"/>
      <c r="R456" s="268"/>
      <c r="S456" s="268"/>
      <c r="T456" s="268"/>
      <c r="U456" s="268"/>
      <c r="V456" s="268"/>
      <c r="W456" s="268"/>
      <c r="X456" s="268"/>
      <c r="Y456" s="268"/>
      <c r="Z456" s="268"/>
    </row>
    <row r="457" ht="12.75" customHeight="1">
      <c r="A457" s="268"/>
      <c r="B457" s="268"/>
      <c r="C457" s="268"/>
      <c r="D457" s="357"/>
      <c r="E457" s="268"/>
      <c r="F457" s="357"/>
      <c r="G457" s="357"/>
      <c r="H457" s="357"/>
      <c r="I457" s="357"/>
      <c r="J457" s="357"/>
      <c r="K457" s="357"/>
      <c r="L457" s="268"/>
      <c r="M457" s="268"/>
      <c r="N457" s="268"/>
      <c r="O457" s="268"/>
      <c r="P457" s="268"/>
      <c r="Q457" s="268"/>
      <c r="R457" s="268"/>
      <c r="S457" s="268"/>
      <c r="T457" s="268"/>
      <c r="U457" s="268"/>
      <c r="V457" s="268"/>
      <c r="W457" s="268"/>
      <c r="X457" s="268"/>
      <c r="Y457" s="268"/>
      <c r="Z457" s="268"/>
    </row>
    <row r="458" ht="12.75" customHeight="1">
      <c r="A458" s="268"/>
      <c r="B458" s="268"/>
      <c r="C458" s="268"/>
      <c r="D458" s="357"/>
      <c r="E458" s="268"/>
      <c r="F458" s="357"/>
      <c r="G458" s="357"/>
      <c r="H458" s="357"/>
      <c r="I458" s="357"/>
      <c r="J458" s="357"/>
      <c r="K458" s="357"/>
      <c r="L458" s="268"/>
      <c r="M458" s="268"/>
      <c r="N458" s="268"/>
      <c r="O458" s="268"/>
      <c r="P458" s="268"/>
      <c r="Q458" s="268"/>
      <c r="R458" s="268"/>
      <c r="S458" s="268"/>
      <c r="T458" s="268"/>
      <c r="U458" s="268"/>
      <c r="V458" s="268"/>
      <c r="W458" s="268"/>
      <c r="X458" s="268"/>
      <c r="Y458" s="268"/>
      <c r="Z458" s="268"/>
    </row>
    <row r="459" ht="12.75" customHeight="1">
      <c r="A459" s="268"/>
      <c r="B459" s="268"/>
      <c r="C459" s="268"/>
      <c r="D459" s="357"/>
      <c r="E459" s="268"/>
      <c r="F459" s="357"/>
      <c r="G459" s="357"/>
      <c r="H459" s="357"/>
      <c r="I459" s="357"/>
      <c r="J459" s="357"/>
      <c r="K459" s="357"/>
      <c r="L459" s="268"/>
      <c r="M459" s="268"/>
      <c r="N459" s="268"/>
      <c r="O459" s="268"/>
      <c r="P459" s="268"/>
      <c r="Q459" s="268"/>
      <c r="R459" s="268"/>
      <c r="S459" s="268"/>
      <c r="T459" s="268"/>
      <c r="U459" s="268"/>
      <c r="V459" s="268"/>
      <c r="W459" s="268"/>
      <c r="X459" s="268"/>
      <c r="Y459" s="268"/>
      <c r="Z459" s="268"/>
    </row>
    <row r="460" ht="12.75" customHeight="1">
      <c r="A460" s="268"/>
      <c r="B460" s="268"/>
      <c r="C460" s="268"/>
      <c r="D460" s="357"/>
      <c r="E460" s="268"/>
      <c r="F460" s="357"/>
      <c r="G460" s="357"/>
      <c r="H460" s="357"/>
      <c r="I460" s="357"/>
      <c r="J460" s="357"/>
      <c r="K460" s="357"/>
      <c r="L460" s="268"/>
      <c r="M460" s="268"/>
      <c r="N460" s="268"/>
      <c r="O460" s="268"/>
      <c r="P460" s="268"/>
      <c r="Q460" s="268"/>
      <c r="R460" s="268"/>
      <c r="S460" s="268"/>
      <c r="T460" s="268"/>
      <c r="U460" s="268"/>
      <c r="V460" s="268"/>
      <c r="W460" s="268"/>
      <c r="X460" s="268"/>
      <c r="Y460" s="268"/>
      <c r="Z460" s="268"/>
    </row>
    <row r="461" ht="12.75" customHeight="1">
      <c r="A461" s="268"/>
      <c r="B461" s="268"/>
      <c r="C461" s="268"/>
      <c r="D461" s="357"/>
      <c r="E461" s="268"/>
      <c r="F461" s="357"/>
      <c r="G461" s="357"/>
      <c r="H461" s="357"/>
      <c r="I461" s="357"/>
      <c r="J461" s="357"/>
      <c r="K461" s="357"/>
      <c r="L461" s="268"/>
      <c r="M461" s="268"/>
      <c r="N461" s="268"/>
      <c r="O461" s="268"/>
      <c r="P461" s="268"/>
      <c r="Q461" s="268"/>
      <c r="R461" s="268"/>
      <c r="S461" s="268"/>
      <c r="T461" s="268"/>
      <c r="U461" s="268"/>
      <c r="V461" s="268"/>
      <c r="W461" s="268"/>
      <c r="X461" s="268"/>
      <c r="Y461" s="268"/>
      <c r="Z461" s="268"/>
    </row>
    <row r="462" ht="12.75" customHeight="1">
      <c r="A462" s="268"/>
      <c r="B462" s="268"/>
      <c r="C462" s="268"/>
      <c r="D462" s="357"/>
      <c r="E462" s="268"/>
      <c r="F462" s="357"/>
      <c r="G462" s="357"/>
      <c r="H462" s="357"/>
      <c r="I462" s="357"/>
      <c r="J462" s="357"/>
      <c r="K462" s="357"/>
      <c r="L462" s="268"/>
      <c r="M462" s="268"/>
      <c r="N462" s="268"/>
      <c r="O462" s="268"/>
      <c r="P462" s="268"/>
      <c r="Q462" s="268"/>
      <c r="R462" s="268"/>
      <c r="S462" s="268"/>
      <c r="T462" s="268"/>
      <c r="U462" s="268"/>
      <c r="V462" s="268"/>
      <c r="W462" s="268"/>
      <c r="X462" s="268"/>
      <c r="Y462" s="268"/>
      <c r="Z462" s="268"/>
    </row>
    <row r="463" ht="12.75" customHeight="1">
      <c r="A463" s="268"/>
      <c r="B463" s="268"/>
      <c r="C463" s="268"/>
      <c r="D463" s="357"/>
      <c r="E463" s="268"/>
      <c r="F463" s="357"/>
      <c r="G463" s="357"/>
      <c r="H463" s="357"/>
      <c r="I463" s="357"/>
      <c r="J463" s="357"/>
      <c r="K463" s="357"/>
      <c r="L463" s="268"/>
      <c r="M463" s="268"/>
      <c r="N463" s="268"/>
      <c r="O463" s="268"/>
      <c r="P463" s="268"/>
      <c r="Q463" s="268"/>
      <c r="R463" s="268"/>
      <c r="S463" s="268"/>
      <c r="T463" s="268"/>
      <c r="U463" s="268"/>
      <c r="V463" s="268"/>
      <c r="W463" s="268"/>
      <c r="X463" s="268"/>
      <c r="Y463" s="268"/>
      <c r="Z463" s="268"/>
    </row>
    <row r="464" ht="12.75" customHeight="1">
      <c r="A464" s="268"/>
      <c r="B464" s="268"/>
      <c r="C464" s="268"/>
      <c r="D464" s="357"/>
      <c r="E464" s="268"/>
      <c r="F464" s="357"/>
      <c r="G464" s="357"/>
      <c r="H464" s="357"/>
      <c r="I464" s="357"/>
      <c r="J464" s="357"/>
      <c r="K464" s="357"/>
      <c r="L464" s="268"/>
      <c r="M464" s="268"/>
      <c r="N464" s="268"/>
      <c r="O464" s="268"/>
      <c r="P464" s="268"/>
      <c r="Q464" s="268"/>
      <c r="R464" s="268"/>
      <c r="S464" s="268"/>
      <c r="T464" s="268"/>
      <c r="U464" s="268"/>
      <c r="V464" s="268"/>
      <c r="W464" s="268"/>
      <c r="X464" s="268"/>
      <c r="Y464" s="268"/>
      <c r="Z464" s="268"/>
    </row>
    <row r="465" ht="12.75" customHeight="1">
      <c r="A465" s="268"/>
      <c r="B465" s="268"/>
      <c r="C465" s="268"/>
      <c r="D465" s="357"/>
      <c r="E465" s="268"/>
      <c r="F465" s="357"/>
      <c r="G465" s="357"/>
      <c r="H465" s="357"/>
      <c r="I465" s="357"/>
      <c r="J465" s="357"/>
      <c r="K465" s="357"/>
      <c r="L465" s="268"/>
      <c r="M465" s="268"/>
      <c r="N465" s="268"/>
      <c r="O465" s="268"/>
      <c r="P465" s="268"/>
      <c r="Q465" s="268"/>
      <c r="R465" s="268"/>
      <c r="S465" s="268"/>
      <c r="T465" s="268"/>
      <c r="U465" s="268"/>
      <c r="V465" s="268"/>
      <c r="W465" s="268"/>
      <c r="X465" s="268"/>
      <c r="Y465" s="268"/>
      <c r="Z465" s="268"/>
    </row>
    <row r="466" ht="12.75" customHeight="1">
      <c r="A466" s="268"/>
      <c r="B466" s="268"/>
      <c r="C466" s="268"/>
      <c r="D466" s="357"/>
      <c r="E466" s="268"/>
      <c r="F466" s="357"/>
      <c r="G466" s="357"/>
      <c r="H466" s="357"/>
      <c r="I466" s="357"/>
      <c r="J466" s="357"/>
      <c r="K466" s="357"/>
      <c r="L466" s="268"/>
      <c r="M466" s="268"/>
      <c r="N466" s="268"/>
      <c r="O466" s="268"/>
      <c r="P466" s="268"/>
      <c r="Q466" s="268"/>
      <c r="R466" s="268"/>
      <c r="S466" s="268"/>
      <c r="T466" s="268"/>
      <c r="U466" s="268"/>
      <c r="V466" s="268"/>
      <c r="W466" s="268"/>
      <c r="X466" s="268"/>
      <c r="Y466" s="268"/>
      <c r="Z466" s="268"/>
    </row>
    <row r="467" ht="12.75" customHeight="1">
      <c r="A467" s="268"/>
      <c r="B467" s="268"/>
      <c r="C467" s="268"/>
      <c r="D467" s="357"/>
      <c r="E467" s="268"/>
      <c r="F467" s="357"/>
      <c r="G467" s="357"/>
      <c r="H467" s="357"/>
      <c r="I467" s="357"/>
      <c r="J467" s="357"/>
      <c r="K467" s="357"/>
      <c r="L467" s="268"/>
      <c r="M467" s="268"/>
      <c r="N467" s="268"/>
      <c r="O467" s="268"/>
      <c r="P467" s="268"/>
      <c r="Q467" s="268"/>
      <c r="R467" s="268"/>
      <c r="S467" s="268"/>
      <c r="T467" s="268"/>
      <c r="U467" s="268"/>
      <c r="V467" s="268"/>
      <c r="W467" s="268"/>
      <c r="X467" s="268"/>
      <c r="Y467" s="268"/>
      <c r="Z467" s="268"/>
    </row>
    <row r="468" ht="12.75" customHeight="1">
      <c r="A468" s="268"/>
      <c r="B468" s="268"/>
      <c r="C468" s="268"/>
      <c r="D468" s="357"/>
      <c r="E468" s="268"/>
      <c r="F468" s="357"/>
      <c r="G468" s="357"/>
      <c r="H468" s="357"/>
      <c r="I468" s="357"/>
      <c r="J468" s="357"/>
      <c r="K468" s="357"/>
      <c r="L468" s="268"/>
      <c r="M468" s="268"/>
      <c r="N468" s="268"/>
      <c r="O468" s="268"/>
      <c r="P468" s="268"/>
      <c r="Q468" s="268"/>
      <c r="R468" s="268"/>
      <c r="S468" s="268"/>
      <c r="T468" s="268"/>
      <c r="U468" s="268"/>
      <c r="V468" s="268"/>
      <c r="W468" s="268"/>
      <c r="X468" s="268"/>
      <c r="Y468" s="268"/>
      <c r="Z468" s="268"/>
    </row>
    <row r="469" ht="12.75" customHeight="1">
      <c r="A469" s="268"/>
      <c r="B469" s="268"/>
      <c r="C469" s="268"/>
      <c r="D469" s="357"/>
      <c r="E469" s="268"/>
      <c r="F469" s="357"/>
      <c r="G469" s="357"/>
      <c r="H469" s="357"/>
      <c r="I469" s="357"/>
      <c r="J469" s="357"/>
      <c r="K469" s="357"/>
      <c r="L469" s="268"/>
      <c r="M469" s="268"/>
      <c r="N469" s="268"/>
      <c r="O469" s="268"/>
      <c r="P469" s="268"/>
      <c r="Q469" s="268"/>
      <c r="R469" s="268"/>
      <c r="S469" s="268"/>
      <c r="T469" s="268"/>
      <c r="U469" s="268"/>
      <c r="V469" s="268"/>
      <c r="W469" s="268"/>
      <c r="X469" s="268"/>
      <c r="Y469" s="268"/>
      <c r="Z469" s="268"/>
    </row>
    <row r="470" ht="12.75" customHeight="1">
      <c r="A470" s="268"/>
      <c r="B470" s="268"/>
      <c r="C470" s="268"/>
      <c r="D470" s="357"/>
      <c r="E470" s="268"/>
      <c r="F470" s="357"/>
      <c r="G470" s="357"/>
      <c r="H470" s="357"/>
      <c r="I470" s="357"/>
      <c r="J470" s="357"/>
      <c r="K470" s="357"/>
      <c r="L470" s="268"/>
      <c r="M470" s="268"/>
      <c r="N470" s="268"/>
      <c r="O470" s="268"/>
      <c r="P470" s="268"/>
      <c r="Q470" s="268"/>
      <c r="R470" s="268"/>
      <c r="S470" s="268"/>
      <c r="T470" s="268"/>
      <c r="U470" s="268"/>
      <c r="V470" s="268"/>
      <c r="W470" s="268"/>
      <c r="X470" s="268"/>
      <c r="Y470" s="268"/>
      <c r="Z470" s="268"/>
    </row>
    <row r="471" ht="12.75" customHeight="1">
      <c r="A471" s="268"/>
      <c r="B471" s="268"/>
      <c r="C471" s="268"/>
      <c r="D471" s="357"/>
      <c r="E471" s="268"/>
      <c r="F471" s="357"/>
      <c r="G471" s="357"/>
      <c r="H471" s="357"/>
      <c r="I471" s="357"/>
      <c r="J471" s="357"/>
      <c r="K471" s="357"/>
      <c r="L471" s="268"/>
      <c r="M471" s="268"/>
      <c r="N471" s="268"/>
      <c r="O471" s="268"/>
      <c r="P471" s="268"/>
      <c r="Q471" s="268"/>
      <c r="R471" s="268"/>
      <c r="S471" s="268"/>
      <c r="T471" s="268"/>
      <c r="U471" s="268"/>
      <c r="V471" s="268"/>
      <c r="W471" s="268"/>
      <c r="X471" s="268"/>
      <c r="Y471" s="268"/>
      <c r="Z471" s="268"/>
    </row>
    <row r="472" ht="12.75" customHeight="1">
      <c r="A472" s="268"/>
      <c r="B472" s="268"/>
      <c r="C472" s="268"/>
      <c r="D472" s="357"/>
      <c r="E472" s="268"/>
      <c r="F472" s="357"/>
      <c r="G472" s="357"/>
      <c r="H472" s="357"/>
      <c r="I472" s="357"/>
      <c r="J472" s="357"/>
      <c r="K472" s="357"/>
      <c r="L472" s="268"/>
      <c r="M472" s="268"/>
      <c r="N472" s="268"/>
      <c r="O472" s="268"/>
      <c r="P472" s="268"/>
      <c r="Q472" s="268"/>
      <c r="R472" s="268"/>
      <c r="S472" s="268"/>
      <c r="T472" s="268"/>
      <c r="U472" s="268"/>
      <c r="V472" s="268"/>
      <c r="W472" s="268"/>
      <c r="X472" s="268"/>
      <c r="Y472" s="268"/>
      <c r="Z472" s="268"/>
    </row>
    <row r="473" ht="12.75" customHeight="1">
      <c r="A473" s="268"/>
      <c r="B473" s="268"/>
      <c r="C473" s="268"/>
      <c r="D473" s="357"/>
      <c r="E473" s="268"/>
      <c r="F473" s="357"/>
      <c r="G473" s="357"/>
      <c r="H473" s="357"/>
      <c r="I473" s="357"/>
      <c r="J473" s="357"/>
      <c r="K473" s="357"/>
      <c r="L473" s="268"/>
      <c r="M473" s="268"/>
      <c r="N473" s="268"/>
      <c r="O473" s="268"/>
      <c r="P473" s="268"/>
      <c r="Q473" s="268"/>
      <c r="R473" s="268"/>
      <c r="S473" s="268"/>
      <c r="T473" s="268"/>
      <c r="U473" s="268"/>
      <c r="V473" s="268"/>
      <c r="W473" s="268"/>
      <c r="X473" s="268"/>
      <c r="Y473" s="268"/>
      <c r="Z473" s="268"/>
    </row>
    <row r="474" ht="12.75" customHeight="1">
      <c r="A474" s="268"/>
      <c r="B474" s="268"/>
      <c r="C474" s="268"/>
      <c r="D474" s="357"/>
      <c r="E474" s="268"/>
      <c r="F474" s="357"/>
      <c r="G474" s="357"/>
      <c r="H474" s="357"/>
      <c r="I474" s="357"/>
      <c r="J474" s="357"/>
      <c r="K474" s="357"/>
      <c r="L474" s="268"/>
      <c r="M474" s="268"/>
      <c r="N474" s="268"/>
      <c r="O474" s="268"/>
      <c r="P474" s="268"/>
      <c r="Q474" s="268"/>
      <c r="R474" s="268"/>
      <c r="S474" s="268"/>
      <c r="T474" s="268"/>
      <c r="U474" s="268"/>
      <c r="V474" s="268"/>
      <c r="W474" s="268"/>
      <c r="X474" s="268"/>
      <c r="Y474" s="268"/>
      <c r="Z474" s="268"/>
    </row>
    <row r="475" ht="12.75" customHeight="1">
      <c r="A475" s="268"/>
      <c r="B475" s="268"/>
      <c r="C475" s="268"/>
      <c r="D475" s="357"/>
      <c r="E475" s="268"/>
      <c r="F475" s="357"/>
      <c r="G475" s="357"/>
      <c r="H475" s="357"/>
      <c r="I475" s="357"/>
      <c r="J475" s="357"/>
      <c r="K475" s="357"/>
      <c r="L475" s="268"/>
      <c r="M475" s="268"/>
      <c r="N475" s="268"/>
      <c r="O475" s="268"/>
      <c r="P475" s="268"/>
      <c r="Q475" s="268"/>
      <c r="R475" s="268"/>
      <c r="S475" s="268"/>
      <c r="T475" s="268"/>
      <c r="U475" s="268"/>
      <c r="V475" s="268"/>
      <c r="W475" s="268"/>
      <c r="X475" s="268"/>
      <c r="Y475" s="268"/>
      <c r="Z475" s="268"/>
    </row>
    <row r="476" ht="12.75" customHeight="1">
      <c r="A476" s="268"/>
      <c r="B476" s="268"/>
      <c r="C476" s="268"/>
      <c r="D476" s="357"/>
      <c r="E476" s="268"/>
      <c r="F476" s="357"/>
      <c r="G476" s="357"/>
      <c r="H476" s="357"/>
      <c r="I476" s="357"/>
      <c r="J476" s="357"/>
      <c r="K476" s="357"/>
      <c r="L476" s="268"/>
      <c r="M476" s="268"/>
      <c r="N476" s="268"/>
      <c r="O476" s="268"/>
      <c r="P476" s="268"/>
      <c r="Q476" s="268"/>
      <c r="R476" s="268"/>
      <c r="S476" s="268"/>
      <c r="T476" s="268"/>
      <c r="U476" s="268"/>
      <c r="V476" s="268"/>
      <c r="W476" s="268"/>
      <c r="X476" s="268"/>
      <c r="Y476" s="268"/>
      <c r="Z476" s="268"/>
    </row>
    <row r="477" ht="12.75" customHeight="1">
      <c r="A477" s="268"/>
      <c r="B477" s="268"/>
      <c r="C477" s="268"/>
      <c r="D477" s="357"/>
      <c r="E477" s="268"/>
      <c r="F477" s="357"/>
      <c r="G477" s="357"/>
      <c r="H477" s="357"/>
      <c r="I477" s="357"/>
      <c r="J477" s="357"/>
      <c r="K477" s="357"/>
      <c r="L477" s="268"/>
      <c r="M477" s="268"/>
      <c r="N477" s="268"/>
      <c r="O477" s="268"/>
      <c r="P477" s="268"/>
      <c r="Q477" s="268"/>
      <c r="R477" s="268"/>
      <c r="S477" s="268"/>
      <c r="T477" s="268"/>
      <c r="U477" s="268"/>
      <c r="V477" s="268"/>
      <c r="W477" s="268"/>
      <c r="X477" s="268"/>
      <c r="Y477" s="268"/>
      <c r="Z477" s="268"/>
    </row>
    <row r="478" ht="12.75" customHeight="1">
      <c r="A478" s="268"/>
      <c r="B478" s="268"/>
      <c r="C478" s="268"/>
      <c r="D478" s="357"/>
      <c r="E478" s="268"/>
      <c r="F478" s="357"/>
      <c r="G478" s="357"/>
      <c r="H478" s="357"/>
      <c r="I478" s="357"/>
      <c r="J478" s="357"/>
      <c r="K478" s="357"/>
      <c r="L478" s="268"/>
      <c r="M478" s="268"/>
      <c r="N478" s="268"/>
      <c r="O478" s="268"/>
      <c r="P478" s="268"/>
      <c r="Q478" s="268"/>
      <c r="R478" s="268"/>
      <c r="S478" s="268"/>
      <c r="T478" s="268"/>
      <c r="U478" s="268"/>
      <c r="V478" s="268"/>
      <c r="W478" s="268"/>
      <c r="X478" s="268"/>
      <c r="Y478" s="268"/>
      <c r="Z478" s="268"/>
    </row>
    <row r="479" ht="12.75" customHeight="1">
      <c r="A479" s="268"/>
      <c r="B479" s="268"/>
      <c r="C479" s="268"/>
      <c r="D479" s="357"/>
      <c r="E479" s="268"/>
      <c r="F479" s="357"/>
      <c r="G479" s="357"/>
      <c r="H479" s="357"/>
      <c r="I479" s="357"/>
      <c r="J479" s="357"/>
      <c r="K479" s="357"/>
      <c r="L479" s="268"/>
      <c r="M479" s="268"/>
      <c r="N479" s="268"/>
      <c r="O479" s="268"/>
      <c r="P479" s="268"/>
      <c r="Q479" s="268"/>
      <c r="R479" s="268"/>
      <c r="S479" s="268"/>
      <c r="T479" s="268"/>
      <c r="U479" s="268"/>
      <c r="V479" s="268"/>
      <c r="W479" s="268"/>
      <c r="X479" s="268"/>
      <c r="Y479" s="268"/>
      <c r="Z479" s="268"/>
    </row>
    <row r="480" ht="12.75" customHeight="1">
      <c r="A480" s="268"/>
      <c r="B480" s="268"/>
      <c r="C480" s="268"/>
      <c r="D480" s="357"/>
      <c r="E480" s="268"/>
      <c r="F480" s="357"/>
      <c r="G480" s="357"/>
      <c r="H480" s="357"/>
      <c r="I480" s="357"/>
      <c r="J480" s="357"/>
      <c r="K480" s="357"/>
      <c r="L480" s="268"/>
      <c r="M480" s="268"/>
      <c r="N480" s="268"/>
      <c r="O480" s="268"/>
      <c r="P480" s="268"/>
      <c r="Q480" s="268"/>
      <c r="R480" s="268"/>
      <c r="S480" s="268"/>
      <c r="T480" s="268"/>
      <c r="U480" s="268"/>
      <c r="V480" s="268"/>
      <c r="W480" s="268"/>
      <c r="X480" s="268"/>
      <c r="Y480" s="268"/>
      <c r="Z480" s="268"/>
    </row>
    <row r="481" ht="12.75" customHeight="1">
      <c r="A481" s="268"/>
      <c r="B481" s="268"/>
      <c r="C481" s="268"/>
      <c r="D481" s="357"/>
      <c r="E481" s="268"/>
      <c r="F481" s="357"/>
      <c r="G481" s="357"/>
      <c r="H481" s="357"/>
      <c r="I481" s="357"/>
      <c r="J481" s="357"/>
      <c r="K481" s="357"/>
      <c r="L481" s="268"/>
      <c r="M481" s="268"/>
      <c r="N481" s="268"/>
      <c r="O481" s="268"/>
      <c r="P481" s="268"/>
      <c r="Q481" s="268"/>
      <c r="R481" s="268"/>
      <c r="S481" s="268"/>
      <c r="T481" s="268"/>
      <c r="U481" s="268"/>
      <c r="V481" s="268"/>
      <c r="W481" s="268"/>
      <c r="X481" s="268"/>
      <c r="Y481" s="268"/>
      <c r="Z481" s="268"/>
    </row>
    <row r="482" ht="12.75" customHeight="1">
      <c r="A482" s="268"/>
      <c r="B482" s="268"/>
      <c r="C482" s="268"/>
      <c r="D482" s="357"/>
      <c r="E482" s="268"/>
      <c r="F482" s="357"/>
      <c r="G482" s="357"/>
      <c r="H482" s="357"/>
      <c r="I482" s="357"/>
      <c r="J482" s="357"/>
      <c r="K482" s="357"/>
      <c r="L482" s="268"/>
      <c r="M482" s="268"/>
      <c r="N482" s="268"/>
      <c r="O482" s="268"/>
      <c r="P482" s="268"/>
      <c r="Q482" s="268"/>
      <c r="R482" s="268"/>
      <c r="S482" s="268"/>
      <c r="T482" s="268"/>
      <c r="U482" s="268"/>
      <c r="V482" s="268"/>
      <c r="W482" s="268"/>
      <c r="X482" s="268"/>
      <c r="Y482" s="268"/>
      <c r="Z482" s="268"/>
    </row>
    <row r="483" ht="12.75" customHeight="1">
      <c r="A483" s="268"/>
      <c r="B483" s="268"/>
      <c r="C483" s="268"/>
      <c r="D483" s="357"/>
      <c r="E483" s="268"/>
      <c r="F483" s="357"/>
      <c r="G483" s="357"/>
      <c r="H483" s="357"/>
      <c r="I483" s="357"/>
      <c r="J483" s="357"/>
      <c r="K483" s="357"/>
      <c r="L483" s="268"/>
      <c r="M483" s="268"/>
      <c r="N483" s="268"/>
      <c r="O483" s="268"/>
      <c r="P483" s="268"/>
      <c r="Q483" s="268"/>
      <c r="R483" s="268"/>
      <c r="S483" s="268"/>
      <c r="T483" s="268"/>
      <c r="U483" s="268"/>
      <c r="V483" s="268"/>
      <c r="W483" s="268"/>
      <c r="X483" s="268"/>
      <c r="Y483" s="268"/>
      <c r="Z483" s="268"/>
    </row>
    <row r="484" ht="12.75" customHeight="1">
      <c r="A484" s="268"/>
      <c r="B484" s="268"/>
      <c r="C484" s="268"/>
      <c r="D484" s="357"/>
      <c r="E484" s="268"/>
      <c r="F484" s="357"/>
      <c r="G484" s="357"/>
      <c r="H484" s="357"/>
      <c r="I484" s="357"/>
      <c r="J484" s="357"/>
      <c r="K484" s="357"/>
      <c r="L484" s="268"/>
      <c r="M484" s="268"/>
      <c r="N484" s="268"/>
      <c r="O484" s="268"/>
      <c r="P484" s="268"/>
      <c r="Q484" s="268"/>
      <c r="R484" s="268"/>
      <c r="S484" s="268"/>
      <c r="T484" s="268"/>
      <c r="U484" s="268"/>
      <c r="V484" s="268"/>
      <c r="W484" s="268"/>
      <c r="X484" s="268"/>
      <c r="Y484" s="268"/>
      <c r="Z484" s="268"/>
    </row>
    <row r="485" ht="12.75" customHeight="1">
      <c r="A485" s="268"/>
      <c r="B485" s="268"/>
      <c r="C485" s="268"/>
      <c r="D485" s="357"/>
      <c r="E485" s="268"/>
      <c r="F485" s="357"/>
      <c r="G485" s="357"/>
      <c r="H485" s="357"/>
      <c r="I485" s="357"/>
      <c r="J485" s="357"/>
      <c r="K485" s="357"/>
      <c r="L485" s="268"/>
      <c r="M485" s="268"/>
      <c r="N485" s="268"/>
      <c r="O485" s="268"/>
      <c r="P485" s="268"/>
      <c r="Q485" s="268"/>
      <c r="R485" s="268"/>
      <c r="S485" s="268"/>
      <c r="T485" s="268"/>
      <c r="U485" s="268"/>
      <c r="V485" s="268"/>
      <c r="W485" s="268"/>
      <c r="X485" s="268"/>
      <c r="Y485" s="268"/>
      <c r="Z485" s="268"/>
    </row>
    <row r="486" ht="12.75" customHeight="1">
      <c r="A486" s="268"/>
      <c r="B486" s="268"/>
      <c r="C486" s="268"/>
      <c r="D486" s="357"/>
      <c r="E486" s="268"/>
      <c r="F486" s="357"/>
      <c r="G486" s="357"/>
      <c r="H486" s="357"/>
      <c r="I486" s="357"/>
      <c r="J486" s="357"/>
      <c r="K486" s="357"/>
      <c r="L486" s="268"/>
      <c r="M486" s="268"/>
      <c r="N486" s="268"/>
      <c r="O486" s="268"/>
      <c r="P486" s="268"/>
      <c r="Q486" s="268"/>
      <c r="R486" s="268"/>
      <c r="S486" s="268"/>
      <c r="T486" s="268"/>
      <c r="U486" s="268"/>
      <c r="V486" s="268"/>
      <c r="W486" s="268"/>
      <c r="X486" s="268"/>
      <c r="Y486" s="268"/>
      <c r="Z486" s="268"/>
    </row>
    <row r="487" ht="12.75" customHeight="1">
      <c r="A487" s="268"/>
      <c r="B487" s="268"/>
      <c r="C487" s="268"/>
      <c r="D487" s="357"/>
      <c r="E487" s="268"/>
      <c r="F487" s="357"/>
      <c r="G487" s="357"/>
      <c r="H487" s="357"/>
      <c r="I487" s="357"/>
      <c r="J487" s="357"/>
      <c r="K487" s="357"/>
      <c r="L487" s="268"/>
      <c r="M487" s="268"/>
      <c r="N487" s="268"/>
      <c r="O487" s="268"/>
      <c r="P487" s="268"/>
      <c r="Q487" s="268"/>
      <c r="R487" s="268"/>
      <c r="S487" s="268"/>
      <c r="T487" s="268"/>
      <c r="U487" s="268"/>
      <c r="V487" s="268"/>
      <c r="W487" s="268"/>
      <c r="X487" s="268"/>
      <c r="Y487" s="268"/>
      <c r="Z487" s="268"/>
    </row>
    <row r="488" ht="12.75" customHeight="1">
      <c r="A488" s="268"/>
      <c r="B488" s="268"/>
      <c r="C488" s="268"/>
      <c r="D488" s="357"/>
      <c r="E488" s="268"/>
      <c r="F488" s="357"/>
      <c r="G488" s="357"/>
      <c r="H488" s="357"/>
      <c r="I488" s="357"/>
      <c r="J488" s="357"/>
      <c r="K488" s="357"/>
      <c r="L488" s="268"/>
      <c r="M488" s="268"/>
      <c r="N488" s="268"/>
      <c r="O488" s="268"/>
      <c r="P488" s="268"/>
      <c r="Q488" s="268"/>
      <c r="R488" s="268"/>
      <c r="S488" s="268"/>
      <c r="T488" s="268"/>
      <c r="U488" s="268"/>
      <c r="V488" s="268"/>
      <c r="W488" s="268"/>
      <c r="X488" s="268"/>
      <c r="Y488" s="268"/>
      <c r="Z488" s="268"/>
    </row>
    <row r="489" ht="12.75" customHeight="1">
      <c r="A489" s="268"/>
      <c r="B489" s="268"/>
      <c r="C489" s="268"/>
      <c r="D489" s="357"/>
      <c r="E489" s="268"/>
      <c r="F489" s="357"/>
      <c r="G489" s="357"/>
      <c r="H489" s="357"/>
      <c r="I489" s="357"/>
      <c r="J489" s="357"/>
      <c r="K489" s="357"/>
      <c r="L489" s="268"/>
      <c r="M489" s="268"/>
      <c r="N489" s="268"/>
      <c r="O489" s="268"/>
      <c r="P489" s="268"/>
      <c r="Q489" s="268"/>
      <c r="R489" s="268"/>
      <c r="S489" s="268"/>
      <c r="T489" s="268"/>
      <c r="U489" s="268"/>
      <c r="V489" s="268"/>
      <c r="W489" s="268"/>
      <c r="X489" s="268"/>
      <c r="Y489" s="268"/>
      <c r="Z489" s="268"/>
    </row>
    <row r="490" ht="12.75" customHeight="1">
      <c r="A490" s="268"/>
      <c r="B490" s="268"/>
      <c r="C490" s="268"/>
      <c r="D490" s="357"/>
      <c r="E490" s="268"/>
      <c r="F490" s="357"/>
      <c r="G490" s="357"/>
      <c r="H490" s="357"/>
      <c r="I490" s="357"/>
      <c r="J490" s="357"/>
      <c r="K490" s="357"/>
      <c r="L490" s="268"/>
      <c r="M490" s="268"/>
      <c r="N490" s="268"/>
      <c r="O490" s="268"/>
      <c r="P490" s="268"/>
      <c r="Q490" s="268"/>
      <c r="R490" s="268"/>
      <c r="S490" s="268"/>
      <c r="T490" s="268"/>
      <c r="U490" s="268"/>
      <c r="V490" s="268"/>
      <c r="W490" s="268"/>
      <c r="X490" s="268"/>
      <c r="Y490" s="268"/>
      <c r="Z490" s="268"/>
    </row>
    <row r="491" ht="12.75" customHeight="1">
      <c r="A491" s="268"/>
      <c r="B491" s="268"/>
      <c r="C491" s="268"/>
      <c r="D491" s="357"/>
      <c r="E491" s="268"/>
      <c r="F491" s="357"/>
      <c r="G491" s="357"/>
      <c r="H491" s="357"/>
      <c r="I491" s="357"/>
      <c r="J491" s="357"/>
      <c r="K491" s="357"/>
      <c r="L491" s="268"/>
      <c r="M491" s="268"/>
      <c r="N491" s="268"/>
      <c r="O491" s="268"/>
      <c r="P491" s="268"/>
      <c r="Q491" s="268"/>
      <c r="R491" s="268"/>
      <c r="S491" s="268"/>
      <c r="T491" s="268"/>
      <c r="U491" s="268"/>
      <c r="V491" s="268"/>
      <c r="W491" s="268"/>
      <c r="X491" s="268"/>
      <c r="Y491" s="268"/>
      <c r="Z491" s="268"/>
    </row>
    <row r="492" ht="12.75" customHeight="1">
      <c r="A492" s="268"/>
      <c r="B492" s="268"/>
      <c r="C492" s="268"/>
      <c r="D492" s="357"/>
      <c r="E492" s="268"/>
      <c r="F492" s="357"/>
      <c r="G492" s="357"/>
      <c r="H492" s="357"/>
      <c r="I492" s="357"/>
      <c r="J492" s="357"/>
      <c r="K492" s="357"/>
      <c r="L492" s="268"/>
      <c r="M492" s="268"/>
      <c r="N492" s="268"/>
      <c r="O492" s="268"/>
      <c r="P492" s="268"/>
      <c r="Q492" s="268"/>
      <c r="R492" s="268"/>
      <c r="S492" s="268"/>
      <c r="T492" s="268"/>
      <c r="U492" s="268"/>
      <c r="V492" s="268"/>
      <c r="W492" s="268"/>
      <c r="X492" s="268"/>
      <c r="Y492" s="268"/>
      <c r="Z492" s="268"/>
    </row>
    <row r="493" ht="12.75" customHeight="1">
      <c r="A493" s="268"/>
      <c r="B493" s="268"/>
      <c r="C493" s="268"/>
      <c r="D493" s="357"/>
      <c r="E493" s="268"/>
      <c r="F493" s="357"/>
      <c r="G493" s="357"/>
      <c r="H493" s="357"/>
      <c r="I493" s="357"/>
      <c r="J493" s="357"/>
      <c r="K493" s="357"/>
      <c r="L493" s="268"/>
      <c r="M493" s="268"/>
      <c r="N493" s="268"/>
      <c r="O493" s="268"/>
      <c r="P493" s="268"/>
      <c r="Q493" s="268"/>
      <c r="R493" s="268"/>
      <c r="S493" s="268"/>
      <c r="T493" s="268"/>
      <c r="U493" s="268"/>
      <c r="V493" s="268"/>
      <c r="W493" s="268"/>
      <c r="X493" s="268"/>
      <c r="Y493" s="268"/>
      <c r="Z493" s="268"/>
    </row>
    <row r="494" ht="12.75" customHeight="1">
      <c r="A494" s="268"/>
      <c r="B494" s="268"/>
      <c r="C494" s="268"/>
      <c r="D494" s="357"/>
      <c r="E494" s="268"/>
      <c r="F494" s="357"/>
      <c r="G494" s="357"/>
      <c r="H494" s="357"/>
      <c r="I494" s="357"/>
      <c r="J494" s="357"/>
      <c r="K494" s="357"/>
      <c r="L494" s="268"/>
      <c r="M494" s="268"/>
      <c r="N494" s="268"/>
      <c r="O494" s="268"/>
      <c r="P494" s="268"/>
      <c r="Q494" s="268"/>
      <c r="R494" s="268"/>
      <c r="S494" s="268"/>
      <c r="T494" s="268"/>
      <c r="U494" s="268"/>
      <c r="V494" s="268"/>
      <c r="W494" s="268"/>
      <c r="X494" s="268"/>
      <c r="Y494" s="268"/>
      <c r="Z494" s="268"/>
    </row>
    <row r="495" ht="12.75" customHeight="1">
      <c r="A495" s="268"/>
      <c r="B495" s="268"/>
      <c r="C495" s="268"/>
      <c r="D495" s="357"/>
      <c r="E495" s="268"/>
      <c r="F495" s="357"/>
      <c r="G495" s="357"/>
      <c r="H495" s="357"/>
      <c r="I495" s="357"/>
      <c r="J495" s="357"/>
      <c r="K495" s="357"/>
      <c r="L495" s="268"/>
      <c r="M495" s="268"/>
      <c r="N495" s="268"/>
      <c r="O495" s="268"/>
      <c r="P495" s="268"/>
      <c r="Q495" s="268"/>
      <c r="R495" s="268"/>
      <c r="S495" s="268"/>
      <c r="T495" s="268"/>
      <c r="U495" s="268"/>
      <c r="V495" s="268"/>
      <c r="W495" s="268"/>
      <c r="X495" s="268"/>
      <c r="Y495" s="268"/>
      <c r="Z495" s="268"/>
    </row>
    <row r="496" ht="12.75" customHeight="1">
      <c r="A496" s="268"/>
      <c r="B496" s="268"/>
      <c r="C496" s="268"/>
      <c r="D496" s="357"/>
      <c r="E496" s="268"/>
      <c r="F496" s="357"/>
      <c r="G496" s="357"/>
      <c r="H496" s="357"/>
      <c r="I496" s="357"/>
      <c r="J496" s="357"/>
      <c r="K496" s="357"/>
      <c r="L496" s="268"/>
      <c r="M496" s="268"/>
      <c r="N496" s="268"/>
      <c r="O496" s="268"/>
      <c r="P496" s="268"/>
      <c r="Q496" s="268"/>
      <c r="R496" s="268"/>
      <c r="S496" s="268"/>
      <c r="T496" s="268"/>
      <c r="U496" s="268"/>
      <c r="V496" s="268"/>
      <c r="W496" s="268"/>
      <c r="X496" s="268"/>
      <c r="Y496" s="268"/>
      <c r="Z496" s="268"/>
    </row>
    <row r="497" ht="12.75" customHeight="1">
      <c r="A497" s="268"/>
      <c r="B497" s="268"/>
      <c r="C497" s="268"/>
      <c r="D497" s="357"/>
      <c r="E497" s="268"/>
      <c r="F497" s="357"/>
      <c r="G497" s="357"/>
      <c r="H497" s="357"/>
      <c r="I497" s="357"/>
      <c r="J497" s="357"/>
      <c r="K497" s="357"/>
      <c r="L497" s="268"/>
      <c r="M497" s="268"/>
      <c r="N497" s="268"/>
      <c r="O497" s="268"/>
      <c r="P497" s="268"/>
      <c r="Q497" s="268"/>
      <c r="R497" s="268"/>
      <c r="S497" s="268"/>
      <c r="T497" s="268"/>
      <c r="U497" s="268"/>
      <c r="V497" s="268"/>
      <c r="W497" s="268"/>
      <c r="X497" s="268"/>
      <c r="Y497" s="268"/>
      <c r="Z497" s="268"/>
    </row>
    <row r="498" ht="12.75" customHeight="1">
      <c r="A498" s="268"/>
      <c r="B498" s="268"/>
      <c r="C498" s="268"/>
      <c r="D498" s="357"/>
      <c r="E498" s="268"/>
      <c r="F498" s="357"/>
      <c r="G498" s="357"/>
      <c r="H498" s="357"/>
      <c r="I498" s="357"/>
      <c r="J498" s="357"/>
      <c r="K498" s="357"/>
      <c r="L498" s="268"/>
      <c r="M498" s="268"/>
      <c r="N498" s="268"/>
      <c r="O498" s="268"/>
      <c r="P498" s="268"/>
      <c r="Q498" s="268"/>
      <c r="R498" s="268"/>
      <c r="S498" s="268"/>
      <c r="T498" s="268"/>
      <c r="U498" s="268"/>
      <c r="V498" s="268"/>
      <c r="W498" s="268"/>
      <c r="X498" s="268"/>
      <c r="Y498" s="268"/>
      <c r="Z498" s="268"/>
    </row>
    <row r="499" ht="12.75" customHeight="1">
      <c r="A499" s="268"/>
      <c r="B499" s="268"/>
      <c r="C499" s="268"/>
      <c r="D499" s="357"/>
      <c r="E499" s="268"/>
      <c r="F499" s="357"/>
      <c r="G499" s="357"/>
      <c r="H499" s="357"/>
      <c r="I499" s="357"/>
      <c r="J499" s="357"/>
      <c r="K499" s="357"/>
      <c r="L499" s="268"/>
      <c r="M499" s="268"/>
      <c r="N499" s="268"/>
      <c r="O499" s="268"/>
      <c r="P499" s="268"/>
      <c r="Q499" s="268"/>
      <c r="R499" s="268"/>
      <c r="S499" s="268"/>
      <c r="T499" s="268"/>
      <c r="U499" s="268"/>
      <c r="V499" s="268"/>
      <c r="W499" s="268"/>
      <c r="X499" s="268"/>
      <c r="Y499" s="268"/>
      <c r="Z499" s="268"/>
    </row>
    <row r="500" ht="12.75" customHeight="1">
      <c r="A500" s="268"/>
      <c r="B500" s="268"/>
      <c r="C500" s="268"/>
      <c r="D500" s="357"/>
      <c r="E500" s="268"/>
      <c r="F500" s="357"/>
      <c r="G500" s="357"/>
      <c r="H500" s="357"/>
      <c r="I500" s="357"/>
      <c r="J500" s="357"/>
      <c r="K500" s="357"/>
      <c r="L500" s="268"/>
      <c r="M500" s="268"/>
      <c r="N500" s="268"/>
      <c r="O500" s="268"/>
      <c r="P500" s="268"/>
      <c r="Q500" s="268"/>
      <c r="R500" s="268"/>
      <c r="S500" s="268"/>
      <c r="T500" s="268"/>
      <c r="U500" s="268"/>
      <c r="V500" s="268"/>
      <c r="W500" s="268"/>
      <c r="X500" s="268"/>
      <c r="Y500" s="268"/>
      <c r="Z500" s="268"/>
    </row>
    <row r="501" ht="12.75" customHeight="1">
      <c r="A501" s="268"/>
      <c r="B501" s="268"/>
      <c r="C501" s="268"/>
      <c r="D501" s="357"/>
      <c r="E501" s="268"/>
      <c r="F501" s="357"/>
      <c r="G501" s="357"/>
      <c r="H501" s="357"/>
      <c r="I501" s="357"/>
      <c r="J501" s="357"/>
      <c r="K501" s="357"/>
      <c r="L501" s="268"/>
      <c r="M501" s="268"/>
      <c r="N501" s="268"/>
      <c r="O501" s="268"/>
      <c r="P501" s="268"/>
      <c r="Q501" s="268"/>
      <c r="R501" s="268"/>
      <c r="S501" s="268"/>
      <c r="T501" s="268"/>
      <c r="U501" s="268"/>
      <c r="V501" s="268"/>
      <c r="W501" s="268"/>
      <c r="X501" s="268"/>
      <c r="Y501" s="268"/>
      <c r="Z501" s="268"/>
    </row>
    <row r="502" ht="12.75" customHeight="1">
      <c r="A502" s="268"/>
      <c r="B502" s="268"/>
      <c r="C502" s="268"/>
      <c r="D502" s="357"/>
      <c r="E502" s="268"/>
      <c r="F502" s="357"/>
      <c r="G502" s="357"/>
      <c r="H502" s="357"/>
      <c r="I502" s="357"/>
      <c r="J502" s="357"/>
      <c r="K502" s="357"/>
      <c r="L502" s="268"/>
      <c r="M502" s="268"/>
      <c r="N502" s="268"/>
      <c r="O502" s="268"/>
      <c r="P502" s="268"/>
      <c r="Q502" s="268"/>
      <c r="R502" s="268"/>
      <c r="S502" s="268"/>
      <c r="T502" s="268"/>
      <c r="U502" s="268"/>
      <c r="V502" s="268"/>
      <c r="W502" s="268"/>
      <c r="X502" s="268"/>
      <c r="Y502" s="268"/>
      <c r="Z502" s="268"/>
    </row>
    <row r="503" ht="12.75" customHeight="1">
      <c r="A503" s="268"/>
      <c r="B503" s="268"/>
      <c r="C503" s="268"/>
      <c r="D503" s="357"/>
      <c r="E503" s="268"/>
      <c r="F503" s="357"/>
      <c r="G503" s="357"/>
      <c r="H503" s="357"/>
      <c r="I503" s="357"/>
      <c r="J503" s="357"/>
      <c r="K503" s="357"/>
      <c r="L503" s="268"/>
      <c r="M503" s="268"/>
      <c r="N503" s="268"/>
      <c r="O503" s="268"/>
      <c r="P503" s="268"/>
      <c r="Q503" s="268"/>
      <c r="R503" s="268"/>
      <c r="S503" s="268"/>
      <c r="T503" s="268"/>
      <c r="U503" s="268"/>
      <c r="V503" s="268"/>
      <c r="W503" s="268"/>
      <c r="X503" s="268"/>
      <c r="Y503" s="268"/>
      <c r="Z503" s="268"/>
    </row>
    <row r="504" ht="12.75" customHeight="1">
      <c r="A504" s="268"/>
      <c r="B504" s="268"/>
      <c r="C504" s="268"/>
      <c r="D504" s="357"/>
      <c r="E504" s="268"/>
      <c r="F504" s="357"/>
      <c r="G504" s="357"/>
      <c r="H504" s="357"/>
      <c r="I504" s="357"/>
      <c r="J504" s="357"/>
      <c r="K504" s="357"/>
      <c r="L504" s="268"/>
      <c r="M504" s="268"/>
      <c r="N504" s="268"/>
      <c r="O504" s="268"/>
      <c r="P504" s="268"/>
      <c r="Q504" s="268"/>
      <c r="R504" s="268"/>
      <c r="S504" s="268"/>
      <c r="T504" s="268"/>
      <c r="U504" s="268"/>
      <c r="V504" s="268"/>
      <c r="W504" s="268"/>
      <c r="X504" s="268"/>
      <c r="Y504" s="268"/>
      <c r="Z504" s="268"/>
    </row>
    <row r="505" ht="12.75" customHeight="1">
      <c r="A505" s="268"/>
      <c r="B505" s="268"/>
      <c r="C505" s="268"/>
      <c r="D505" s="357"/>
      <c r="E505" s="268"/>
      <c r="F505" s="357"/>
      <c r="G505" s="357"/>
      <c r="H505" s="357"/>
      <c r="I505" s="357"/>
      <c r="J505" s="357"/>
      <c r="K505" s="357"/>
      <c r="L505" s="268"/>
      <c r="M505" s="268"/>
      <c r="N505" s="268"/>
      <c r="O505" s="268"/>
      <c r="P505" s="268"/>
      <c r="Q505" s="268"/>
      <c r="R505" s="268"/>
      <c r="S505" s="268"/>
      <c r="T505" s="268"/>
      <c r="U505" s="268"/>
      <c r="V505" s="268"/>
      <c r="W505" s="268"/>
      <c r="X505" s="268"/>
      <c r="Y505" s="268"/>
      <c r="Z505" s="268"/>
    </row>
    <row r="506" ht="12.75" customHeight="1">
      <c r="A506" s="268"/>
      <c r="B506" s="268"/>
      <c r="C506" s="268"/>
      <c r="D506" s="357"/>
      <c r="E506" s="268"/>
      <c r="F506" s="357"/>
      <c r="G506" s="357"/>
      <c r="H506" s="357"/>
      <c r="I506" s="357"/>
      <c r="J506" s="357"/>
      <c r="K506" s="357"/>
      <c r="L506" s="268"/>
      <c r="M506" s="268"/>
      <c r="N506" s="268"/>
      <c r="O506" s="268"/>
      <c r="P506" s="268"/>
      <c r="Q506" s="268"/>
      <c r="R506" s="268"/>
      <c r="S506" s="268"/>
      <c r="T506" s="268"/>
      <c r="U506" s="268"/>
      <c r="V506" s="268"/>
      <c r="W506" s="268"/>
      <c r="X506" s="268"/>
      <c r="Y506" s="268"/>
      <c r="Z506" s="268"/>
    </row>
    <row r="507" ht="12.75" customHeight="1">
      <c r="A507" s="268"/>
      <c r="B507" s="268"/>
      <c r="C507" s="268"/>
      <c r="D507" s="357"/>
      <c r="E507" s="268"/>
      <c r="F507" s="357"/>
      <c r="G507" s="357"/>
      <c r="H507" s="357"/>
      <c r="I507" s="357"/>
      <c r="J507" s="357"/>
      <c r="K507" s="357"/>
      <c r="L507" s="268"/>
      <c r="M507" s="268"/>
      <c r="N507" s="268"/>
      <c r="O507" s="268"/>
      <c r="P507" s="268"/>
      <c r="Q507" s="268"/>
      <c r="R507" s="268"/>
      <c r="S507" s="268"/>
      <c r="T507" s="268"/>
      <c r="U507" s="268"/>
      <c r="V507" s="268"/>
      <c r="W507" s="268"/>
      <c r="X507" s="268"/>
      <c r="Y507" s="268"/>
      <c r="Z507" s="268"/>
    </row>
    <row r="508" ht="12.75" customHeight="1">
      <c r="A508" s="268"/>
      <c r="B508" s="268"/>
      <c r="C508" s="268"/>
      <c r="D508" s="357"/>
      <c r="E508" s="268"/>
      <c r="F508" s="357"/>
      <c r="G508" s="357"/>
      <c r="H508" s="357"/>
      <c r="I508" s="357"/>
      <c r="J508" s="357"/>
      <c r="K508" s="357"/>
      <c r="L508" s="268"/>
      <c r="M508" s="268"/>
      <c r="N508" s="268"/>
      <c r="O508" s="268"/>
      <c r="P508" s="268"/>
      <c r="Q508" s="268"/>
      <c r="R508" s="268"/>
      <c r="S508" s="268"/>
      <c r="T508" s="268"/>
      <c r="U508" s="268"/>
      <c r="V508" s="268"/>
      <c r="W508" s="268"/>
      <c r="X508" s="268"/>
      <c r="Y508" s="268"/>
      <c r="Z508" s="268"/>
    </row>
    <row r="509" ht="12.75" customHeight="1">
      <c r="A509" s="268"/>
      <c r="B509" s="268"/>
      <c r="C509" s="268"/>
      <c r="D509" s="357"/>
      <c r="E509" s="268"/>
      <c r="F509" s="357"/>
      <c r="G509" s="357"/>
      <c r="H509" s="357"/>
      <c r="I509" s="357"/>
      <c r="J509" s="357"/>
      <c r="K509" s="357"/>
      <c r="L509" s="268"/>
      <c r="M509" s="268"/>
      <c r="N509" s="268"/>
      <c r="O509" s="268"/>
      <c r="P509" s="268"/>
      <c r="Q509" s="268"/>
      <c r="R509" s="268"/>
      <c r="S509" s="268"/>
      <c r="T509" s="268"/>
      <c r="U509" s="268"/>
      <c r="V509" s="268"/>
      <c r="W509" s="268"/>
      <c r="X509" s="268"/>
      <c r="Y509" s="268"/>
      <c r="Z509" s="268"/>
    </row>
    <row r="510" ht="12.75" customHeight="1">
      <c r="A510" s="268"/>
      <c r="B510" s="268"/>
      <c r="C510" s="268"/>
      <c r="D510" s="357"/>
      <c r="E510" s="268"/>
      <c r="F510" s="357"/>
      <c r="G510" s="357"/>
      <c r="H510" s="357"/>
      <c r="I510" s="357"/>
      <c r="J510" s="357"/>
      <c r="K510" s="357"/>
      <c r="L510" s="268"/>
      <c r="M510" s="268"/>
      <c r="N510" s="268"/>
      <c r="O510" s="268"/>
      <c r="P510" s="268"/>
      <c r="Q510" s="268"/>
      <c r="R510" s="268"/>
      <c r="S510" s="268"/>
      <c r="T510" s="268"/>
      <c r="U510" s="268"/>
      <c r="V510" s="268"/>
      <c r="W510" s="268"/>
      <c r="X510" s="268"/>
      <c r="Y510" s="268"/>
      <c r="Z510" s="268"/>
    </row>
    <row r="511" ht="12.75" customHeight="1">
      <c r="A511" s="268"/>
      <c r="B511" s="268"/>
      <c r="C511" s="268"/>
      <c r="D511" s="357"/>
      <c r="E511" s="268"/>
      <c r="F511" s="357"/>
      <c r="G511" s="357"/>
      <c r="H511" s="357"/>
      <c r="I511" s="357"/>
      <c r="J511" s="357"/>
      <c r="K511" s="357"/>
      <c r="L511" s="268"/>
      <c r="M511" s="268"/>
      <c r="N511" s="268"/>
      <c r="O511" s="268"/>
      <c r="P511" s="268"/>
      <c r="Q511" s="268"/>
      <c r="R511" s="268"/>
      <c r="S511" s="268"/>
      <c r="T511" s="268"/>
      <c r="U511" s="268"/>
      <c r="V511" s="268"/>
      <c r="W511" s="268"/>
      <c r="X511" s="268"/>
      <c r="Y511" s="268"/>
      <c r="Z511" s="268"/>
    </row>
    <row r="512" ht="12.75" customHeight="1">
      <c r="A512" s="268"/>
      <c r="B512" s="268"/>
      <c r="C512" s="268"/>
      <c r="D512" s="357"/>
      <c r="E512" s="268"/>
      <c r="F512" s="357"/>
      <c r="G512" s="357"/>
      <c r="H512" s="357"/>
      <c r="I512" s="357"/>
      <c r="J512" s="357"/>
      <c r="K512" s="357"/>
      <c r="L512" s="268"/>
      <c r="M512" s="268"/>
      <c r="N512" s="268"/>
      <c r="O512" s="268"/>
      <c r="P512" s="268"/>
      <c r="Q512" s="268"/>
      <c r="R512" s="268"/>
      <c r="S512" s="268"/>
      <c r="T512" s="268"/>
      <c r="U512" s="268"/>
      <c r="V512" s="268"/>
      <c r="W512" s="268"/>
      <c r="X512" s="268"/>
      <c r="Y512" s="268"/>
      <c r="Z512" s="268"/>
    </row>
    <row r="513" ht="12.75" customHeight="1">
      <c r="A513" s="268"/>
      <c r="B513" s="268"/>
      <c r="C513" s="268"/>
      <c r="D513" s="357"/>
      <c r="E513" s="268"/>
      <c r="F513" s="357"/>
      <c r="G513" s="357"/>
      <c r="H513" s="357"/>
      <c r="I513" s="357"/>
      <c r="J513" s="357"/>
      <c r="K513" s="357"/>
      <c r="L513" s="268"/>
      <c r="M513" s="268"/>
      <c r="N513" s="268"/>
      <c r="O513" s="268"/>
      <c r="P513" s="268"/>
      <c r="Q513" s="268"/>
      <c r="R513" s="268"/>
      <c r="S513" s="268"/>
      <c r="T513" s="268"/>
      <c r="U513" s="268"/>
      <c r="V513" s="268"/>
      <c r="W513" s="268"/>
      <c r="X513" s="268"/>
      <c r="Y513" s="268"/>
      <c r="Z513" s="268"/>
    </row>
    <row r="514" ht="12.75" customHeight="1">
      <c r="A514" s="268"/>
      <c r="B514" s="268"/>
      <c r="C514" s="268"/>
      <c r="D514" s="357"/>
      <c r="E514" s="268"/>
      <c r="F514" s="357"/>
      <c r="G514" s="357"/>
      <c r="H514" s="357"/>
      <c r="I514" s="357"/>
      <c r="J514" s="357"/>
      <c r="K514" s="357"/>
      <c r="L514" s="268"/>
      <c r="M514" s="268"/>
      <c r="N514" s="268"/>
      <c r="O514" s="268"/>
      <c r="P514" s="268"/>
      <c r="Q514" s="268"/>
      <c r="R514" s="268"/>
      <c r="S514" s="268"/>
      <c r="T514" s="268"/>
      <c r="U514" s="268"/>
      <c r="V514" s="268"/>
      <c r="W514" s="268"/>
      <c r="X514" s="268"/>
      <c r="Y514" s="268"/>
      <c r="Z514" s="268"/>
    </row>
    <row r="515" ht="12.75" customHeight="1">
      <c r="A515" s="268"/>
      <c r="B515" s="268"/>
      <c r="C515" s="268"/>
      <c r="D515" s="357"/>
      <c r="E515" s="268"/>
      <c r="F515" s="357"/>
      <c r="G515" s="357"/>
      <c r="H515" s="357"/>
      <c r="I515" s="357"/>
      <c r="J515" s="357"/>
      <c r="K515" s="357"/>
      <c r="L515" s="268"/>
      <c r="M515" s="268"/>
      <c r="N515" s="268"/>
      <c r="O515" s="268"/>
      <c r="P515" s="268"/>
      <c r="Q515" s="268"/>
      <c r="R515" s="268"/>
      <c r="S515" s="268"/>
      <c r="T515" s="268"/>
      <c r="U515" s="268"/>
      <c r="V515" s="268"/>
      <c r="W515" s="268"/>
      <c r="X515" s="268"/>
      <c r="Y515" s="268"/>
      <c r="Z515" s="268"/>
    </row>
    <row r="516" ht="12.75" customHeight="1">
      <c r="A516" s="268"/>
      <c r="B516" s="268"/>
      <c r="C516" s="268"/>
      <c r="D516" s="357"/>
      <c r="E516" s="268"/>
      <c r="F516" s="357"/>
      <c r="G516" s="357"/>
      <c r="H516" s="357"/>
      <c r="I516" s="357"/>
      <c r="J516" s="357"/>
      <c r="K516" s="357"/>
      <c r="L516" s="268"/>
      <c r="M516" s="268"/>
      <c r="N516" s="268"/>
      <c r="O516" s="268"/>
      <c r="P516" s="268"/>
      <c r="Q516" s="268"/>
      <c r="R516" s="268"/>
      <c r="S516" s="268"/>
      <c r="T516" s="268"/>
      <c r="U516" s="268"/>
      <c r="V516" s="268"/>
      <c r="W516" s="268"/>
      <c r="X516" s="268"/>
      <c r="Y516" s="268"/>
      <c r="Z516" s="268"/>
    </row>
    <row r="517" ht="12.75" customHeight="1">
      <c r="A517" s="268"/>
      <c r="B517" s="268"/>
      <c r="C517" s="268"/>
      <c r="D517" s="357"/>
      <c r="E517" s="268"/>
      <c r="F517" s="357"/>
      <c r="G517" s="357"/>
      <c r="H517" s="357"/>
      <c r="I517" s="357"/>
      <c r="J517" s="357"/>
      <c r="K517" s="357"/>
      <c r="L517" s="268"/>
      <c r="M517" s="268"/>
      <c r="N517" s="268"/>
      <c r="O517" s="268"/>
      <c r="P517" s="268"/>
      <c r="Q517" s="268"/>
      <c r="R517" s="268"/>
      <c r="S517" s="268"/>
      <c r="T517" s="268"/>
      <c r="U517" s="268"/>
      <c r="V517" s="268"/>
      <c r="W517" s="268"/>
      <c r="X517" s="268"/>
      <c r="Y517" s="268"/>
      <c r="Z517" s="268"/>
    </row>
    <row r="518" ht="12.75" customHeight="1">
      <c r="A518" s="268"/>
      <c r="B518" s="268"/>
      <c r="C518" s="268"/>
      <c r="D518" s="357"/>
      <c r="E518" s="268"/>
      <c r="F518" s="357"/>
      <c r="G518" s="357"/>
      <c r="H518" s="357"/>
      <c r="I518" s="357"/>
      <c r="J518" s="357"/>
      <c r="K518" s="357"/>
      <c r="L518" s="268"/>
      <c r="M518" s="268"/>
      <c r="N518" s="268"/>
      <c r="O518" s="268"/>
      <c r="P518" s="268"/>
      <c r="Q518" s="268"/>
      <c r="R518" s="268"/>
      <c r="S518" s="268"/>
      <c r="T518" s="268"/>
      <c r="U518" s="268"/>
      <c r="V518" s="268"/>
      <c r="W518" s="268"/>
      <c r="X518" s="268"/>
      <c r="Y518" s="268"/>
      <c r="Z518" s="268"/>
    </row>
    <row r="519" ht="12.75" customHeight="1">
      <c r="A519" s="268"/>
      <c r="B519" s="268"/>
      <c r="C519" s="268"/>
      <c r="D519" s="357"/>
      <c r="E519" s="268"/>
      <c r="F519" s="357"/>
      <c r="G519" s="357"/>
      <c r="H519" s="357"/>
      <c r="I519" s="357"/>
      <c r="J519" s="357"/>
      <c r="K519" s="357"/>
      <c r="L519" s="268"/>
      <c r="M519" s="268"/>
      <c r="N519" s="268"/>
      <c r="O519" s="268"/>
      <c r="P519" s="268"/>
      <c r="Q519" s="268"/>
      <c r="R519" s="268"/>
      <c r="S519" s="268"/>
      <c r="T519" s="268"/>
      <c r="U519" s="268"/>
      <c r="V519" s="268"/>
      <c r="W519" s="268"/>
      <c r="X519" s="268"/>
      <c r="Y519" s="268"/>
      <c r="Z519" s="268"/>
    </row>
    <row r="520" ht="12.75" customHeight="1">
      <c r="A520" s="268"/>
      <c r="B520" s="268"/>
      <c r="C520" s="268"/>
      <c r="D520" s="357"/>
      <c r="E520" s="268"/>
      <c r="F520" s="357"/>
      <c r="G520" s="357"/>
      <c r="H520" s="357"/>
      <c r="I520" s="357"/>
      <c r="J520" s="357"/>
      <c r="K520" s="357"/>
      <c r="L520" s="268"/>
      <c r="M520" s="268"/>
      <c r="N520" s="268"/>
      <c r="O520" s="268"/>
      <c r="P520" s="268"/>
      <c r="Q520" s="268"/>
      <c r="R520" s="268"/>
      <c r="S520" s="268"/>
      <c r="T520" s="268"/>
      <c r="U520" s="268"/>
      <c r="V520" s="268"/>
      <c r="W520" s="268"/>
      <c r="X520" s="268"/>
      <c r="Y520" s="268"/>
      <c r="Z520" s="268"/>
    </row>
    <row r="521" ht="12.75" customHeight="1">
      <c r="A521" s="268"/>
      <c r="B521" s="268"/>
      <c r="C521" s="268"/>
      <c r="D521" s="357"/>
      <c r="E521" s="268"/>
      <c r="F521" s="357"/>
      <c r="G521" s="357"/>
      <c r="H521" s="357"/>
      <c r="I521" s="357"/>
      <c r="J521" s="357"/>
      <c r="K521" s="357"/>
      <c r="L521" s="268"/>
      <c r="M521" s="268"/>
      <c r="N521" s="268"/>
      <c r="O521" s="268"/>
      <c r="P521" s="268"/>
      <c r="Q521" s="268"/>
      <c r="R521" s="268"/>
      <c r="S521" s="268"/>
      <c r="T521" s="268"/>
      <c r="U521" s="268"/>
      <c r="V521" s="268"/>
      <c r="W521" s="268"/>
      <c r="X521" s="268"/>
      <c r="Y521" s="268"/>
      <c r="Z521" s="268"/>
    </row>
    <row r="522" ht="12.75" customHeight="1">
      <c r="A522" s="268"/>
      <c r="B522" s="268"/>
      <c r="C522" s="268"/>
      <c r="D522" s="357"/>
      <c r="E522" s="268"/>
      <c r="F522" s="357"/>
      <c r="G522" s="357"/>
      <c r="H522" s="357"/>
      <c r="I522" s="357"/>
      <c r="J522" s="357"/>
      <c r="K522" s="357"/>
      <c r="L522" s="268"/>
      <c r="M522" s="268"/>
      <c r="N522" s="268"/>
      <c r="O522" s="268"/>
      <c r="P522" s="268"/>
      <c r="Q522" s="268"/>
      <c r="R522" s="268"/>
      <c r="S522" s="268"/>
      <c r="T522" s="268"/>
      <c r="U522" s="268"/>
      <c r="V522" s="268"/>
      <c r="W522" s="268"/>
      <c r="X522" s="268"/>
      <c r="Y522" s="268"/>
      <c r="Z522" s="268"/>
    </row>
    <row r="523" ht="12.75" customHeight="1">
      <c r="A523" s="268"/>
      <c r="B523" s="268"/>
      <c r="C523" s="268"/>
      <c r="D523" s="357"/>
      <c r="E523" s="268"/>
      <c r="F523" s="357"/>
      <c r="G523" s="357"/>
      <c r="H523" s="357"/>
      <c r="I523" s="357"/>
      <c r="J523" s="357"/>
      <c r="K523" s="357"/>
      <c r="L523" s="268"/>
      <c r="M523" s="268"/>
      <c r="N523" s="268"/>
      <c r="O523" s="268"/>
      <c r="P523" s="268"/>
      <c r="Q523" s="268"/>
      <c r="R523" s="268"/>
      <c r="S523" s="268"/>
      <c r="T523" s="268"/>
      <c r="U523" s="268"/>
      <c r="V523" s="268"/>
      <c r="W523" s="268"/>
      <c r="X523" s="268"/>
      <c r="Y523" s="268"/>
      <c r="Z523" s="268"/>
    </row>
    <row r="524" ht="12.75" customHeight="1">
      <c r="A524" s="268"/>
      <c r="B524" s="268"/>
      <c r="C524" s="268"/>
      <c r="D524" s="357"/>
      <c r="E524" s="268"/>
      <c r="F524" s="357"/>
      <c r="G524" s="357"/>
      <c r="H524" s="357"/>
      <c r="I524" s="357"/>
      <c r="J524" s="357"/>
      <c r="K524" s="357"/>
      <c r="L524" s="268"/>
      <c r="M524" s="268"/>
      <c r="N524" s="268"/>
      <c r="O524" s="268"/>
      <c r="P524" s="268"/>
      <c r="Q524" s="268"/>
      <c r="R524" s="268"/>
      <c r="S524" s="268"/>
      <c r="T524" s="268"/>
      <c r="U524" s="268"/>
      <c r="V524" s="268"/>
      <c r="W524" s="268"/>
      <c r="X524" s="268"/>
      <c r="Y524" s="268"/>
      <c r="Z524" s="268"/>
    </row>
    <row r="525" ht="12.75" customHeight="1">
      <c r="A525" s="268"/>
      <c r="B525" s="268"/>
      <c r="C525" s="268"/>
      <c r="D525" s="357"/>
      <c r="E525" s="268"/>
      <c r="F525" s="357"/>
      <c r="G525" s="357"/>
      <c r="H525" s="357"/>
      <c r="I525" s="357"/>
      <c r="J525" s="357"/>
      <c r="K525" s="357"/>
      <c r="L525" s="268"/>
      <c r="M525" s="268"/>
      <c r="N525" s="268"/>
      <c r="O525" s="268"/>
      <c r="P525" s="268"/>
      <c r="Q525" s="268"/>
      <c r="R525" s="268"/>
      <c r="S525" s="268"/>
      <c r="T525" s="268"/>
      <c r="U525" s="268"/>
      <c r="V525" s="268"/>
      <c r="W525" s="268"/>
      <c r="X525" s="268"/>
      <c r="Y525" s="268"/>
      <c r="Z525" s="268"/>
    </row>
    <row r="526" ht="12.75" customHeight="1">
      <c r="A526" s="268"/>
      <c r="B526" s="268"/>
      <c r="C526" s="268"/>
      <c r="D526" s="357"/>
      <c r="E526" s="268"/>
      <c r="F526" s="357"/>
      <c r="G526" s="357"/>
      <c r="H526" s="357"/>
      <c r="I526" s="357"/>
      <c r="J526" s="357"/>
      <c r="K526" s="357"/>
      <c r="L526" s="268"/>
      <c r="M526" s="268"/>
      <c r="N526" s="268"/>
      <c r="O526" s="268"/>
      <c r="P526" s="268"/>
      <c r="Q526" s="268"/>
      <c r="R526" s="268"/>
      <c r="S526" s="268"/>
      <c r="T526" s="268"/>
      <c r="U526" s="268"/>
      <c r="V526" s="268"/>
      <c r="W526" s="268"/>
      <c r="X526" s="268"/>
      <c r="Y526" s="268"/>
      <c r="Z526" s="268"/>
    </row>
    <row r="527" ht="12.75" customHeight="1">
      <c r="A527" s="268"/>
      <c r="B527" s="268"/>
      <c r="C527" s="268"/>
      <c r="D527" s="357"/>
      <c r="E527" s="268"/>
      <c r="F527" s="357"/>
      <c r="G527" s="357"/>
      <c r="H527" s="357"/>
      <c r="I527" s="357"/>
      <c r="J527" s="357"/>
      <c r="K527" s="357"/>
      <c r="L527" s="268"/>
      <c r="M527" s="268"/>
      <c r="N527" s="268"/>
      <c r="O527" s="268"/>
      <c r="P527" s="268"/>
      <c r="Q527" s="268"/>
      <c r="R527" s="268"/>
      <c r="S527" s="268"/>
      <c r="T527" s="268"/>
      <c r="U527" s="268"/>
      <c r="V527" s="268"/>
      <c r="W527" s="268"/>
      <c r="X527" s="268"/>
      <c r="Y527" s="268"/>
      <c r="Z527" s="268"/>
    </row>
    <row r="528" ht="12.75" customHeight="1">
      <c r="A528" s="268"/>
      <c r="B528" s="268"/>
      <c r="C528" s="268"/>
      <c r="D528" s="357"/>
      <c r="E528" s="268"/>
      <c r="F528" s="357"/>
      <c r="G528" s="357"/>
      <c r="H528" s="357"/>
      <c r="I528" s="357"/>
      <c r="J528" s="357"/>
      <c r="K528" s="357"/>
      <c r="L528" s="268"/>
      <c r="M528" s="268"/>
      <c r="N528" s="268"/>
      <c r="O528" s="268"/>
      <c r="P528" s="268"/>
      <c r="Q528" s="268"/>
      <c r="R528" s="268"/>
      <c r="S528" s="268"/>
      <c r="T528" s="268"/>
      <c r="U528" s="268"/>
      <c r="V528" s="268"/>
      <c r="W528" s="268"/>
      <c r="X528" s="268"/>
      <c r="Y528" s="268"/>
      <c r="Z528" s="268"/>
    </row>
    <row r="529" ht="12.75" customHeight="1">
      <c r="A529" s="268"/>
      <c r="B529" s="268"/>
      <c r="C529" s="268"/>
      <c r="D529" s="357"/>
      <c r="E529" s="268"/>
      <c r="F529" s="357"/>
      <c r="G529" s="357"/>
      <c r="H529" s="357"/>
      <c r="I529" s="357"/>
      <c r="J529" s="357"/>
      <c r="K529" s="357"/>
      <c r="L529" s="268"/>
      <c r="M529" s="268"/>
      <c r="N529" s="268"/>
      <c r="O529" s="268"/>
      <c r="P529" s="268"/>
      <c r="Q529" s="268"/>
      <c r="R529" s="268"/>
      <c r="S529" s="268"/>
      <c r="T529" s="268"/>
      <c r="U529" s="268"/>
      <c r="V529" s="268"/>
      <c r="W529" s="268"/>
      <c r="X529" s="268"/>
      <c r="Y529" s="268"/>
      <c r="Z529" s="268"/>
    </row>
    <row r="530" ht="12.75" customHeight="1">
      <c r="A530" s="268"/>
      <c r="B530" s="268"/>
      <c r="C530" s="268"/>
      <c r="D530" s="357"/>
      <c r="E530" s="268"/>
      <c r="F530" s="357"/>
      <c r="G530" s="357"/>
      <c r="H530" s="357"/>
      <c r="I530" s="357"/>
      <c r="J530" s="357"/>
      <c r="K530" s="357"/>
      <c r="L530" s="268"/>
      <c r="M530" s="268"/>
      <c r="N530" s="268"/>
      <c r="O530" s="268"/>
      <c r="P530" s="268"/>
      <c r="Q530" s="268"/>
      <c r="R530" s="268"/>
      <c r="S530" s="268"/>
      <c r="T530" s="268"/>
      <c r="U530" s="268"/>
      <c r="V530" s="268"/>
      <c r="W530" s="268"/>
      <c r="X530" s="268"/>
      <c r="Y530" s="268"/>
      <c r="Z530" s="268"/>
    </row>
    <row r="531" ht="12.75" customHeight="1">
      <c r="A531" s="268"/>
      <c r="B531" s="268"/>
      <c r="C531" s="268"/>
      <c r="D531" s="357"/>
      <c r="E531" s="268"/>
      <c r="F531" s="357"/>
      <c r="G531" s="357"/>
      <c r="H531" s="357"/>
      <c r="I531" s="357"/>
      <c r="J531" s="357"/>
      <c r="K531" s="357"/>
      <c r="L531" s="268"/>
      <c r="M531" s="268"/>
      <c r="N531" s="268"/>
      <c r="O531" s="268"/>
      <c r="P531" s="268"/>
      <c r="Q531" s="268"/>
      <c r="R531" s="268"/>
      <c r="S531" s="268"/>
      <c r="T531" s="268"/>
      <c r="U531" s="268"/>
      <c r="V531" s="268"/>
      <c r="W531" s="268"/>
      <c r="X531" s="268"/>
      <c r="Y531" s="268"/>
      <c r="Z531" s="268"/>
    </row>
    <row r="532" ht="12.75" customHeight="1">
      <c r="A532" s="268"/>
      <c r="B532" s="268"/>
      <c r="C532" s="268"/>
      <c r="D532" s="357"/>
      <c r="E532" s="268"/>
      <c r="F532" s="357"/>
      <c r="G532" s="357"/>
      <c r="H532" s="357"/>
      <c r="I532" s="357"/>
      <c r="J532" s="357"/>
      <c r="K532" s="357"/>
      <c r="L532" s="268"/>
      <c r="M532" s="268"/>
      <c r="N532" s="268"/>
      <c r="O532" s="268"/>
      <c r="P532" s="268"/>
      <c r="Q532" s="268"/>
      <c r="R532" s="268"/>
      <c r="S532" s="268"/>
      <c r="T532" s="268"/>
      <c r="U532" s="268"/>
      <c r="V532" s="268"/>
      <c r="W532" s="268"/>
      <c r="X532" s="268"/>
      <c r="Y532" s="268"/>
      <c r="Z532" s="268"/>
    </row>
    <row r="533" ht="12.75" customHeight="1">
      <c r="A533" s="268"/>
      <c r="B533" s="268"/>
      <c r="C533" s="268"/>
      <c r="D533" s="357"/>
      <c r="E533" s="268"/>
      <c r="F533" s="357"/>
      <c r="G533" s="357"/>
      <c r="H533" s="357"/>
      <c r="I533" s="357"/>
      <c r="J533" s="357"/>
      <c r="K533" s="357"/>
      <c r="L533" s="268"/>
      <c r="M533" s="268"/>
      <c r="N533" s="268"/>
      <c r="O533" s="268"/>
      <c r="P533" s="268"/>
      <c r="Q533" s="268"/>
      <c r="R533" s="268"/>
      <c r="S533" s="268"/>
      <c r="T533" s="268"/>
      <c r="U533" s="268"/>
      <c r="V533" s="268"/>
      <c r="W533" s="268"/>
      <c r="X533" s="268"/>
      <c r="Y533" s="268"/>
      <c r="Z533" s="268"/>
    </row>
    <row r="534" ht="12.75" customHeight="1">
      <c r="A534" s="268"/>
      <c r="B534" s="268"/>
      <c r="C534" s="268"/>
      <c r="D534" s="357"/>
      <c r="E534" s="268"/>
      <c r="F534" s="357"/>
      <c r="G534" s="357"/>
      <c r="H534" s="357"/>
      <c r="I534" s="357"/>
      <c r="J534" s="357"/>
      <c r="K534" s="357"/>
      <c r="L534" s="268"/>
      <c r="M534" s="268"/>
      <c r="N534" s="268"/>
      <c r="O534" s="268"/>
      <c r="P534" s="268"/>
      <c r="Q534" s="268"/>
      <c r="R534" s="268"/>
      <c r="S534" s="268"/>
      <c r="T534" s="268"/>
      <c r="U534" s="268"/>
      <c r="V534" s="268"/>
      <c r="W534" s="268"/>
      <c r="X534" s="268"/>
      <c r="Y534" s="268"/>
      <c r="Z534" s="268"/>
    </row>
    <row r="535" ht="12.75" customHeight="1">
      <c r="A535" s="268"/>
      <c r="B535" s="268"/>
      <c r="C535" s="268"/>
      <c r="D535" s="357"/>
      <c r="E535" s="268"/>
      <c r="F535" s="357"/>
      <c r="G535" s="357"/>
      <c r="H535" s="357"/>
      <c r="I535" s="357"/>
      <c r="J535" s="357"/>
      <c r="K535" s="357"/>
      <c r="L535" s="268"/>
      <c r="M535" s="268"/>
      <c r="N535" s="268"/>
      <c r="O535" s="268"/>
      <c r="P535" s="268"/>
      <c r="Q535" s="268"/>
      <c r="R535" s="268"/>
      <c r="S535" s="268"/>
      <c r="T535" s="268"/>
      <c r="U535" s="268"/>
      <c r="V535" s="268"/>
      <c r="W535" s="268"/>
      <c r="X535" s="268"/>
      <c r="Y535" s="268"/>
      <c r="Z535" s="268"/>
    </row>
    <row r="536" ht="12.75" customHeight="1">
      <c r="A536" s="268"/>
      <c r="B536" s="268"/>
      <c r="C536" s="268"/>
      <c r="D536" s="357"/>
      <c r="E536" s="268"/>
      <c r="F536" s="357"/>
      <c r="G536" s="357"/>
      <c r="H536" s="357"/>
      <c r="I536" s="357"/>
      <c r="J536" s="357"/>
      <c r="K536" s="357"/>
      <c r="L536" s="268"/>
      <c r="M536" s="268"/>
      <c r="N536" s="268"/>
      <c r="O536" s="268"/>
      <c r="P536" s="268"/>
      <c r="Q536" s="268"/>
      <c r="R536" s="268"/>
      <c r="S536" s="268"/>
      <c r="T536" s="268"/>
      <c r="U536" s="268"/>
      <c r="V536" s="268"/>
      <c r="W536" s="268"/>
      <c r="X536" s="268"/>
      <c r="Y536" s="268"/>
      <c r="Z536" s="268"/>
    </row>
    <row r="537" ht="12.75" customHeight="1">
      <c r="A537" s="268"/>
      <c r="B537" s="268"/>
      <c r="C537" s="268"/>
      <c r="D537" s="357"/>
      <c r="E537" s="268"/>
      <c r="F537" s="357"/>
      <c r="G537" s="357"/>
      <c r="H537" s="357"/>
      <c r="I537" s="357"/>
      <c r="J537" s="357"/>
      <c r="K537" s="357"/>
      <c r="L537" s="268"/>
      <c r="M537" s="268"/>
      <c r="N537" s="268"/>
      <c r="O537" s="268"/>
      <c r="P537" s="268"/>
      <c r="Q537" s="268"/>
      <c r="R537" s="268"/>
      <c r="S537" s="268"/>
      <c r="T537" s="268"/>
      <c r="U537" s="268"/>
      <c r="V537" s="268"/>
      <c r="W537" s="268"/>
      <c r="X537" s="268"/>
      <c r="Y537" s="268"/>
      <c r="Z537" s="268"/>
    </row>
    <row r="538" ht="12.75" customHeight="1">
      <c r="A538" s="268"/>
      <c r="B538" s="268"/>
      <c r="C538" s="268"/>
      <c r="D538" s="357"/>
      <c r="E538" s="268"/>
      <c r="F538" s="357"/>
      <c r="G538" s="357"/>
      <c r="H538" s="357"/>
      <c r="I538" s="357"/>
      <c r="J538" s="357"/>
      <c r="K538" s="357"/>
      <c r="L538" s="268"/>
      <c r="M538" s="268"/>
      <c r="N538" s="268"/>
      <c r="O538" s="268"/>
      <c r="P538" s="268"/>
      <c r="Q538" s="268"/>
      <c r="R538" s="268"/>
      <c r="S538" s="268"/>
      <c r="T538" s="268"/>
      <c r="U538" s="268"/>
      <c r="V538" s="268"/>
      <c r="W538" s="268"/>
      <c r="X538" s="268"/>
      <c r="Y538" s="268"/>
      <c r="Z538" s="268"/>
    </row>
    <row r="539" ht="12.75" customHeight="1">
      <c r="A539" s="268"/>
      <c r="B539" s="268"/>
      <c r="C539" s="268"/>
      <c r="D539" s="357"/>
      <c r="E539" s="268"/>
      <c r="F539" s="357"/>
      <c r="G539" s="357"/>
      <c r="H539" s="357"/>
      <c r="I539" s="357"/>
      <c r="J539" s="357"/>
      <c r="K539" s="357"/>
      <c r="L539" s="268"/>
      <c r="M539" s="268"/>
      <c r="N539" s="268"/>
      <c r="O539" s="268"/>
      <c r="P539" s="268"/>
      <c r="Q539" s="268"/>
      <c r="R539" s="268"/>
      <c r="S539" s="268"/>
      <c r="T539" s="268"/>
      <c r="U539" s="268"/>
      <c r="V539" s="268"/>
      <c r="W539" s="268"/>
      <c r="X539" s="268"/>
      <c r="Y539" s="268"/>
      <c r="Z539" s="268"/>
    </row>
    <row r="540" ht="12.75" customHeight="1">
      <c r="A540" s="268"/>
      <c r="B540" s="268"/>
      <c r="C540" s="268"/>
      <c r="D540" s="357"/>
      <c r="E540" s="268"/>
      <c r="F540" s="357"/>
      <c r="G540" s="357"/>
      <c r="H540" s="357"/>
      <c r="I540" s="357"/>
      <c r="J540" s="357"/>
      <c r="K540" s="357"/>
      <c r="L540" s="268"/>
      <c r="M540" s="268"/>
      <c r="N540" s="268"/>
      <c r="O540" s="268"/>
      <c r="P540" s="268"/>
      <c r="Q540" s="268"/>
      <c r="R540" s="268"/>
      <c r="S540" s="268"/>
      <c r="T540" s="268"/>
      <c r="U540" s="268"/>
      <c r="V540" s="268"/>
      <c r="W540" s="268"/>
      <c r="X540" s="268"/>
      <c r="Y540" s="268"/>
      <c r="Z540" s="268"/>
    </row>
    <row r="541" ht="12.75" customHeight="1">
      <c r="A541" s="268"/>
      <c r="B541" s="268"/>
      <c r="C541" s="268"/>
      <c r="D541" s="357"/>
      <c r="E541" s="268"/>
      <c r="F541" s="357"/>
      <c r="G541" s="357"/>
      <c r="H541" s="357"/>
      <c r="I541" s="357"/>
      <c r="J541" s="357"/>
      <c r="K541" s="357"/>
      <c r="L541" s="268"/>
      <c r="M541" s="268"/>
      <c r="N541" s="268"/>
      <c r="O541" s="268"/>
      <c r="P541" s="268"/>
      <c r="Q541" s="268"/>
      <c r="R541" s="268"/>
      <c r="S541" s="268"/>
      <c r="T541" s="268"/>
      <c r="U541" s="268"/>
      <c r="V541" s="268"/>
      <c r="W541" s="268"/>
      <c r="X541" s="268"/>
      <c r="Y541" s="268"/>
      <c r="Z541" s="268"/>
    </row>
    <row r="542" ht="12.75" customHeight="1">
      <c r="A542" s="268"/>
      <c r="B542" s="268"/>
      <c r="C542" s="268"/>
      <c r="D542" s="357"/>
      <c r="E542" s="268"/>
      <c r="F542" s="357"/>
      <c r="G542" s="357"/>
      <c r="H542" s="357"/>
      <c r="I542" s="357"/>
      <c r="J542" s="357"/>
      <c r="K542" s="357"/>
      <c r="L542" s="268"/>
      <c r="M542" s="268"/>
      <c r="N542" s="268"/>
      <c r="O542" s="268"/>
      <c r="P542" s="268"/>
      <c r="Q542" s="268"/>
      <c r="R542" s="268"/>
      <c r="S542" s="268"/>
      <c r="T542" s="268"/>
      <c r="U542" s="268"/>
      <c r="V542" s="268"/>
      <c r="W542" s="268"/>
      <c r="X542" s="268"/>
      <c r="Y542" s="268"/>
      <c r="Z542" s="268"/>
    </row>
    <row r="543" ht="12.75" customHeight="1">
      <c r="A543" s="268"/>
      <c r="B543" s="268"/>
      <c r="C543" s="268"/>
      <c r="D543" s="357"/>
      <c r="E543" s="268"/>
      <c r="F543" s="357"/>
      <c r="G543" s="357"/>
      <c r="H543" s="357"/>
      <c r="I543" s="357"/>
      <c r="J543" s="357"/>
      <c r="K543" s="357"/>
      <c r="L543" s="268"/>
      <c r="M543" s="268"/>
      <c r="N543" s="268"/>
      <c r="O543" s="268"/>
      <c r="P543" s="268"/>
      <c r="Q543" s="268"/>
      <c r="R543" s="268"/>
      <c r="S543" s="268"/>
      <c r="T543" s="268"/>
      <c r="U543" s="268"/>
      <c r="V543" s="268"/>
      <c r="W543" s="268"/>
      <c r="X543" s="268"/>
      <c r="Y543" s="268"/>
      <c r="Z543" s="268"/>
    </row>
    <row r="544" ht="12.75" customHeight="1">
      <c r="A544" s="268"/>
      <c r="B544" s="268"/>
      <c r="C544" s="268"/>
      <c r="D544" s="357"/>
      <c r="E544" s="268"/>
      <c r="F544" s="357"/>
      <c r="G544" s="357"/>
      <c r="H544" s="357"/>
      <c r="I544" s="357"/>
      <c r="J544" s="357"/>
      <c r="K544" s="357"/>
      <c r="L544" s="268"/>
      <c r="M544" s="268"/>
      <c r="N544" s="268"/>
      <c r="O544" s="268"/>
      <c r="P544" s="268"/>
      <c r="Q544" s="268"/>
      <c r="R544" s="268"/>
      <c r="S544" s="268"/>
      <c r="T544" s="268"/>
      <c r="U544" s="268"/>
      <c r="V544" s="268"/>
      <c r="W544" s="268"/>
      <c r="X544" s="268"/>
      <c r="Y544" s="268"/>
      <c r="Z544" s="268"/>
    </row>
    <row r="545" ht="12.75" customHeight="1">
      <c r="A545" s="268"/>
      <c r="B545" s="268"/>
      <c r="C545" s="268"/>
      <c r="D545" s="357"/>
      <c r="E545" s="268"/>
      <c r="F545" s="357"/>
      <c r="G545" s="357"/>
      <c r="H545" s="357"/>
      <c r="I545" s="357"/>
      <c r="J545" s="357"/>
      <c r="K545" s="357"/>
      <c r="L545" s="268"/>
      <c r="M545" s="268"/>
      <c r="N545" s="268"/>
      <c r="O545" s="268"/>
      <c r="P545" s="268"/>
      <c r="Q545" s="268"/>
      <c r="R545" s="268"/>
      <c r="S545" s="268"/>
      <c r="T545" s="268"/>
      <c r="U545" s="268"/>
      <c r="V545" s="268"/>
      <c r="W545" s="268"/>
      <c r="X545" s="268"/>
      <c r="Y545" s="268"/>
      <c r="Z545" s="268"/>
    </row>
    <row r="546" ht="12.75" customHeight="1">
      <c r="A546" s="268"/>
      <c r="B546" s="268"/>
      <c r="C546" s="268"/>
      <c r="D546" s="357"/>
      <c r="E546" s="268"/>
      <c r="F546" s="357"/>
      <c r="G546" s="357"/>
      <c r="H546" s="357"/>
      <c r="I546" s="357"/>
      <c r="J546" s="357"/>
      <c r="K546" s="357"/>
      <c r="L546" s="268"/>
      <c r="M546" s="268"/>
      <c r="N546" s="268"/>
      <c r="O546" s="268"/>
      <c r="P546" s="268"/>
      <c r="Q546" s="268"/>
      <c r="R546" s="268"/>
      <c r="S546" s="268"/>
      <c r="T546" s="268"/>
      <c r="U546" s="268"/>
      <c r="V546" s="268"/>
      <c r="W546" s="268"/>
      <c r="X546" s="268"/>
      <c r="Y546" s="268"/>
      <c r="Z546" s="268"/>
    </row>
    <row r="547" ht="12.75" customHeight="1">
      <c r="A547" s="268"/>
      <c r="B547" s="268"/>
      <c r="C547" s="268"/>
      <c r="D547" s="357"/>
      <c r="E547" s="268"/>
      <c r="F547" s="357"/>
      <c r="G547" s="357"/>
      <c r="H547" s="357"/>
      <c r="I547" s="357"/>
      <c r="J547" s="357"/>
      <c r="K547" s="357"/>
      <c r="L547" s="268"/>
      <c r="M547" s="268"/>
      <c r="N547" s="268"/>
      <c r="O547" s="268"/>
      <c r="P547" s="268"/>
      <c r="Q547" s="268"/>
      <c r="R547" s="268"/>
      <c r="S547" s="268"/>
      <c r="T547" s="268"/>
      <c r="U547" s="268"/>
      <c r="V547" s="268"/>
      <c r="W547" s="268"/>
      <c r="X547" s="268"/>
      <c r="Y547" s="268"/>
      <c r="Z547" s="268"/>
    </row>
    <row r="548" ht="12.75" customHeight="1">
      <c r="A548" s="268"/>
      <c r="B548" s="268"/>
      <c r="C548" s="268"/>
      <c r="D548" s="357"/>
      <c r="E548" s="268"/>
      <c r="F548" s="357"/>
      <c r="G548" s="357"/>
      <c r="H548" s="357"/>
      <c r="I548" s="357"/>
      <c r="J548" s="357"/>
      <c r="K548" s="357"/>
      <c r="L548" s="268"/>
      <c r="M548" s="268"/>
      <c r="N548" s="268"/>
      <c r="O548" s="268"/>
      <c r="P548" s="268"/>
      <c r="Q548" s="268"/>
      <c r="R548" s="268"/>
      <c r="S548" s="268"/>
      <c r="T548" s="268"/>
      <c r="U548" s="268"/>
      <c r="V548" s="268"/>
      <c r="W548" s="268"/>
      <c r="X548" s="268"/>
      <c r="Y548" s="268"/>
      <c r="Z548" s="268"/>
    </row>
    <row r="549" ht="12.75" customHeight="1">
      <c r="A549" s="268"/>
      <c r="B549" s="268"/>
      <c r="C549" s="268"/>
      <c r="D549" s="357"/>
      <c r="E549" s="268"/>
      <c r="F549" s="357"/>
      <c r="G549" s="357"/>
      <c r="H549" s="357"/>
      <c r="I549" s="357"/>
      <c r="J549" s="357"/>
      <c r="K549" s="357"/>
      <c r="L549" s="268"/>
      <c r="M549" s="268"/>
      <c r="N549" s="268"/>
      <c r="O549" s="268"/>
      <c r="P549" s="268"/>
      <c r="Q549" s="268"/>
      <c r="R549" s="268"/>
      <c r="S549" s="268"/>
      <c r="T549" s="268"/>
      <c r="U549" s="268"/>
      <c r="V549" s="268"/>
      <c r="W549" s="268"/>
      <c r="X549" s="268"/>
      <c r="Y549" s="268"/>
      <c r="Z549" s="268"/>
    </row>
    <row r="550" ht="12.75" customHeight="1">
      <c r="A550" s="268"/>
      <c r="B550" s="268"/>
      <c r="C550" s="268"/>
      <c r="D550" s="357"/>
      <c r="E550" s="268"/>
      <c r="F550" s="357"/>
      <c r="G550" s="357"/>
      <c r="H550" s="357"/>
      <c r="I550" s="357"/>
      <c r="J550" s="357"/>
      <c r="K550" s="357"/>
      <c r="L550" s="268"/>
      <c r="M550" s="268"/>
      <c r="N550" s="268"/>
      <c r="O550" s="268"/>
      <c r="P550" s="268"/>
      <c r="Q550" s="268"/>
      <c r="R550" s="268"/>
      <c r="S550" s="268"/>
      <c r="T550" s="268"/>
      <c r="U550" s="268"/>
      <c r="V550" s="268"/>
      <c r="W550" s="268"/>
      <c r="X550" s="268"/>
      <c r="Y550" s="268"/>
      <c r="Z550" s="268"/>
    </row>
    <row r="551" ht="12.75" customHeight="1">
      <c r="A551" s="268"/>
      <c r="B551" s="268"/>
      <c r="C551" s="268"/>
      <c r="D551" s="357"/>
      <c r="E551" s="268"/>
      <c r="F551" s="357"/>
      <c r="G551" s="357"/>
      <c r="H551" s="357"/>
      <c r="I551" s="357"/>
      <c r="J551" s="357"/>
      <c r="K551" s="357"/>
      <c r="L551" s="268"/>
      <c r="M551" s="268"/>
      <c r="N551" s="268"/>
      <c r="O551" s="268"/>
      <c r="P551" s="268"/>
      <c r="Q551" s="268"/>
      <c r="R551" s="268"/>
      <c r="S551" s="268"/>
      <c r="T551" s="268"/>
      <c r="U551" s="268"/>
      <c r="V551" s="268"/>
      <c r="W551" s="268"/>
      <c r="X551" s="268"/>
      <c r="Y551" s="268"/>
      <c r="Z551" s="268"/>
    </row>
    <row r="552" ht="12.75" customHeight="1">
      <c r="A552" s="268"/>
      <c r="B552" s="268"/>
      <c r="C552" s="268"/>
      <c r="D552" s="357"/>
      <c r="E552" s="268"/>
      <c r="F552" s="357"/>
      <c r="G552" s="357"/>
      <c r="H552" s="357"/>
      <c r="I552" s="357"/>
      <c r="J552" s="357"/>
      <c r="K552" s="357"/>
      <c r="L552" s="268"/>
      <c r="M552" s="268"/>
      <c r="N552" s="268"/>
      <c r="O552" s="268"/>
      <c r="P552" s="268"/>
      <c r="Q552" s="268"/>
      <c r="R552" s="268"/>
      <c r="S552" s="268"/>
      <c r="T552" s="268"/>
      <c r="U552" s="268"/>
      <c r="V552" s="268"/>
      <c r="W552" s="268"/>
      <c r="X552" s="268"/>
      <c r="Y552" s="268"/>
      <c r="Z552" s="268"/>
    </row>
    <row r="553" ht="12.75" customHeight="1">
      <c r="A553" s="268"/>
      <c r="B553" s="268"/>
      <c r="C553" s="268"/>
      <c r="D553" s="357"/>
      <c r="E553" s="268"/>
      <c r="F553" s="357"/>
      <c r="G553" s="357"/>
      <c r="H553" s="357"/>
      <c r="I553" s="357"/>
      <c r="J553" s="357"/>
      <c r="K553" s="357"/>
      <c r="L553" s="268"/>
      <c r="M553" s="268"/>
      <c r="N553" s="268"/>
      <c r="O553" s="268"/>
      <c r="P553" s="268"/>
      <c r="Q553" s="268"/>
      <c r="R553" s="268"/>
      <c r="S553" s="268"/>
      <c r="T553" s="268"/>
      <c r="U553" s="268"/>
      <c r="V553" s="268"/>
      <c r="W553" s="268"/>
      <c r="X553" s="268"/>
      <c r="Y553" s="268"/>
      <c r="Z553" s="268"/>
    </row>
    <row r="554" ht="12.75" customHeight="1">
      <c r="A554" s="268"/>
      <c r="B554" s="268"/>
      <c r="C554" s="268"/>
      <c r="D554" s="357"/>
      <c r="E554" s="268"/>
      <c r="F554" s="357"/>
      <c r="G554" s="357"/>
      <c r="H554" s="357"/>
      <c r="I554" s="357"/>
      <c r="J554" s="357"/>
      <c r="K554" s="357"/>
      <c r="L554" s="268"/>
      <c r="M554" s="268"/>
      <c r="N554" s="268"/>
      <c r="O554" s="268"/>
      <c r="P554" s="268"/>
      <c r="Q554" s="268"/>
      <c r="R554" s="268"/>
      <c r="S554" s="268"/>
      <c r="T554" s="268"/>
      <c r="U554" s="268"/>
      <c r="V554" s="268"/>
      <c r="W554" s="268"/>
      <c r="X554" s="268"/>
      <c r="Y554" s="268"/>
      <c r="Z554" s="268"/>
    </row>
    <row r="555" ht="12.75" customHeight="1">
      <c r="A555" s="268"/>
      <c r="B555" s="268"/>
      <c r="C555" s="268"/>
      <c r="D555" s="357"/>
      <c r="E555" s="268"/>
      <c r="F555" s="357"/>
      <c r="G555" s="357"/>
      <c r="H555" s="357"/>
      <c r="I555" s="357"/>
      <c r="J555" s="357"/>
      <c r="K555" s="357"/>
      <c r="L555" s="268"/>
      <c r="M555" s="268"/>
      <c r="N555" s="268"/>
      <c r="O555" s="268"/>
      <c r="P555" s="268"/>
      <c r="Q555" s="268"/>
      <c r="R555" s="268"/>
      <c r="S555" s="268"/>
      <c r="T555" s="268"/>
      <c r="U555" s="268"/>
      <c r="V555" s="268"/>
      <c r="W555" s="268"/>
      <c r="X555" s="268"/>
      <c r="Y555" s="268"/>
      <c r="Z555" s="268"/>
    </row>
    <row r="556" ht="12.75" customHeight="1">
      <c r="A556" s="268"/>
      <c r="B556" s="268"/>
      <c r="C556" s="268"/>
      <c r="D556" s="357"/>
      <c r="E556" s="268"/>
      <c r="F556" s="357"/>
      <c r="G556" s="357"/>
      <c r="H556" s="357"/>
      <c r="I556" s="357"/>
      <c r="J556" s="357"/>
      <c r="K556" s="357"/>
      <c r="L556" s="268"/>
      <c r="M556" s="268"/>
      <c r="N556" s="268"/>
      <c r="O556" s="268"/>
      <c r="P556" s="268"/>
      <c r="Q556" s="268"/>
      <c r="R556" s="268"/>
      <c r="S556" s="268"/>
      <c r="T556" s="268"/>
      <c r="U556" s="268"/>
      <c r="V556" s="268"/>
      <c r="W556" s="268"/>
      <c r="X556" s="268"/>
      <c r="Y556" s="268"/>
      <c r="Z556" s="268"/>
    </row>
    <row r="557" ht="12.75" customHeight="1">
      <c r="A557" s="268"/>
      <c r="B557" s="268"/>
      <c r="C557" s="268"/>
      <c r="D557" s="357"/>
      <c r="E557" s="268"/>
      <c r="F557" s="357"/>
      <c r="G557" s="357"/>
      <c r="H557" s="357"/>
      <c r="I557" s="357"/>
      <c r="J557" s="357"/>
      <c r="K557" s="357"/>
      <c r="L557" s="268"/>
      <c r="M557" s="268"/>
      <c r="N557" s="268"/>
      <c r="O557" s="268"/>
      <c r="P557" s="268"/>
      <c r="Q557" s="268"/>
      <c r="R557" s="268"/>
      <c r="S557" s="268"/>
      <c r="T557" s="268"/>
      <c r="U557" s="268"/>
      <c r="V557" s="268"/>
      <c r="W557" s="268"/>
      <c r="X557" s="268"/>
      <c r="Y557" s="268"/>
      <c r="Z557" s="268"/>
    </row>
    <row r="558" ht="12.75" customHeight="1">
      <c r="A558" s="268"/>
      <c r="B558" s="268"/>
      <c r="C558" s="268"/>
      <c r="D558" s="357"/>
      <c r="E558" s="268"/>
      <c r="F558" s="357"/>
      <c r="G558" s="357"/>
      <c r="H558" s="357"/>
      <c r="I558" s="357"/>
      <c r="J558" s="357"/>
      <c r="K558" s="357"/>
      <c r="L558" s="268"/>
      <c r="M558" s="268"/>
      <c r="N558" s="268"/>
      <c r="O558" s="268"/>
      <c r="P558" s="268"/>
      <c r="Q558" s="268"/>
      <c r="R558" s="268"/>
      <c r="S558" s="268"/>
      <c r="T558" s="268"/>
      <c r="U558" s="268"/>
      <c r="V558" s="268"/>
      <c r="W558" s="268"/>
      <c r="X558" s="268"/>
      <c r="Y558" s="268"/>
      <c r="Z558" s="268"/>
    </row>
    <row r="559" ht="12.75" customHeight="1">
      <c r="A559" s="268"/>
      <c r="B559" s="268"/>
      <c r="C559" s="268"/>
      <c r="D559" s="357"/>
      <c r="E559" s="268"/>
      <c r="F559" s="357"/>
      <c r="G559" s="357"/>
      <c r="H559" s="357"/>
      <c r="I559" s="357"/>
      <c r="J559" s="357"/>
      <c r="K559" s="357"/>
      <c r="L559" s="268"/>
      <c r="M559" s="268"/>
      <c r="N559" s="268"/>
      <c r="O559" s="268"/>
      <c r="P559" s="268"/>
      <c r="Q559" s="268"/>
      <c r="R559" s="268"/>
      <c r="S559" s="268"/>
      <c r="T559" s="268"/>
      <c r="U559" s="268"/>
      <c r="V559" s="268"/>
      <c r="W559" s="268"/>
      <c r="X559" s="268"/>
      <c r="Y559" s="268"/>
      <c r="Z559" s="268"/>
    </row>
    <row r="560" ht="12.75" customHeight="1">
      <c r="A560" s="268"/>
      <c r="B560" s="268"/>
      <c r="C560" s="268"/>
      <c r="D560" s="357"/>
      <c r="E560" s="268"/>
      <c r="F560" s="357"/>
      <c r="G560" s="357"/>
      <c r="H560" s="357"/>
      <c r="I560" s="357"/>
      <c r="J560" s="357"/>
      <c r="K560" s="357"/>
      <c r="L560" s="268"/>
      <c r="M560" s="268"/>
      <c r="N560" s="268"/>
      <c r="O560" s="268"/>
      <c r="P560" s="268"/>
      <c r="Q560" s="268"/>
      <c r="R560" s="268"/>
      <c r="S560" s="268"/>
      <c r="T560" s="268"/>
      <c r="U560" s="268"/>
      <c r="V560" s="268"/>
      <c r="W560" s="268"/>
      <c r="X560" s="268"/>
      <c r="Y560" s="268"/>
      <c r="Z560" s="268"/>
    </row>
    <row r="561" ht="12.75" customHeight="1">
      <c r="A561" s="268"/>
      <c r="B561" s="268"/>
      <c r="C561" s="268"/>
      <c r="D561" s="357"/>
      <c r="E561" s="268"/>
      <c r="F561" s="357"/>
      <c r="G561" s="357"/>
      <c r="H561" s="357"/>
      <c r="I561" s="357"/>
      <c r="J561" s="357"/>
      <c r="K561" s="357"/>
      <c r="L561" s="268"/>
      <c r="M561" s="268"/>
      <c r="N561" s="268"/>
      <c r="O561" s="268"/>
      <c r="P561" s="268"/>
      <c r="Q561" s="268"/>
      <c r="R561" s="268"/>
      <c r="S561" s="268"/>
      <c r="T561" s="268"/>
      <c r="U561" s="268"/>
      <c r="V561" s="268"/>
      <c r="W561" s="268"/>
      <c r="X561" s="268"/>
      <c r="Y561" s="268"/>
      <c r="Z561" s="268"/>
    </row>
    <row r="562" ht="12.75" customHeight="1">
      <c r="A562" s="268"/>
      <c r="B562" s="268"/>
      <c r="C562" s="268"/>
      <c r="D562" s="357"/>
      <c r="E562" s="268"/>
      <c r="F562" s="357"/>
      <c r="G562" s="357"/>
      <c r="H562" s="357"/>
      <c r="I562" s="357"/>
      <c r="J562" s="357"/>
      <c r="K562" s="357"/>
      <c r="L562" s="268"/>
      <c r="M562" s="268"/>
      <c r="N562" s="268"/>
      <c r="O562" s="268"/>
      <c r="P562" s="268"/>
      <c r="Q562" s="268"/>
      <c r="R562" s="268"/>
      <c r="S562" s="268"/>
      <c r="T562" s="268"/>
      <c r="U562" s="268"/>
      <c r="V562" s="268"/>
      <c r="W562" s="268"/>
      <c r="X562" s="268"/>
      <c r="Y562" s="268"/>
      <c r="Z562" s="268"/>
    </row>
    <row r="563" ht="12.75" customHeight="1">
      <c r="A563" s="268"/>
      <c r="B563" s="268"/>
      <c r="C563" s="268"/>
      <c r="D563" s="357"/>
      <c r="E563" s="268"/>
      <c r="F563" s="357"/>
      <c r="G563" s="357"/>
      <c r="H563" s="357"/>
      <c r="I563" s="357"/>
      <c r="J563" s="357"/>
      <c r="K563" s="357"/>
      <c r="L563" s="268"/>
      <c r="M563" s="268"/>
      <c r="N563" s="268"/>
      <c r="O563" s="268"/>
      <c r="P563" s="268"/>
      <c r="Q563" s="268"/>
      <c r="R563" s="268"/>
      <c r="S563" s="268"/>
      <c r="T563" s="268"/>
      <c r="U563" s="268"/>
      <c r="V563" s="268"/>
      <c r="W563" s="268"/>
      <c r="X563" s="268"/>
      <c r="Y563" s="268"/>
      <c r="Z563" s="268"/>
    </row>
    <row r="564" ht="12.75" customHeight="1">
      <c r="A564" s="268"/>
      <c r="B564" s="268"/>
      <c r="C564" s="268"/>
      <c r="D564" s="357"/>
      <c r="E564" s="268"/>
      <c r="F564" s="357"/>
      <c r="G564" s="357"/>
      <c r="H564" s="357"/>
      <c r="I564" s="357"/>
      <c r="J564" s="357"/>
      <c r="K564" s="357"/>
      <c r="L564" s="268"/>
      <c r="M564" s="268"/>
      <c r="N564" s="268"/>
      <c r="O564" s="268"/>
      <c r="P564" s="268"/>
      <c r="Q564" s="268"/>
      <c r="R564" s="268"/>
      <c r="S564" s="268"/>
      <c r="T564" s="268"/>
      <c r="U564" s="268"/>
      <c r="V564" s="268"/>
      <c r="W564" s="268"/>
      <c r="X564" s="268"/>
      <c r="Y564" s="268"/>
      <c r="Z564" s="268"/>
    </row>
    <row r="565" ht="12.75" customHeight="1">
      <c r="A565" s="268"/>
      <c r="B565" s="268"/>
      <c r="C565" s="268"/>
      <c r="D565" s="357"/>
      <c r="E565" s="268"/>
      <c r="F565" s="357"/>
      <c r="G565" s="357"/>
      <c r="H565" s="357"/>
      <c r="I565" s="357"/>
      <c r="J565" s="357"/>
      <c r="K565" s="357"/>
      <c r="L565" s="268"/>
      <c r="M565" s="268"/>
      <c r="N565" s="268"/>
      <c r="O565" s="268"/>
      <c r="P565" s="268"/>
      <c r="Q565" s="268"/>
      <c r="R565" s="268"/>
      <c r="S565" s="268"/>
      <c r="T565" s="268"/>
      <c r="U565" s="268"/>
      <c r="V565" s="268"/>
      <c r="W565" s="268"/>
      <c r="X565" s="268"/>
      <c r="Y565" s="268"/>
      <c r="Z565" s="268"/>
    </row>
    <row r="566" ht="12.75" customHeight="1">
      <c r="A566" s="268"/>
      <c r="B566" s="268"/>
      <c r="C566" s="268"/>
      <c r="D566" s="357"/>
      <c r="E566" s="268"/>
      <c r="F566" s="357"/>
      <c r="G566" s="357"/>
      <c r="H566" s="357"/>
      <c r="I566" s="357"/>
      <c r="J566" s="357"/>
      <c r="K566" s="357"/>
      <c r="L566" s="268"/>
      <c r="M566" s="268"/>
      <c r="N566" s="268"/>
      <c r="O566" s="268"/>
      <c r="P566" s="268"/>
      <c r="Q566" s="268"/>
      <c r="R566" s="268"/>
      <c r="S566" s="268"/>
      <c r="T566" s="268"/>
      <c r="U566" s="268"/>
      <c r="V566" s="268"/>
      <c r="W566" s="268"/>
      <c r="X566" s="268"/>
      <c r="Y566" s="268"/>
      <c r="Z566" s="268"/>
    </row>
    <row r="567" ht="12.75" customHeight="1">
      <c r="A567" s="268"/>
      <c r="B567" s="268"/>
      <c r="C567" s="268"/>
      <c r="D567" s="357"/>
      <c r="E567" s="268"/>
      <c r="F567" s="357"/>
      <c r="G567" s="357"/>
      <c r="H567" s="357"/>
      <c r="I567" s="357"/>
      <c r="J567" s="357"/>
      <c r="K567" s="357"/>
      <c r="L567" s="268"/>
      <c r="M567" s="268"/>
      <c r="N567" s="268"/>
      <c r="O567" s="268"/>
      <c r="P567" s="268"/>
      <c r="Q567" s="268"/>
      <c r="R567" s="268"/>
      <c r="S567" s="268"/>
      <c r="T567" s="268"/>
      <c r="U567" s="268"/>
      <c r="V567" s="268"/>
      <c r="W567" s="268"/>
      <c r="X567" s="268"/>
      <c r="Y567" s="268"/>
      <c r="Z567" s="268"/>
    </row>
    <row r="568" ht="12.75" customHeight="1">
      <c r="A568" s="268"/>
      <c r="B568" s="268"/>
      <c r="C568" s="268"/>
      <c r="D568" s="357"/>
      <c r="E568" s="268"/>
      <c r="F568" s="357"/>
      <c r="G568" s="357"/>
      <c r="H568" s="357"/>
      <c r="I568" s="357"/>
      <c r="J568" s="357"/>
      <c r="K568" s="357"/>
      <c r="L568" s="268"/>
      <c r="M568" s="268"/>
      <c r="N568" s="268"/>
      <c r="O568" s="268"/>
      <c r="P568" s="268"/>
      <c r="Q568" s="268"/>
      <c r="R568" s="268"/>
      <c r="S568" s="268"/>
      <c r="T568" s="268"/>
      <c r="U568" s="268"/>
      <c r="V568" s="268"/>
      <c r="W568" s="268"/>
      <c r="X568" s="268"/>
      <c r="Y568" s="268"/>
      <c r="Z568" s="268"/>
    </row>
    <row r="569" ht="12.75" customHeight="1">
      <c r="A569" s="268"/>
      <c r="B569" s="268"/>
      <c r="C569" s="268"/>
      <c r="D569" s="357"/>
      <c r="E569" s="268"/>
      <c r="F569" s="357"/>
      <c r="G569" s="357"/>
      <c r="H569" s="357"/>
      <c r="I569" s="357"/>
      <c r="J569" s="357"/>
      <c r="K569" s="357"/>
      <c r="L569" s="268"/>
      <c r="M569" s="268"/>
      <c r="N569" s="268"/>
      <c r="O569" s="268"/>
      <c r="P569" s="268"/>
      <c r="Q569" s="268"/>
      <c r="R569" s="268"/>
      <c r="S569" s="268"/>
      <c r="T569" s="268"/>
      <c r="U569" s="268"/>
      <c r="V569" s="268"/>
      <c r="W569" s="268"/>
      <c r="X569" s="268"/>
      <c r="Y569" s="268"/>
      <c r="Z569" s="268"/>
    </row>
    <row r="570" ht="12.75" customHeight="1">
      <c r="A570" s="268"/>
      <c r="B570" s="268"/>
      <c r="C570" s="268"/>
      <c r="D570" s="357"/>
      <c r="E570" s="268"/>
      <c r="F570" s="357"/>
      <c r="G570" s="357"/>
      <c r="H570" s="357"/>
      <c r="I570" s="357"/>
      <c r="J570" s="357"/>
      <c r="K570" s="357"/>
      <c r="L570" s="268"/>
      <c r="M570" s="268"/>
      <c r="N570" s="268"/>
      <c r="O570" s="268"/>
      <c r="P570" s="268"/>
      <c r="Q570" s="268"/>
      <c r="R570" s="268"/>
      <c r="S570" s="268"/>
      <c r="T570" s="268"/>
      <c r="U570" s="268"/>
      <c r="V570" s="268"/>
      <c r="W570" s="268"/>
      <c r="X570" s="268"/>
      <c r="Y570" s="268"/>
      <c r="Z570" s="268"/>
    </row>
    <row r="571" ht="12.75" customHeight="1">
      <c r="A571" s="268"/>
      <c r="B571" s="268"/>
      <c r="C571" s="268"/>
      <c r="D571" s="357"/>
      <c r="E571" s="268"/>
      <c r="F571" s="357"/>
      <c r="G571" s="357"/>
      <c r="H571" s="357"/>
      <c r="I571" s="357"/>
      <c r="J571" s="357"/>
      <c r="K571" s="357"/>
      <c r="L571" s="268"/>
      <c r="M571" s="268"/>
      <c r="N571" s="268"/>
      <c r="O571" s="268"/>
      <c r="P571" s="268"/>
      <c r="Q571" s="268"/>
      <c r="R571" s="268"/>
      <c r="S571" s="268"/>
      <c r="T571" s="268"/>
      <c r="U571" s="268"/>
      <c r="V571" s="268"/>
      <c r="W571" s="268"/>
      <c r="X571" s="268"/>
      <c r="Y571" s="268"/>
      <c r="Z571" s="268"/>
    </row>
    <row r="572" ht="12.75" customHeight="1">
      <c r="A572" s="268"/>
      <c r="B572" s="268"/>
      <c r="C572" s="268"/>
      <c r="D572" s="357"/>
      <c r="E572" s="268"/>
      <c r="F572" s="357"/>
      <c r="G572" s="357"/>
      <c r="H572" s="357"/>
      <c r="I572" s="357"/>
      <c r="J572" s="357"/>
      <c r="K572" s="357"/>
      <c r="L572" s="268"/>
      <c r="M572" s="268"/>
      <c r="N572" s="268"/>
      <c r="O572" s="268"/>
      <c r="P572" s="268"/>
      <c r="Q572" s="268"/>
      <c r="R572" s="268"/>
      <c r="S572" s="268"/>
      <c r="T572" s="268"/>
      <c r="U572" s="268"/>
      <c r="V572" s="268"/>
      <c r="W572" s="268"/>
      <c r="X572" s="268"/>
      <c r="Y572" s="268"/>
      <c r="Z572" s="268"/>
    </row>
    <row r="573" ht="12.75" customHeight="1">
      <c r="A573" s="268"/>
      <c r="B573" s="268"/>
      <c r="C573" s="268"/>
      <c r="D573" s="357"/>
      <c r="E573" s="268"/>
      <c r="F573" s="357"/>
      <c r="G573" s="357"/>
      <c r="H573" s="357"/>
      <c r="I573" s="357"/>
      <c r="J573" s="357"/>
      <c r="K573" s="357"/>
      <c r="L573" s="268"/>
      <c r="M573" s="268"/>
      <c r="N573" s="268"/>
      <c r="O573" s="268"/>
      <c r="P573" s="268"/>
      <c r="Q573" s="268"/>
      <c r="R573" s="268"/>
      <c r="S573" s="268"/>
      <c r="T573" s="268"/>
      <c r="U573" s="268"/>
      <c r="V573" s="268"/>
      <c r="W573" s="268"/>
      <c r="X573" s="268"/>
      <c r="Y573" s="268"/>
      <c r="Z573" s="268"/>
    </row>
    <row r="574" ht="12.75" customHeight="1">
      <c r="A574" s="268"/>
      <c r="B574" s="268"/>
      <c r="C574" s="268"/>
      <c r="D574" s="357"/>
      <c r="E574" s="268"/>
      <c r="F574" s="357"/>
      <c r="G574" s="357"/>
      <c r="H574" s="357"/>
      <c r="I574" s="357"/>
      <c r="J574" s="357"/>
      <c r="K574" s="357"/>
      <c r="L574" s="268"/>
      <c r="M574" s="268"/>
      <c r="N574" s="268"/>
      <c r="O574" s="268"/>
      <c r="P574" s="268"/>
      <c r="Q574" s="268"/>
      <c r="R574" s="268"/>
      <c r="S574" s="268"/>
      <c r="T574" s="268"/>
      <c r="U574" s="268"/>
      <c r="V574" s="268"/>
      <c r="W574" s="268"/>
      <c r="X574" s="268"/>
      <c r="Y574" s="268"/>
      <c r="Z574" s="268"/>
    </row>
    <row r="575" ht="12.75" customHeight="1">
      <c r="A575" s="268"/>
      <c r="B575" s="268"/>
      <c r="C575" s="268"/>
      <c r="D575" s="357"/>
      <c r="E575" s="268"/>
      <c r="F575" s="357"/>
      <c r="G575" s="357"/>
      <c r="H575" s="357"/>
      <c r="I575" s="357"/>
      <c r="J575" s="357"/>
      <c r="K575" s="357"/>
      <c r="L575" s="268"/>
      <c r="M575" s="268"/>
      <c r="N575" s="268"/>
      <c r="O575" s="268"/>
      <c r="P575" s="268"/>
      <c r="Q575" s="268"/>
      <c r="R575" s="268"/>
      <c r="S575" s="268"/>
      <c r="T575" s="268"/>
      <c r="U575" s="268"/>
      <c r="V575" s="268"/>
      <c r="W575" s="268"/>
      <c r="X575" s="268"/>
      <c r="Y575" s="268"/>
      <c r="Z575" s="268"/>
    </row>
    <row r="576" ht="12.75" customHeight="1">
      <c r="A576" s="268"/>
      <c r="B576" s="268"/>
      <c r="C576" s="268"/>
      <c r="D576" s="357"/>
      <c r="E576" s="268"/>
      <c r="F576" s="357"/>
      <c r="G576" s="357"/>
      <c r="H576" s="357"/>
      <c r="I576" s="357"/>
      <c r="J576" s="357"/>
      <c r="K576" s="357"/>
      <c r="L576" s="268"/>
      <c r="M576" s="268"/>
      <c r="N576" s="268"/>
      <c r="O576" s="268"/>
      <c r="P576" s="268"/>
      <c r="Q576" s="268"/>
      <c r="R576" s="268"/>
      <c r="S576" s="268"/>
      <c r="T576" s="268"/>
      <c r="U576" s="268"/>
      <c r="V576" s="268"/>
      <c r="W576" s="268"/>
      <c r="X576" s="268"/>
      <c r="Y576" s="268"/>
      <c r="Z576" s="268"/>
    </row>
    <row r="577" ht="12.75" customHeight="1">
      <c r="A577" s="268"/>
      <c r="B577" s="268"/>
      <c r="C577" s="268"/>
      <c r="D577" s="357"/>
      <c r="E577" s="268"/>
      <c r="F577" s="357"/>
      <c r="G577" s="357"/>
      <c r="H577" s="357"/>
      <c r="I577" s="357"/>
      <c r="J577" s="357"/>
      <c r="K577" s="357"/>
      <c r="L577" s="268"/>
      <c r="M577" s="268"/>
      <c r="N577" s="268"/>
      <c r="O577" s="268"/>
      <c r="P577" s="268"/>
      <c r="Q577" s="268"/>
      <c r="R577" s="268"/>
      <c r="S577" s="268"/>
      <c r="T577" s="268"/>
      <c r="U577" s="268"/>
      <c r="V577" s="268"/>
      <c r="W577" s="268"/>
      <c r="X577" s="268"/>
      <c r="Y577" s="268"/>
      <c r="Z577" s="268"/>
    </row>
    <row r="578" ht="12.75" customHeight="1">
      <c r="A578" s="268"/>
      <c r="B578" s="268"/>
      <c r="C578" s="268"/>
      <c r="D578" s="357"/>
      <c r="E578" s="268"/>
      <c r="F578" s="357"/>
      <c r="G578" s="357"/>
      <c r="H578" s="357"/>
      <c r="I578" s="357"/>
      <c r="J578" s="357"/>
      <c r="K578" s="357"/>
      <c r="L578" s="268"/>
      <c r="M578" s="268"/>
      <c r="N578" s="268"/>
      <c r="O578" s="268"/>
      <c r="P578" s="268"/>
      <c r="Q578" s="268"/>
      <c r="R578" s="268"/>
      <c r="S578" s="268"/>
      <c r="T578" s="268"/>
      <c r="U578" s="268"/>
      <c r="V578" s="268"/>
      <c r="W578" s="268"/>
      <c r="X578" s="268"/>
      <c r="Y578" s="268"/>
      <c r="Z578" s="268"/>
    </row>
    <row r="579" ht="12.75" customHeight="1">
      <c r="A579" s="268"/>
      <c r="B579" s="268"/>
      <c r="C579" s="268"/>
      <c r="D579" s="357"/>
      <c r="E579" s="268"/>
      <c r="F579" s="357"/>
      <c r="G579" s="357"/>
      <c r="H579" s="357"/>
      <c r="I579" s="357"/>
      <c r="J579" s="357"/>
      <c r="K579" s="357"/>
      <c r="L579" s="268"/>
      <c r="M579" s="268"/>
      <c r="N579" s="268"/>
      <c r="O579" s="268"/>
      <c r="P579" s="268"/>
      <c r="Q579" s="268"/>
      <c r="R579" s="268"/>
      <c r="S579" s="268"/>
      <c r="T579" s="268"/>
      <c r="U579" s="268"/>
      <c r="V579" s="268"/>
      <c r="W579" s="268"/>
      <c r="X579" s="268"/>
      <c r="Y579" s="268"/>
      <c r="Z579" s="268"/>
    </row>
    <row r="580" ht="12.75" customHeight="1">
      <c r="A580" s="268"/>
      <c r="B580" s="268"/>
      <c r="C580" s="268"/>
      <c r="D580" s="357"/>
      <c r="E580" s="268"/>
      <c r="F580" s="357"/>
      <c r="G580" s="357"/>
      <c r="H580" s="357"/>
      <c r="I580" s="357"/>
      <c r="J580" s="357"/>
      <c r="K580" s="357"/>
      <c r="L580" s="268"/>
      <c r="M580" s="268"/>
      <c r="N580" s="268"/>
      <c r="O580" s="268"/>
      <c r="P580" s="268"/>
      <c r="Q580" s="268"/>
      <c r="R580" s="268"/>
      <c r="S580" s="268"/>
      <c r="T580" s="268"/>
      <c r="U580" s="268"/>
      <c r="V580" s="268"/>
      <c r="W580" s="268"/>
      <c r="X580" s="268"/>
      <c r="Y580" s="268"/>
      <c r="Z580" s="268"/>
    </row>
    <row r="581" ht="12.75" customHeight="1">
      <c r="A581" s="268"/>
      <c r="B581" s="268"/>
      <c r="C581" s="268"/>
      <c r="D581" s="357"/>
      <c r="E581" s="268"/>
      <c r="F581" s="357"/>
      <c r="G581" s="357"/>
      <c r="H581" s="357"/>
      <c r="I581" s="357"/>
      <c r="J581" s="357"/>
      <c r="K581" s="357"/>
      <c r="L581" s="268"/>
      <c r="M581" s="268"/>
      <c r="N581" s="268"/>
      <c r="O581" s="268"/>
      <c r="P581" s="268"/>
      <c r="Q581" s="268"/>
      <c r="R581" s="268"/>
      <c r="S581" s="268"/>
      <c r="T581" s="268"/>
      <c r="U581" s="268"/>
      <c r="V581" s="268"/>
      <c r="W581" s="268"/>
      <c r="X581" s="268"/>
      <c r="Y581" s="268"/>
      <c r="Z581" s="268"/>
    </row>
    <row r="582" ht="12.75" customHeight="1">
      <c r="A582" s="268"/>
      <c r="B582" s="268"/>
      <c r="C582" s="268"/>
      <c r="D582" s="357"/>
      <c r="E582" s="268"/>
      <c r="F582" s="357"/>
      <c r="G582" s="357"/>
      <c r="H582" s="357"/>
      <c r="I582" s="357"/>
      <c r="J582" s="357"/>
      <c r="K582" s="357"/>
      <c r="L582" s="268"/>
      <c r="M582" s="268"/>
      <c r="N582" s="268"/>
      <c r="O582" s="268"/>
      <c r="P582" s="268"/>
      <c r="Q582" s="268"/>
      <c r="R582" s="268"/>
      <c r="S582" s="268"/>
      <c r="T582" s="268"/>
      <c r="U582" s="268"/>
      <c r="V582" s="268"/>
      <c r="W582" s="268"/>
      <c r="X582" s="268"/>
      <c r="Y582" s="268"/>
      <c r="Z582" s="268"/>
    </row>
    <row r="583" ht="12.75" customHeight="1">
      <c r="A583" s="268"/>
      <c r="B583" s="268"/>
      <c r="C583" s="268"/>
      <c r="D583" s="357"/>
      <c r="E583" s="268"/>
      <c r="F583" s="357"/>
      <c r="G583" s="357"/>
      <c r="H583" s="357"/>
      <c r="I583" s="357"/>
      <c r="J583" s="357"/>
      <c r="K583" s="357"/>
      <c r="L583" s="268"/>
      <c r="M583" s="268"/>
      <c r="N583" s="268"/>
      <c r="O583" s="268"/>
      <c r="P583" s="268"/>
      <c r="Q583" s="268"/>
      <c r="R583" s="268"/>
      <c r="S583" s="268"/>
      <c r="T583" s="268"/>
      <c r="U583" s="268"/>
      <c r="V583" s="268"/>
      <c r="W583" s="268"/>
      <c r="X583" s="268"/>
      <c r="Y583" s="268"/>
      <c r="Z583" s="268"/>
    </row>
    <row r="584" ht="12.75" customHeight="1">
      <c r="A584" s="268"/>
      <c r="B584" s="268"/>
      <c r="C584" s="268"/>
      <c r="D584" s="357"/>
      <c r="E584" s="268"/>
      <c r="F584" s="357"/>
      <c r="G584" s="357"/>
      <c r="H584" s="357"/>
      <c r="I584" s="357"/>
      <c r="J584" s="357"/>
      <c r="K584" s="357"/>
      <c r="L584" s="268"/>
      <c r="M584" s="268"/>
      <c r="N584" s="268"/>
      <c r="O584" s="268"/>
      <c r="P584" s="268"/>
      <c r="Q584" s="268"/>
      <c r="R584" s="268"/>
      <c r="S584" s="268"/>
      <c r="T584" s="268"/>
      <c r="U584" s="268"/>
      <c r="V584" s="268"/>
      <c r="W584" s="268"/>
      <c r="X584" s="268"/>
      <c r="Y584" s="268"/>
      <c r="Z584" s="268"/>
    </row>
    <row r="585" ht="12.75" customHeight="1">
      <c r="A585" s="268"/>
      <c r="B585" s="268"/>
      <c r="C585" s="268"/>
      <c r="D585" s="357"/>
      <c r="E585" s="268"/>
      <c r="F585" s="357"/>
      <c r="G585" s="357"/>
      <c r="H585" s="357"/>
      <c r="I585" s="357"/>
      <c r="J585" s="357"/>
      <c r="K585" s="357"/>
      <c r="L585" s="268"/>
      <c r="M585" s="268"/>
      <c r="N585" s="268"/>
      <c r="O585" s="268"/>
      <c r="P585" s="268"/>
      <c r="Q585" s="268"/>
      <c r="R585" s="268"/>
      <c r="S585" s="268"/>
      <c r="T585" s="268"/>
      <c r="U585" s="268"/>
      <c r="V585" s="268"/>
      <c r="W585" s="268"/>
      <c r="X585" s="268"/>
      <c r="Y585" s="268"/>
      <c r="Z585" s="268"/>
    </row>
    <row r="586" ht="12.75" customHeight="1">
      <c r="A586" s="268"/>
      <c r="B586" s="268"/>
      <c r="C586" s="268"/>
      <c r="D586" s="357"/>
      <c r="E586" s="268"/>
      <c r="F586" s="357"/>
      <c r="G586" s="357"/>
      <c r="H586" s="357"/>
      <c r="I586" s="357"/>
      <c r="J586" s="357"/>
      <c r="K586" s="357"/>
      <c r="L586" s="268"/>
      <c r="M586" s="268"/>
      <c r="N586" s="268"/>
      <c r="O586" s="268"/>
      <c r="P586" s="268"/>
      <c r="Q586" s="268"/>
      <c r="R586" s="268"/>
      <c r="S586" s="268"/>
      <c r="T586" s="268"/>
      <c r="U586" s="268"/>
      <c r="V586" s="268"/>
      <c r="W586" s="268"/>
      <c r="X586" s="268"/>
      <c r="Y586" s="268"/>
      <c r="Z586" s="268"/>
    </row>
    <row r="587" ht="12.75" customHeight="1">
      <c r="A587" s="268"/>
      <c r="B587" s="268"/>
      <c r="C587" s="268"/>
      <c r="D587" s="357"/>
      <c r="E587" s="268"/>
      <c r="F587" s="357"/>
      <c r="G587" s="357"/>
      <c r="H587" s="357"/>
      <c r="I587" s="357"/>
      <c r="J587" s="357"/>
      <c r="K587" s="357"/>
      <c r="L587" s="268"/>
      <c r="M587" s="268"/>
      <c r="N587" s="268"/>
      <c r="O587" s="268"/>
      <c r="P587" s="268"/>
      <c r="Q587" s="268"/>
      <c r="R587" s="268"/>
      <c r="S587" s="268"/>
      <c r="T587" s="268"/>
      <c r="U587" s="268"/>
      <c r="V587" s="268"/>
      <c r="W587" s="268"/>
      <c r="X587" s="268"/>
      <c r="Y587" s="268"/>
      <c r="Z587" s="268"/>
    </row>
    <row r="588" ht="12.75" customHeight="1">
      <c r="A588" s="268"/>
      <c r="B588" s="268"/>
      <c r="C588" s="268"/>
      <c r="D588" s="357"/>
      <c r="E588" s="268"/>
      <c r="F588" s="357"/>
      <c r="G588" s="357"/>
      <c r="H588" s="357"/>
      <c r="I588" s="357"/>
      <c r="J588" s="357"/>
      <c r="K588" s="357"/>
      <c r="L588" s="268"/>
      <c r="M588" s="268"/>
      <c r="N588" s="268"/>
      <c r="O588" s="268"/>
      <c r="P588" s="268"/>
      <c r="Q588" s="268"/>
      <c r="R588" s="268"/>
      <c r="S588" s="268"/>
      <c r="T588" s="268"/>
      <c r="U588" s="268"/>
      <c r="V588" s="268"/>
      <c r="W588" s="268"/>
      <c r="X588" s="268"/>
      <c r="Y588" s="268"/>
      <c r="Z588" s="268"/>
    </row>
    <row r="589" ht="12.75" customHeight="1">
      <c r="A589" s="268"/>
      <c r="B589" s="268"/>
      <c r="C589" s="268"/>
      <c r="D589" s="357"/>
      <c r="E589" s="268"/>
      <c r="F589" s="357"/>
      <c r="G589" s="357"/>
      <c r="H589" s="357"/>
      <c r="I589" s="357"/>
      <c r="J589" s="357"/>
      <c r="K589" s="357"/>
      <c r="L589" s="268"/>
      <c r="M589" s="268"/>
      <c r="N589" s="268"/>
      <c r="O589" s="268"/>
      <c r="P589" s="268"/>
      <c r="Q589" s="268"/>
      <c r="R589" s="268"/>
      <c r="S589" s="268"/>
      <c r="T589" s="268"/>
      <c r="U589" s="268"/>
      <c r="V589" s="268"/>
      <c r="W589" s="268"/>
      <c r="X589" s="268"/>
      <c r="Y589" s="268"/>
      <c r="Z589" s="268"/>
    </row>
    <row r="590" ht="12.75" customHeight="1">
      <c r="A590" s="268"/>
      <c r="B590" s="268"/>
      <c r="C590" s="268"/>
      <c r="D590" s="357"/>
      <c r="E590" s="268"/>
      <c r="F590" s="357"/>
      <c r="G590" s="357"/>
      <c r="H590" s="357"/>
      <c r="I590" s="357"/>
      <c r="J590" s="357"/>
      <c r="K590" s="357"/>
      <c r="L590" s="268"/>
      <c r="M590" s="268"/>
      <c r="N590" s="268"/>
      <c r="O590" s="268"/>
      <c r="P590" s="268"/>
      <c r="Q590" s="268"/>
      <c r="R590" s="268"/>
      <c r="S590" s="268"/>
      <c r="T590" s="268"/>
      <c r="U590" s="268"/>
      <c r="V590" s="268"/>
      <c r="W590" s="268"/>
      <c r="X590" s="268"/>
      <c r="Y590" s="268"/>
      <c r="Z590" s="268"/>
    </row>
    <row r="591" ht="12.75" customHeight="1">
      <c r="A591" s="268"/>
      <c r="B591" s="268"/>
      <c r="C591" s="268"/>
      <c r="D591" s="357"/>
      <c r="E591" s="268"/>
      <c r="F591" s="357"/>
      <c r="G591" s="357"/>
      <c r="H591" s="357"/>
      <c r="I591" s="357"/>
      <c r="J591" s="357"/>
      <c r="K591" s="357"/>
      <c r="L591" s="268"/>
      <c r="M591" s="268"/>
      <c r="N591" s="268"/>
      <c r="O591" s="268"/>
      <c r="P591" s="268"/>
      <c r="Q591" s="268"/>
      <c r="R591" s="268"/>
      <c r="S591" s="268"/>
      <c r="T591" s="268"/>
      <c r="U591" s="268"/>
      <c r="V591" s="268"/>
      <c r="W591" s="268"/>
      <c r="X591" s="268"/>
      <c r="Y591" s="268"/>
      <c r="Z591" s="268"/>
    </row>
    <row r="592" ht="12.75" customHeight="1">
      <c r="A592" s="268"/>
      <c r="B592" s="268"/>
      <c r="C592" s="268"/>
      <c r="D592" s="357"/>
      <c r="E592" s="268"/>
      <c r="F592" s="357"/>
      <c r="G592" s="357"/>
      <c r="H592" s="357"/>
      <c r="I592" s="357"/>
      <c r="J592" s="357"/>
      <c r="K592" s="357"/>
      <c r="L592" s="268"/>
      <c r="M592" s="268"/>
      <c r="N592" s="268"/>
      <c r="O592" s="268"/>
      <c r="P592" s="268"/>
      <c r="Q592" s="268"/>
      <c r="R592" s="268"/>
      <c r="S592" s="268"/>
      <c r="T592" s="268"/>
      <c r="U592" s="268"/>
      <c r="V592" s="268"/>
      <c r="W592" s="268"/>
      <c r="X592" s="268"/>
      <c r="Y592" s="268"/>
      <c r="Z592" s="268"/>
    </row>
    <row r="593" ht="12.75" customHeight="1">
      <c r="A593" s="268"/>
      <c r="B593" s="268"/>
      <c r="C593" s="268"/>
      <c r="D593" s="357"/>
      <c r="E593" s="268"/>
      <c r="F593" s="357"/>
      <c r="G593" s="357"/>
      <c r="H593" s="357"/>
      <c r="I593" s="357"/>
      <c r="J593" s="357"/>
      <c r="K593" s="357"/>
      <c r="L593" s="268"/>
      <c r="M593" s="268"/>
      <c r="N593" s="268"/>
      <c r="O593" s="268"/>
      <c r="P593" s="268"/>
      <c r="Q593" s="268"/>
      <c r="R593" s="268"/>
      <c r="S593" s="268"/>
      <c r="T593" s="268"/>
      <c r="U593" s="268"/>
      <c r="V593" s="268"/>
      <c r="W593" s="268"/>
      <c r="X593" s="268"/>
      <c r="Y593" s="268"/>
      <c r="Z593" s="268"/>
    </row>
    <row r="594" ht="12.75" customHeight="1">
      <c r="A594" s="268"/>
      <c r="B594" s="268"/>
      <c r="C594" s="268"/>
      <c r="D594" s="357"/>
      <c r="E594" s="268"/>
      <c r="F594" s="357"/>
      <c r="G594" s="357"/>
      <c r="H594" s="357"/>
      <c r="I594" s="357"/>
      <c r="J594" s="357"/>
      <c r="K594" s="357"/>
      <c r="L594" s="268"/>
      <c r="M594" s="268"/>
      <c r="N594" s="268"/>
      <c r="O594" s="268"/>
      <c r="P594" s="268"/>
      <c r="Q594" s="268"/>
      <c r="R594" s="268"/>
      <c r="S594" s="268"/>
      <c r="T594" s="268"/>
      <c r="U594" s="268"/>
      <c r="V594" s="268"/>
      <c r="W594" s="268"/>
      <c r="X594" s="268"/>
      <c r="Y594" s="268"/>
      <c r="Z594" s="268"/>
    </row>
    <row r="595" ht="12.75" customHeight="1">
      <c r="A595" s="268"/>
      <c r="B595" s="268"/>
      <c r="C595" s="268"/>
      <c r="D595" s="357"/>
      <c r="E595" s="268"/>
      <c r="F595" s="357"/>
      <c r="G595" s="357"/>
      <c r="H595" s="357"/>
      <c r="I595" s="357"/>
      <c r="J595" s="357"/>
      <c r="K595" s="357"/>
      <c r="L595" s="268"/>
      <c r="M595" s="268"/>
      <c r="N595" s="268"/>
      <c r="O595" s="268"/>
      <c r="P595" s="268"/>
      <c r="Q595" s="268"/>
      <c r="R595" s="268"/>
      <c r="S595" s="268"/>
      <c r="T595" s="268"/>
      <c r="U595" s="268"/>
      <c r="V595" s="268"/>
      <c r="W595" s="268"/>
      <c r="X595" s="268"/>
      <c r="Y595" s="268"/>
      <c r="Z595" s="268"/>
    </row>
    <row r="596" ht="12.75" customHeight="1">
      <c r="A596" s="268"/>
      <c r="B596" s="268"/>
      <c r="C596" s="268"/>
      <c r="D596" s="357"/>
      <c r="E596" s="268"/>
      <c r="F596" s="357"/>
      <c r="G596" s="357"/>
      <c r="H596" s="357"/>
      <c r="I596" s="357"/>
      <c r="J596" s="357"/>
      <c r="K596" s="357"/>
      <c r="L596" s="268"/>
      <c r="M596" s="268"/>
      <c r="N596" s="268"/>
      <c r="O596" s="268"/>
      <c r="P596" s="268"/>
      <c r="Q596" s="268"/>
      <c r="R596" s="268"/>
      <c r="S596" s="268"/>
      <c r="T596" s="268"/>
      <c r="U596" s="268"/>
      <c r="V596" s="268"/>
      <c r="W596" s="268"/>
      <c r="X596" s="268"/>
      <c r="Y596" s="268"/>
      <c r="Z596" s="268"/>
    </row>
    <row r="597" ht="12.75" customHeight="1">
      <c r="A597" s="268"/>
      <c r="B597" s="268"/>
      <c r="C597" s="268"/>
      <c r="D597" s="357"/>
      <c r="E597" s="268"/>
      <c r="F597" s="357"/>
      <c r="G597" s="357"/>
      <c r="H597" s="357"/>
      <c r="I597" s="357"/>
      <c r="J597" s="357"/>
      <c r="K597" s="357"/>
      <c r="L597" s="268"/>
      <c r="M597" s="268"/>
      <c r="N597" s="268"/>
      <c r="O597" s="268"/>
      <c r="P597" s="268"/>
      <c r="Q597" s="268"/>
      <c r="R597" s="268"/>
      <c r="S597" s="268"/>
      <c r="T597" s="268"/>
      <c r="U597" s="268"/>
      <c r="V597" s="268"/>
      <c r="W597" s="268"/>
      <c r="X597" s="268"/>
      <c r="Y597" s="268"/>
      <c r="Z597" s="268"/>
    </row>
    <row r="598" ht="12.75" customHeight="1">
      <c r="A598" s="268"/>
      <c r="B598" s="268"/>
      <c r="C598" s="268"/>
      <c r="D598" s="357"/>
      <c r="E598" s="268"/>
      <c r="F598" s="357"/>
      <c r="G598" s="357"/>
      <c r="H598" s="357"/>
      <c r="I598" s="357"/>
      <c r="J598" s="357"/>
      <c r="K598" s="357"/>
      <c r="L598" s="268"/>
      <c r="M598" s="268"/>
      <c r="N598" s="268"/>
      <c r="O598" s="268"/>
      <c r="P598" s="268"/>
      <c r="Q598" s="268"/>
      <c r="R598" s="268"/>
      <c r="S598" s="268"/>
      <c r="T598" s="268"/>
      <c r="U598" s="268"/>
      <c r="V598" s="268"/>
      <c r="W598" s="268"/>
      <c r="X598" s="268"/>
      <c r="Y598" s="268"/>
      <c r="Z598" s="268"/>
    </row>
    <row r="599" ht="12.75" customHeight="1">
      <c r="A599" s="268"/>
      <c r="B599" s="268"/>
      <c r="C599" s="268"/>
      <c r="D599" s="357"/>
      <c r="E599" s="268"/>
      <c r="F599" s="357"/>
      <c r="G599" s="357"/>
      <c r="H599" s="357"/>
      <c r="I599" s="357"/>
      <c r="J599" s="357"/>
      <c r="K599" s="357"/>
      <c r="L599" s="268"/>
      <c r="M599" s="268"/>
      <c r="N599" s="268"/>
      <c r="O599" s="268"/>
      <c r="P599" s="268"/>
      <c r="Q599" s="268"/>
      <c r="R599" s="268"/>
      <c r="S599" s="268"/>
      <c r="T599" s="268"/>
      <c r="U599" s="268"/>
      <c r="V599" s="268"/>
      <c r="W599" s="268"/>
      <c r="X599" s="268"/>
      <c r="Y599" s="268"/>
      <c r="Z599" s="268"/>
    </row>
    <row r="600" ht="12.75" customHeight="1">
      <c r="A600" s="268"/>
      <c r="B600" s="268"/>
      <c r="C600" s="268"/>
      <c r="D600" s="357"/>
      <c r="E600" s="268"/>
      <c r="F600" s="357"/>
      <c r="G600" s="357"/>
      <c r="H600" s="357"/>
      <c r="I600" s="357"/>
      <c r="J600" s="357"/>
      <c r="K600" s="357"/>
      <c r="L600" s="268"/>
      <c r="M600" s="268"/>
      <c r="N600" s="268"/>
      <c r="O600" s="268"/>
      <c r="P600" s="268"/>
      <c r="Q600" s="268"/>
      <c r="R600" s="268"/>
      <c r="S600" s="268"/>
      <c r="T600" s="268"/>
      <c r="U600" s="268"/>
      <c r="V600" s="268"/>
      <c r="W600" s="268"/>
      <c r="X600" s="268"/>
      <c r="Y600" s="268"/>
      <c r="Z600" s="268"/>
    </row>
    <row r="601" ht="12.75" customHeight="1">
      <c r="A601" s="268"/>
      <c r="B601" s="268"/>
      <c r="C601" s="268"/>
      <c r="D601" s="357"/>
      <c r="E601" s="268"/>
      <c r="F601" s="357"/>
      <c r="G601" s="357"/>
      <c r="H601" s="357"/>
      <c r="I601" s="357"/>
      <c r="J601" s="357"/>
      <c r="K601" s="357"/>
      <c r="L601" s="268"/>
      <c r="M601" s="268"/>
      <c r="N601" s="268"/>
      <c r="O601" s="268"/>
      <c r="P601" s="268"/>
      <c r="Q601" s="268"/>
      <c r="R601" s="268"/>
      <c r="S601" s="268"/>
      <c r="T601" s="268"/>
      <c r="U601" s="268"/>
      <c r="V601" s="268"/>
      <c r="W601" s="268"/>
      <c r="X601" s="268"/>
      <c r="Y601" s="268"/>
      <c r="Z601" s="268"/>
    </row>
    <row r="602" ht="12.75" customHeight="1">
      <c r="A602" s="268"/>
      <c r="B602" s="268"/>
      <c r="C602" s="268"/>
      <c r="D602" s="357"/>
      <c r="E602" s="268"/>
      <c r="F602" s="357"/>
      <c r="G602" s="357"/>
      <c r="H602" s="357"/>
      <c r="I602" s="357"/>
      <c r="J602" s="357"/>
      <c r="K602" s="357"/>
      <c r="L602" s="268"/>
      <c r="M602" s="268"/>
      <c r="N602" s="268"/>
      <c r="O602" s="268"/>
      <c r="P602" s="268"/>
      <c r="Q602" s="268"/>
      <c r="R602" s="268"/>
      <c r="S602" s="268"/>
      <c r="T602" s="268"/>
      <c r="U602" s="268"/>
      <c r="V602" s="268"/>
      <c r="W602" s="268"/>
      <c r="X602" s="268"/>
      <c r="Y602" s="268"/>
      <c r="Z602" s="268"/>
    </row>
    <row r="603" ht="12.75" customHeight="1">
      <c r="A603" s="268"/>
      <c r="B603" s="268"/>
      <c r="C603" s="268"/>
      <c r="D603" s="357"/>
      <c r="E603" s="268"/>
      <c r="F603" s="357"/>
      <c r="G603" s="357"/>
      <c r="H603" s="357"/>
      <c r="I603" s="357"/>
      <c r="J603" s="357"/>
      <c r="K603" s="357"/>
      <c r="L603" s="268"/>
      <c r="M603" s="268"/>
      <c r="N603" s="268"/>
      <c r="O603" s="268"/>
      <c r="P603" s="268"/>
      <c r="Q603" s="268"/>
      <c r="R603" s="268"/>
      <c r="S603" s="268"/>
      <c r="T603" s="268"/>
      <c r="U603" s="268"/>
      <c r="V603" s="268"/>
      <c r="W603" s="268"/>
      <c r="X603" s="268"/>
      <c r="Y603" s="268"/>
      <c r="Z603" s="268"/>
    </row>
    <row r="604" ht="12.75" customHeight="1">
      <c r="A604" s="268"/>
      <c r="B604" s="268"/>
      <c r="C604" s="268"/>
      <c r="D604" s="357"/>
      <c r="E604" s="268"/>
      <c r="F604" s="357"/>
      <c r="G604" s="357"/>
      <c r="H604" s="357"/>
      <c r="I604" s="357"/>
      <c r="J604" s="357"/>
      <c r="K604" s="357"/>
      <c r="L604" s="268"/>
      <c r="M604" s="268"/>
      <c r="N604" s="268"/>
      <c r="O604" s="268"/>
      <c r="P604" s="268"/>
      <c r="Q604" s="268"/>
      <c r="R604" s="268"/>
      <c r="S604" s="268"/>
      <c r="T604" s="268"/>
      <c r="U604" s="268"/>
      <c r="V604" s="268"/>
      <c r="W604" s="268"/>
      <c r="X604" s="268"/>
      <c r="Y604" s="268"/>
      <c r="Z604" s="268"/>
    </row>
    <row r="605" ht="12.75" customHeight="1">
      <c r="A605" s="268"/>
      <c r="B605" s="268"/>
      <c r="C605" s="268"/>
      <c r="D605" s="357"/>
      <c r="E605" s="268"/>
      <c r="F605" s="357"/>
      <c r="G605" s="357"/>
      <c r="H605" s="357"/>
      <c r="I605" s="357"/>
      <c r="J605" s="357"/>
      <c r="K605" s="357"/>
      <c r="L605" s="268"/>
      <c r="M605" s="268"/>
      <c r="N605" s="268"/>
      <c r="O605" s="268"/>
      <c r="P605" s="268"/>
      <c r="Q605" s="268"/>
      <c r="R605" s="268"/>
      <c r="S605" s="268"/>
      <c r="T605" s="268"/>
      <c r="U605" s="268"/>
      <c r="V605" s="268"/>
      <c r="W605" s="268"/>
      <c r="X605" s="268"/>
      <c r="Y605" s="268"/>
      <c r="Z605" s="268"/>
    </row>
    <row r="606" ht="12.75" customHeight="1">
      <c r="A606" s="268"/>
      <c r="B606" s="268"/>
      <c r="C606" s="268"/>
      <c r="D606" s="357"/>
      <c r="E606" s="268"/>
      <c r="F606" s="357"/>
      <c r="G606" s="357"/>
      <c r="H606" s="357"/>
      <c r="I606" s="357"/>
      <c r="J606" s="357"/>
      <c r="K606" s="357"/>
      <c r="L606" s="268"/>
      <c r="M606" s="268"/>
      <c r="N606" s="268"/>
      <c r="O606" s="268"/>
      <c r="P606" s="268"/>
      <c r="Q606" s="268"/>
      <c r="R606" s="268"/>
      <c r="S606" s="268"/>
      <c r="T606" s="268"/>
      <c r="U606" s="268"/>
      <c r="V606" s="268"/>
      <c r="W606" s="268"/>
      <c r="X606" s="268"/>
      <c r="Y606" s="268"/>
      <c r="Z606" s="268"/>
    </row>
    <row r="607" ht="12.75" customHeight="1">
      <c r="A607" s="268"/>
      <c r="B607" s="268"/>
      <c r="C607" s="268"/>
      <c r="D607" s="357"/>
      <c r="E607" s="268"/>
      <c r="F607" s="357"/>
      <c r="G607" s="357"/>
      <c r="H607" s="357"/>
      <c r="I607" s="357"/>
      <c r="J607" s="357"/>
      <c r="K607" s="357"/>
      <c r="L607" s="268"/>
      <c r="M607" s="268"/>
      <c r="N607" s="268"/>
      <c r="O607" s="268"/>
      <c r="P607" s="268"/>
      <c r="Q607" s="268"/>
      <c r="R607" s="268"/>
      <c r="S607" s="268"/>
      <c r="T607" s="268"/>
      <c r="U607" s="268"/>
      <c r="V607" s="268"/>
      <c r="W607" s="268"/>
      <c r="X607" s="268"/>
      <c r="Y607" s="268"/>
      <c r="Z607" s="268"/>
    </row>
    <row r="608" ht="12.75" customHeight="1">
      <c r="A608" s="268"/>
      <c r="B608" s="268"/>
      <c r="C608" s="268"/>
      <c r="D608" s="357"/>
      <c r="E608" s="268"/>
      <c r="F608" s="357"/>
      <c r="G608" s="357"/>
      <c r="H608" s="357"/>
      <c r="I608" s="357"/>
      <c r="J608" s="357"/>
      <c r="K608" s="357"/>
      <c r="L608" s="268"/>
      <c r="M608" s="268"/>
      <c r="N608" s="268"/>
      <c r="O608" s="268"/>
      <c r="P608" s="268"/>
      <c r="Q608" s="268"/>
      <c r="R608" s="268"/>
      <c r="S608" s="268"/>
      <c r="T608" s="268"/>
      <c r="U608" s="268"/>
      <c r="V608" s="268"/>
      <c r="W608" s="268"/>
      <c r="X608" s="268"/>
      <c r="Y608" s="268"/>
      <c r="Z608" s="268"/>
    </row>
    <row r="609" ht="12.75" customHeight="1">
      <c r="A609" s="268"/>
      <c r="B609" s="268"/>
      <c r="C609" s="268"/>
      <c r="D609" s="357"/>
      <c r="E609" s="268"/>
      <c r="F609" s="357"/>
      <c r="G609" s="357"/>
      <c r="H609" s="357"/>
      <c r="I609" s="357"/>
      <c r="J609" s="357"/>
      <c r="K609" s="357"/>
      <c r="L609" s="268"/>
      <c r="M609" s="268"/>
      <c r="N609" s="268"/>
      <c r="O609" s="268"/>
      <c r="P609" s="268"/>
      <c r="Q609" s="268"/>
      <c r="R609" s="268"/>
      <c r="S609" s="268"/>
      <c r="T609" s="268"/>
      <c r="U609" s="268"/>
      <c r="V609" s="268"/>
      <c r="W609" s="268"/>
      <c r="X609" s="268"/>
      <c r="Y609" s="268"/>
      <c r="Z609" s="268"/>
    </row>
    <row r="610" ht="12.75" customHeight="1">
      <c r="A610" s="268"/>
      <c r="B610" s="268"/>
      <c r="C610" s="268"/>
      <c r="D610" s="357"/>
      <c r="E610" s="268"/>
      <c r="F610" s="357"/>
      <c r="G610" s="357"/>
      <c r="H610" s="357"/>
      <c r="I610" s="357"/>
      <c r="J610" s="357"/>
      <c r="K610" s="357"/>
      <c r="L610" s="268"/>
      <c r="M610" s="268"/>
      <c r="N610" s="268"/>
      <c r="O610" s="268"/>
      <c r="P610" s="268"/>
      <c r="Q610" s="268"/>
      <c r="R610" s="268"/>
      <c r="S610" s="268"/>
      <c r="T610" s="268"/>
      <c r="U610" s="268"/>
      <c r="V610" s="268"/>
      <c r="W610" s="268"/>
      <c r="X610" s="268"/>
      <c r="Y610" s="268"/>
      <c r="Z610" s="268"/>
    </row>
    <row r="611" ht="12.75" customHeight="1">
      <c r="A611" s="268"/>
      <c r="B611" s="268"/>
      <c r="C611" s="268"/>
      <c r="D611" s="357"/>
      <c r="E611" s="268"/>
      <c r="F611" s="357"/>
      <c r="G611" s="357"/>
      <c r="H611" s="357"/>
      <c r="I611" s="357"/>
      <c r="J611" s="357"/>
      <c r="K611" s="357"/>
      <c r="L611" s="268"/>
      <c r="M611" s="268"/>
      <c r="N611" s="268"/>
      <c r="O611" s="268"/>
      <c r="P611" s="268"/>
      <c r="Q611" s="268"/>
      <c r="R611" s="268"/>
      <c r="S611" s="268"/>
      <c r="T611" s="268"/>
      <c r="U611" s="268"/>
      <c r="V611" s="268"/>
      <c r="W611" s="268"/>
      <c r="X611" s="268"/>
      <c r="Y611" s="268"/>
      <c r="Z611" s="268"/>
    </row>
    <row r="612" ht="12.75" customHeight="1">
      <c r="A612" s="268"/>
      <c r="B612" s="268"/>
      <c r="C612" s="268"/>
      <c r="D612" s="357"/>
      <c r="E612" s="268"/>
      <c r="F612" s="357"/>
      <c r="G612" s="357"/>
      <c r="H612" s="357"/>
      <c r="I612" s="357"/>
      <c r="J612" s="357"/>
      <c r="K612" s="357"/>
      <c r="L612" s="268"/>
      <c r="M612" s="268"/>
      <c r="N612" s="268"/>
      <c r="O612" s="268"/>
      <c r="P612" s="268"/>
      <c r="Q612" s="268"/>
      <c r="R612" s="268"/>
      <c r="S612" s="268"/>
      <c r="T612" s="268"/>
      <c r="U612" s="268"/>
      <c r="V612" s="268"/>
      <c r="W612" s="268"/>
      <c r="X612" s="268"/>
      <c r="Y612" s="268"/>
      <c r="Z612" s="268"/>
    </row>
    <row r="613" ht="12.75" customHeight="1">
      <c r="A613" s="268"/>
      <c r="B613" s="268"/>
      <c r="C613" s="268"/>
      <c r="D613" s="357"/>
      <c r="E613" s="268"/>
      <c r="F613" s="357"/>
      <c r="G613" s="357"/>
      <c r="H613" s="357"/>
      <c r="I613" s="357"/>
      <c r="J613" s="357"/>
      <c r="K613" s="357"/>
      <c r="L613" s="268"/>
      <c r="M613" s="268"/>
      <c r="N613" s="268"/>
      <c r="O613" s="268"/>
      <c r="P613" s="268"/>
      <c r="Q613" s="268"/>
      <c r="R613" s="268"/>
      <c r="S613" s="268"/>
      <c r="T613" s="268"/>
      <c r="U613" s="268"/>
      <c r="V613" s="268"/>
      <c r="W613" s="268"/>
      <c r="X613" s="268"/>
      <c r="Y613" s="268"/>
      <c r="Z613" s="268"/>
    </row>
    <row r="614" ht="12.75" customHeight="1">
      <c r="A614" s="268"/>
      <c r="B614" s="268"/>
      <c r="C614" s="268"/>
      <c r="D614" s="357"/>
      <c r="E614" s="268"/>
      <c r="F614" s="357"/>
      <c r="G614" s="357"/>
      <c r="H614" s="357"/>
      <c r="I614" s="357"/>
      <c r="J614" s="357"/>
      <c r="K614" s="357"/>
      <c r="L614" s="268"/>
      <c r="M614" s="268"/>
      <c r="N614" s="268"/>
      <c r="O614" s="268"/>
      <c r="P614" s="268"/>
      <c r="Q614" s="268"/>
      <c r="R614" s="268"/>
      <c r="S614" s="268"/>
      <c r="T614" s="268"/>
      <c r="U614" s="268"/>
      <c r="V614" s="268"/>
      <c r="W614" s="268"/>
      <c r="X614" s="268"/>
      <c r="Y614" s="268"/>
      <c r="Z614" s="268"/>
    </row>
    <row r="615" ht="12.75" customHeight="1">
      <c r="A615" s="268"/>
      <c r="B615" s="268"/>
      <c r="C615" s="268"/>
      <c r="D615" s="357"/>
      <c r="E615" s="268"/>
      <c r="F615" s="357"/>
      <c r="G615" s="357"/>
      <c r="H615" s="357"/>
      <c r="I615" s="357"/>
      <c r="J615" s="357"/>
      <c r="K615" s="357"/>
      <c r="L615" s="268"/>
      <c r="M615" s="268"/>
      <c r="N615" s="268"/>
      <c r="O615" s="268"/>
      <c r="P615" s="268"/>
      <c r="Q615" s="268"/>
      <c r="R615" s="268"/>
      <c r="S615" s="268"/>
      <c r="T615" s="268"/>
      <c r="U615" s="268"/>
      <c r="V615" s="268"/>
      <c r="W615" s="268"/>
      <c r="X615" s="268"/>
      <c r="Y615" s="268"/>
      <c r="Z615" s="268"/>
    </row>
    <row r="616" ht="12.75" customHeight="1">
      <c r="A616" s="268"/>
      <c r="B616" s="268"/>
      <c r="C616" s="268"/>
      <c r="D616" s="357"/>
      <c r="E616" s="268"/>
      <c r="F616" s="357"/>
      <c r="G616" s="357"/>
      <c r="H616" s="357"/>
      <c r="I616" s="357"/>
      <c r="J616" s="357"/>
      <c r="K616" s="357"/>
      <c r="L616" s="268"/>
      <c r="M616" s="268"/>
      <c r="N616" s="268"/>
      <c r="O616" s="268"/>
      <c r="P616" s="268"/>
      <c r="Q616" s="268"/>
      <c r="R616" s="268"/>
      <c r="S616" s="268"/>
      <c r="T616" s="268"/>
      <c r="U616" s="268"/>
      <c r="V616" s="268"/>
      <c r="W616" s="268"/>
      <c r="X616" s="268"/>
      <c r="Y616" s="268"/>
      <c r="Z616" s="268"/>
    </row>
    <row r="617" ht="12.75" customHeight="1">
      <c r="A617" s="268"/>
      <c r="B617" s="268"/>
      <c r="C617" s="268"/>
      <c r="D617" s="357"/>
      <c r="E617" s="268"/>
      <c r="F617" s="357"/>
      <c r="G617" s="357"/>
      <c r="H617" s="357"/>
      <c r="I617" s="357"/>
      <c r="J617" s="357"/>
      <c r="K617" s="357"/>
      <c r="L617" s="268"/>
      <c r="M617" s="268"/>
      <c r="N617" s="268"/>
      <c r="O617" s="268"/>
      <c r="P617" s="268"/>
      <c r="Q617" s="268"/>
      <c r="R617" s="268"/>
      <c r="S617" s="268"/>
      <c r="T617" s="268"/>
      <c r="U617" s="268"/>
      <c r="V617" s="268"/>
      <c r="W617" s="268"/>
      <c r="X617" s="268"/>
      <c r="Y617" s="268"/>
      <c r="Z617" s="268"/>
    </row>
    <row r="618" ht="12.75" customHeight="1">
      <c r="A618" s="268"/>
      <c r="B618" s="268"/>
      <c r="C618" s="268"/>
      <c r="D618" s="357"/>
      <c r="E618" s="268"/>
      <c r="F618" s="357"/>
      <c r="G618" s="357"/>
      <c r="H618" s="357"/>
      <c r="I618" s="357"/>
      <c r="J618" s="357"/>
      <c r="K618" s="357"/>
      <c r="L618" s="268"/>
      <c r="M618" s="268"/>
      <c r="N618" s="268"/>
      <c r="O618" s="268"/>
      <c r="P618" s="268"/>
      <c r="Q618" s="268"/>
      <c r="R618" s="268"/>
      <c r="S618" s="268"/>
      <c r="T618" s="268"/>
      <c r="U618" s="268"/>
      <c r="V618" s="268"/>
      <c r="W618" s="268"/>
      <c r="X618" s="268"/>
      <c r="Y618" s="268"/>
      <c r="Z618" s="268"/>
    </row>
    <row r="619" ht="12.75" customHeight="1">
      <c r="A619" s="268"/>
      <c r="B619" s="268"/>
      <c r="C619" s="268"/>
      <c r="D619" s="357"/>
      <c r="E619" s="268"/>
      <c r="F619" s="357"/>
      <c r="G619" s="357"/>
      <c r="H619" s="357"/>
      <c r="I619" s="357"/>
      <c r="J619" s="357"/>
      <c r="K619" s="357"/>
      <c r="L619" s="268"/>
      <c r="M619" s="268"/>
      <c r="N619" s="268"/>
      <c r="O619" s="268"/>
      <c r="P619" s="268"/>
      <c r="Q619" s="268"/>
      <c r="R619" s="268"/>
      <c r="S619" s="268"/>
      <c r="T619" s="268"/>
      <c r="U619" s="268"/>
      <c r="V619" s="268"/>
      <c r="W619" s="268"/>
      <c r="X619" s="268"/>
      <c r="Y619" s="268"/>
      <c r="Z619" s="268"/>
    </row>
    <row r="620" ht="12.75" customHeight="1">
      <c r="A620" s="268"/>
      <c r="B620" s="268"/>
      <c r="C620" s="268"/>
      <c r="D620" s="357"/>
      <c r="E620" s="268"/>
      <c r="F620" s="357"/>
      <c r="G620" s="357"/>
      <c r="H620" s="357"/>
      <c r="I620" s="357"/>
      <c r="J620" s="357"/>
      <c r="K620" s="357"/>
      <c r="L620" s="268"/>
      <c r="M620" s="268"/>
      <c r="N620" s="268"/>
      <c r="O620" s="268"/>
      <c r="P620" s="268"/>
      <c r="Q620" s="268"/>
      <c r="R620" s="268"/>
      <c r="S620" s="268"/>
      <c r="T620" s="268"/>
      <c r="U620" s="268"/>
      <c r="V620" s="268"/>
      <c r="W620" s="268"/>
      <c r="X620" s="268"/>
      <c r="Y620" s="268"/>
      <c r="Z620" s="268"/>
    </row>
    <row r="621" ht="12.75" customHeight="1">
      <c r="A621" s="268"/>
      <c r="B621" s="268"/>
      <c r="C621" s="268"/>
      <c r="D621" s="357"/>
      <c r="E621" s="268"/>
      <c r="F621" s="357"/>
      <c r="G621" s="357"/>
      <c r="H621" s="357"/>
      <c r="I621" s="357"/>
      <c r="J621" s="357"/>
      <c r="K621" s="357"/>
      <c r="L621" s="268"/>
      <c r="M621" s="268"/>
      <c r="N621" s="268"/>
      <c r="O621" s="268"/>
      <c r="P621" s="268"/>
      <c r="Q621" s="268"/>
      <c r="R621" s="268"/>
      <c r="S621" s="268"/>
      <c r="T621" s="268"/>
      <c r="U621" s="268"/>
      <c r="V621" s="268"/>
      <c r="W621" s="268"/>
      <c r="X621" s="268"/>
      <c r="Y621" s="268"/>
      <c r="Z621" s="268"/>
    </row>
    <row r="622" ht="12.75" customHeight="1">
      <c r="A622" s="268"/>
      <c r="B622" s="268"/>
      <c r="C622" s="268"/>
      <c r="D622" s="357"/>
      <c r="E622" s="268"/>
      <c r="F622" s="357"/>
      <c r="G622" s="357"/>
      <c r="H622" s="357"/>
      <c r="I622" s="357"/>
      <c r="J622" s="357"/>
      <c r="K622" s="357"/>
      <c r="L622" s="268"/>
      <c r="M622" s="268"/>
      <c r="N622" s="268"/>
      <c r="O622" s="268"/>
      <c r="P622" s="268"/>
      <c r="Q622" s="268"/>
      <c r="R622" s="268"/>
      <c r="S622" s="268"/>
      <c r="T622" s="268"/>
      <c r="U622" s="268"/>
      <c r="V622" s="268"/>
      <c r="W622" s="268"/>
      <c r="X622" s="268"/>
      <c r="Y622" s="268"/>
      <c r="Z622" s="268"/>
    </row>
    <row r="623" ht="12.75" customHeight="1">
      <c r="A623" s="268"/>
      <c r="B623" s="268"/>
      <c r="C623" s="268"/>
      <c r="D623" s="357"/>
      <c r="E623" s="268"/>
      <c r="F623" s="357"/>
      <c r="G623" s="357"/>
      <c r="H623" s="357"/>
      <c r="I623" s="357"/>
      <c r="J623" s="357"/>
      <c r="K623" s="357"/>
      <c r="L623" s="268"/>
      <c r="M623" s="268"/>
      <c r="N623" s="268"/>
      <c r="O623" s="268"/>
      <c r="P623" s="268"/>
      <c r="Q623" s="268"/>
      <c r="R623" s="268"/>
      <c r="S623" s="268"/>
      <c r="T623" s="268"/>
      <c r="U623" s="268"/>
      <c r="V623" s="268"/>
      <c r="W623" s="268"/>
      <c r="X623" s="268"/>
      <c r="Y623" s="268"/>
      <c r="Z623" s="268"/>
    </row>
    <row r="624" ht="12.75" customHeight="1">
      <c r="A624" s="268"/>
      <c r="B624" s="268"/>
      <c r="C624" s="268"/>
      <c r="D624" s="357"/>
      <c r="E624" s="268"/>
      <c r="F624" s="357"/>
      <c r="G624" s="357"/>
      <c r="H624" s="357"/>
      <c r="I624" s="357"/>
      <c r="J624" s="357"/>
      <c r="K624" s="357"/>
      <c r="L624" s="268"/>
      <c r="M624" s="268"/>
      <c r="N624" s="268"/>
      <c r="O624" s="268"/>
      <c r="P624" s="268"/>
      <c r="Q624" s="268"/>
      <c r="R624" s="268"/>
      <c r="S624" s="268"/>
      <c r="T624" s="268"/>
      <c r="U624" s="268"/>
      <c r="V624" s="268"/>
      <c r="W624" s="268"/>
      <c r="X624" s="268"/>
      <c r="Y624" s="268"/>
      <c r="Z624" s="268"/>
    </row>
    <row r="625" ht="12.75" customHeight="1">
      <c r="A625" s="268"/>
      <c r="B625" s="268"/>
      <c r="C625" s="268"/>
      <c r="D625" s="357"/>
      <c r="E625" s="268"/>
      <c r="F625" s="357"/>
      <c r="G625" s="357"/>
      <c r="H625" s="357"/>
      <c r="I625" s="357"/>
      <c r="J625" s="357"/>
      <c r="K625" s="357"/>
      <c r="L625" s="268"/>
      <c r="M625" s="268"/>
      <c r="N625" s="268"/>
      <c r="O625" s="268"/>
      <c r="P625" s="268"/>
      <c r="Q625" s="268"/>
      <c r="R625" s="268"/>
      <c r="S625" s="268"/>
      <c r="T625" s="268"/>
      <c r="U625" s="268"/>
      <c r="V625" s="268"/>
      <c r="W625" s="268"/>
      <c r="X625" s="268"/>
      <c r="Y625" s="268"/>
      <c r="Z625" s="268"/>
    </row>
    <row r="626" ht="12.75" customHeight="1">
      <c r="A626" s="268"/>
      <c r="B626" s="268"/>
      <c r="C626" s="268"/>
      <c r="D626" s="357"/>
      <c r="E626" s="268"/>
      <c r="F626" s="357"/>
      <c r="G626" s="357"/>
      <c r="H626" s="357"/>
      <c r="I626" s="357"/>
      <c r="J626" s="357"/>
      <c r="K626" s="357"/>
      <c r="L626" s="268"/>
      <c r="M626" s="268"/>
      <c r="N626" s="268"/>
      <c r="O626" s="268"/>
      <c r="P626" s="268"/>
      <c r="Q626" s="268"/>
      <c r="R626" s="268"/>
      <c r="S626" s="268"/>
      <c r="T626" s="268"/>
      <c r="U626" s="268"/>
      <c r="V626" s="268"/>
      <c r="W626" s="268"/>
      <c r="X626" s="268"/>
      <c r="Y626" s="268"/>
      <c r="Z626" s="268"/>
    </row>
    <row r="627" ht="12.75" customHeight="1">
      <c r="A627" s="268"/>
      <c r="B627" s="268"/>
      <c r="C627" s="268"/>
      <c r="D627" s="357"/>
      <c r="E627" s="268"/>
      <c r="F627" s="357"/>
      <c r="G627" s="357"/>
      <c r="H627" s="357"/>
      <c r="I627" s="357"/>
      <c r="J627" s="357"/>
      <c r="K627" s="357"/>
      <c r="L627" s="268"/>
      <c r="M627" s="268"/>
      <c r="N627" s="268"/>
      <c r="O627" s="268"/>
      <c r="P627" s="268"/>
      <c r="Q627" s="268"/>
      <c r="R627" s="268"/>
      <c r="S627" s="268"/>
      <c r="T627" s="268"/>
      <c r="U627" s="268"/>
      <c r="V627" s="268"/>
      <c r="W627" s="268"/>
      <c r="X627" s="268"/>
      <c r="Y627" s="268"/>
      <c r="Z627" s="268"/>
    </row>
    <row r="628" ht="12.75" customHeight="1">
      <c r="A628" s="268"/>
      <c r="B628" s="268"/>
      <c r="C628" s="268"/>
      <c r="D628" s="357"/>
      <c r="E628" s="268"/>
      <c r="F628" s="357"/>
      <c r="G628" s="357"/>
      <c r="H628" s="357"/>
      <c r="I628" s="357"/>
      <c r="J628" s="357"/>
      <c r="K628" s="357"/>
      <c r="L628" s="268"/>
      <c r="M628" s="268"/>
      <c r="N628" s="268"/>
      <c r="O628" s="268"/>
      <c r="P628" s="268"/>
      <c r="Q628" s="268"/>
      <c r="R628" s="268"/>
      <c r="S628" s="268"/>
      <c r="T628" s="268"/>
      <c r="U628" s="268"/>
      <c r="V628" s="268"/>
      <c r="W628" s="268"/>
      <c r="X628" s="268"/>
      <c r="Y628" s="268"/>
      <c r="Z628" s="268"/>
    </row>
    <row r="629" ht="12.75" customHeight="1">
      <c r="A629" s="268"/>
      <c r="B629" s="268"/>
      <c r="C629" s="268"/>
      <c r="D629" s="357"/>
      <c r="E629" s="268"/>
      <c r="F629" s="357"/>
      <c r="G629" s="357"/>
      <c r="H629" s="357"/>
      <c r="I629" s="357"/>
      <c r="J629" s="357"/>
      <c r="K629" s="357"/>
      <c r="L629" s="268"/>
      <c r="M629" s="268"/>
      <c r="N629" s="268"/>
      <c r="O629" s="268"/>
      <c r="P629" s="268"/>
      <c r="Q629" s="268"/>
      <c r="R629" s="268"/>
      <c r="S629" s="268"/>
      <c r="T629" s="268"/>
      <c r="U629" s="268"/>
      <c r="V629" s="268"/>
      <c r="W629" s="268"/>
      <c r="X629" s="268"/>
      <c r="Y629" s="268"/>
      <c r="Z629" s="268"/>
    </row>
    <row r="630" ht="12.75" customHeight="1">
      <c r="A630" s="268"/>
      <c r="B630" s="268"/>
      <c r="C630" s="268"/>
      <c r="D630" s="357"/>
      <c r="E630" s="268"/>
      <c r="F630" s="357"/>
      <c r="G630" s="357"/>
      <c r="H630" s="357"/>
      <c r="I630" s="357"/>
      <c r="J630" s="357"/>
      <c r="K630" s="357"/>
      <c r="L630" s="268"/>
      <c r="M630" s="268"/>
      <c r="N630" s="268"/>
      <c r="O630" s="268"/>
      <c r="P630" s="268"/>
      <c r="Q630" s="268"/>
      <c r="R630" s="268"/>
      <c r="S630" s="268"/>
      <c r="T630" s="268"/>
      <c r="U630" s="268"/>
      <c r="V630" s="268"/>
      <c r="W630" s="268"/>
      <c r="X630" s="268"/>
      <c r="Y630" s="268"/>
      <c r="Z630" s="268"/>
    </row>
    <row r="631" ht="12.75" customHeight="1">
      <c r="A631" s="268"/>
      <c r="B631" s="268"/>
      <c r="C631" s="268"/>
      <c r="D631" s="357"/>
      <c r="E631" s="268"/>
      <c r="F631" s="357"/>
      <c r="G631" s="357"/>
      <c r="H631" s="357"/>
      <c r="I631" s="357"/>
      <c r="J631" s="357"/>
      <c r="K631" s="357"/>
      <c r="L631" s="268"/>
      <c r="M631" s="268"/>
      <c r="N631" s="268"/>
      <c r="O631" s="268"/>
      <c r="P631" s="268"/>
      <c r="Q631" s="268"/>
      <c r="R631" s="268"/>
      <c r="S631" s="268"/>
      <c r="T631" s="268"/>
      <c r="U631" s="268"/>
      <c r="V631" s="268"/>
      <c r="W631" s="268"/>
      <c r="X631" s="268"/>
      <c r="Y631" s="268"/>
      <c r="Z631" s="268"/>
    </row>
    <row r="632" ht="12.75" customHeight="1">
      <c r="A632" s="268"/>
      <c r="B632" s="268"/>
      <c r="C632" s="268"/>
      <c r="D632" s="357"/>
      <c r="E632" s="268"/>
      <c r="F632" s="357"/>
      <c r="G632" s="357"/>
      <c r="H632" s="357"/>
      <c r="I632" s="357"/>
      <c r="J632" s="357"/>
      <c r="K632" s="357"/>
      <c r="L632" s="268"/>
      <c r="M632" s="268"/>
      <c r="N632" s="268"/>
      <c r="O632" s="268"/>
      <c r="P632" s="268"/>
      <c r="Q632" s="268"/>
      <c r="R632" s="268"/>
      <c r="S632" s="268"/>
      <c r="T632" s="268"/>
      <c r="U632" s="268"/>
      <c r="V632" s="268"/>
      <c r="W632" s="268"/>
      <c r="X632" s="268"/>
      <c r="Y632" s="268"/>
      <c r="Z632" s="268"/>
    </row>
    <row r="633" ht="12.75" customHeight="1">
      <c r="A633" s="268"/>
      <c r="B633" s="268"/>
      <c r="C633" s="268"/>
      <c r="D633" s="357"/>
      <c r="E633" s="268"/>
      <c r="F633" s="357"/>
      <c r="G633" s="357"/>
      <c r="H633" s="357"/>
      <c r="I633" s="357"/>
      <c r="J633" s="357"/>
      <c r="K633" s="357"/>
      <c r="L633" s="268"/>
      <c r="M633" s="268"/>
      <c r="N633" s="268"/>
      <c r="O633" s="268"/>
      <c r="P633" s="268"/>
      <c r="Q633" s="268"/>
      <c r="R633" s="268"/>
      <c r="S633" s="268"/>
      <c r="T633" s="268"/>
      <c r="U633" s="268"/>
      <c r="V633" s="268"/>
      <c r="W633" s="268"/>
      <c r="X633" s="268"/>
      <c r="Y633" s="268"/>
      <c r="Z633" s="268"/>
    </row>
    <row r="634" ht="12.75" customHeight="1">
      <c r="A634" s="268"/>
      <c r="B634" s="268"/>
      <c r="C634" s="268"/>
      <c r="D634" s="357"/>
      <c r="E634" s="268"/>
      <c r="F634" s="357"/>
      <c r="G634" s="357"/>
      <c r="H634" s="357"/>
      <c r="I634" s="357"/>
      <c r="J634" s="357"/>
      <c r="K634" s="357"/>
      <c r="L634" s="268"/>
      <c r="M634" s="268"/>
      <c r="N634" s="268"/>
      <c r="O634" s="268"/>
      <c r="P634" s="268"/>
      <c r="Q634" s="268"/>
      <c r="R634" s="268"/>
      <c r="S634" s="268"/>
      <c r="T634" s="268"/>
      <c r="U634" s="268"/>
      <c r="V634" s="268"/>
      <c r="W634" s="268"/>
      <c r="X634" s="268"/>
      <c r="Y634" s="268"/>
      <c r="Z634" s="268"/>
    </row>
    <row r="635" ht="12.75" customHeight="1">
      <c r="A635" s="268"/>
      <c r="B635" s="268"/>
      <c r="C635" s="268"/>
      <c r="D635" s="357"/>
      <c r="E635" s="268"/>
      <c r="F635" s="357"/>
      <c r="G635" s="357"/>
      <c r="H635" s="357"/>
      <c r="I635" s="357"/>
      <c r="J635" s="357"/>
      <c r="K635" s="357"/>
      <c r="L635" s="268"/>
      <c r="M635" s="268"/>
      <c r="N635" s="268"/>
      <c r="O635" s="268"/>
      <c r="P635" s="268"/>
      <c r="Q635" s="268"/>
      <c r="R635" s="268"/>
      <c r="S635" s="268"/>
      <c r="T635" s="268"/>
      <c r="U635" s="268"/>
      <c r="V635" s="268"/>
      <c r="W635" s="268"/>
      <c r="X635" s="268"/>
      <c r="Y635" s="268"/>
      <c r="Z635" s="268"/>
    </row>
    <row r="636" ht="12.75" customHeight="1">
      <c r="A636" s="268"/>
      <c r="B636" s="268"/>
      <c r="C636" s="268"/>
      <c r="D636" s="357"/>
      <c r="E636" s="268"/>
      <c r="F636" s="357"/>
      <c r="G636" s="357"/>
      <c r="H636" s="357"/>
      <c r="I636" s="357"/>
      <c r="J636" s="357"/>
      <c r="K636" s="357"/>
      <c r="L636" s="268"/>
      <c r="M636" s="268"/>
      <c r="N636" s="268"/>
      <c r="O636" s="268"/>
      <c r="P636" s="268"/>
      <c r="Q636" s="268"/>
      <c r="R636" s="268"/>
      <c r="S636" s="268"/>
      <c r="T636" s="268"/>
      <c r="U636" s="268"/>
      <c r="V636" s="268"/>
      <c r="W636" s="268"/>
      <c r="X636" s="268"/>
      <c r="Y636" s="268"/>
      <c r="Z636" s="268"/>
    </row>
    <row r="637" ht="12.75" customHeight="1">
      <c r="A637" s="268"/>
      <c r="B637" s="268"/>
      <c r="C637" s="268"/>
      <c r="D637" s="357"/>
      <c r="E637" s="268"/>
      <c r="F637" s="357"/>
      <c r="G637" s="357"/>
      <c r="H637" s="357"/>
      <c r="I637" s="357"/>
      <c r="J637" s="357"/>
      <c r="K637" s="357"/>
      <c r="L637" s="268"/>
      <c r="M637" s="268"/>
      <c r="N637" s="268"/>
      <c r="O637" s="268"/>
      <c r="P637" s="268"/>
      <c r="Q637" s="268"/>
      <c r="R637" s="268"/>
      <c r="S637" s="268"/>
      <c r="T637" s="268"/>
      <c r="U637" s="268"/>
      <c r="V637" s="268"/>
      <c r="W637" s="268"/>
      <c r="X637" s="268"/>
      <c r="Y637" s="268"/>
      <c r="Z637" s="268"/>
    </row>
    <row r="638" ht="12.75" customHeight="1">
      <c r="A638" s="268"/>
      <c r="B638" s="268"/>
      <c r="C638" s="268"/>
      <c r="D638" s="357"/>
      <c r="E638" s="268"/>
      <c r="F638" s="357"/>
      <c r="G638" s="357"/>
      <c r="H638" s="357"/>
      <c r="I638" s="357"/>
      <c r="J638" s="357"/>
      <c r="K638" s="357"/>
      <c r="L638" s="268"/>
      <c r="M638" s="268"/>
      <c r="N638" s="268"/>
      <c r="O638" s="268"/>
      <c r="P638" s="268"/>
      <c r="Q638" s="268"/>
      <c r="R638" s="268"/>
      <c r="S638" s="268"/>
      <c r="T638" s="268"/>
      <c r="U638" s="268"/>
      <c r="V638" s="268"/>
      <c r="W638" s="268"/>
      <c r="X638" s="268"/>
      <c r="Y638" s="268"/>
      <c r="Z638" s="268"/>
    </row>
    <row r="639" ht="12.75" customHeight="1">
      <c r="A639" s="268"/>
      <c r="B639" s="268"/>
      <c r="C639" s="268"/>
      <c r="D639" s="357"/>
      <c r="E639" s="268"/>
      <c r="F639" s="357"/>
      <c r="G639" s="357"/>
      <c r="H639" s="357"/>
      <c r="I639" s="357"/>
      <c r="J639" s="357"/>
      <c r="K639" s="357"/>
      <c r="L639" s="268"/>
      <c r="M639" s="268"/>
      <c r="N639" s="268"/>
      <c r="O639" s="268"/>
      <c r="P639" s="268"/>
      <c r="Q639" s="268"/>
      <c r="R639" s="268"/>
      <c r="S639" s="268"/>
      <c r="T639" s="268"/>
      <c r="U639" s="268"/>
      <c r="V639" s="268"/>
      <c r="W639" s="268"/>
      <c r="X639" s="268"/>
      <c r="Y639" s="268"/>
      <c r="Z639" s="268"/>
    </row>
    <row r="640" ht="12.75" customHeight="1">
      <c r="A640" s="268"/>
      <c r="B640" s="268"/>
      <c r="C640" s="268"/>
      <c r="D640" s="357"/>
      <c r="E640" s="268"/>
      <c r="F640" s="357"/>
      <c r="G640" s="357"/>
      <c r="H640" s="357"/>
      <c r="I640" s="357"/>
      <c r="J640" s="357"/>
      <c r="K640" s="357"/>
      <c r="L640" s="268"/>
      <c r="M640" s="268"/>
      <c r="N640" s="268"/>
      <c r="O640" s="268"/>
      <c r="P640" s="268"/>
      <c r="Q640" s="268"/>
      <c r="R640" s="268"/>
      <c r="S640" s="268"/>
      <c r="T640" s="268"/>
      <c r="U640" s="268"/>
      <c r="V640" s="268"/>
      <c r="W640" s="268"/>
      <c r="X640" s="268"/>
      <c r="Y640" s="268"/>
      <c r="Z640" s="268"/>
    </row>
    <row r="641" ht="12.75" customHeight="1">
      <c r="A641" s="268"/>
      <c r="B641" s="268"/>
      <c r="C641" s="268"/>
      <c r="D641" s="357"/>
      <c r="E641" s="268"/>
      <c r="F641" s="357"/>
      <c r="G641" s="357"/>
      <c r="H641" s="357"/>
      <c r="I641" s="357"/>
      <c r="J641" s="357"/>
      <c r="K641" s="357"/>
      <c r="L641" s="268"/>
      <c r="M641" s="268"/>
      <c r="N641" s="268"/>
      <c r="O641" s="268"/>
      <c r="P641" s="268"/>
      <c r="Q641" s="268"/>
      <c r="R641" s="268"/>
      <c r="S641" s="268"/>
      <c r="T641" s="268"/>
      <c r="U641" s="268"/>
      <c r="V641" s="268"/>
      <c r="W641" s="268"/>
      <c r="X641" s="268"/>
      <c r="Y641" s="268"/>
      <c r="Z641" s="268"/>
    </row>
    <row r="642" ht="12.75" customHeight="1">
      <c r="A642" s="268"/>
      <c r="B642" s="268"/>
      <c r="C642" s="268"/>
      <c r="D642" s="357"/>
      <c r="E642" s="268"/>
      <c r="F642" s="357"/>
      <c r="G642" s="357"/>
      <c r="H642" s="357"/>
      <c r="I642" s="357"/>
      <c r="J642" s="357"/>
      <c r="K642" s="357"/>
      <c r="L642" s="268"/>
      <c r="M642" s="268"/>
      <c r="N642" s="268"/>
      <c r="O642" s="268"/>
      <c r="P642" s="268"/>
      <c r="Q642" s="268"/>
      <c r="R642" s="268"/>
      <c r="S642" s="268"/>
      <c r="T642" s="268"/>
      <c r="U642" s="268"/>
      <c r="V642" s="268"/>
      <c r="W642" s="268"/>
      <c r="X642" s="268"/>
      <c r="Y642" s="268"/>
      <c r="Z642" s="268"/>
    </row>
    <row r="643" ht="12.75" customHeight="1">
      <c r="A643" s="268"/>
      <c r="B643" s="268"/>
      <c r="C643" s="268"/>
      <c r="D643" s="357"/>
      <c r="E643" s="268"/>
      <c r="F643" s="357"/>
      <c r="G643" s="357"/>
      <c r="H643" s="357"/>
      <c r="I643" s="357"/>
      <c r="J643" s="357"/>
      <c r="K643" s="357"/>
      <c r="L643" s="268"/>
      <c r="M643" s="268"/>
      <c r="N643" s="268"/>
      <c r="O643" s="268"/>
      <c r="P643" s="268"/>
      <c r="Q643" s="268"/>
      <c r="R643" s="268"/>
      <c r="S643" s="268"/>
      <c r="T643" s="268"/>
      <c r="U643" s="268"/>
      <c r="V643" s="268"/>
      <c r="W643" s="268"/>
      <c r="X643" s="268"/>
      <c r="Y643" s="268"/>
      <c r="Z643" s="268"/>
    </row>
    <row r="644" ht="12.75" customHeight="1">
      <c r="A644" s="268"/>
      <c r="B644" s="268"/>
      <c r="C644" s="268"/>
      <c r="D644" s="357"/>
      <c r="E644" s="268"/>
      <c r="F644" s="357"/>
      <c r="G644" s="357"/>
      <c r="H644" s="357"/>
      <c r="I644" s="357"/>
      <c r="J644" s="357"/>
      <c r="K644" s="357"/>
      <c r="L644" s="268"/>
      <c r="M644" s="268"/>
      <c r="N644" s="268"/>
      <c r="O644" s="268"/>
      <c r="P644" s="268"/>
      <c r="Q644" s="268"/>
      <c r="R644" s="268"/>
      <c r="S644" s="268"/>
      <c r="T644" s="268"/>
      <c r="U644" s="268"/>
      <c r="V644" s="268"/>
      <c r="W644" s="268"/>
      <c r="X644" s="268"/>
      <c r="Y644" s="268"/>
      <c r="Z644" s="268"/>
    </row>
    <row r="645" ht="12.75" customHeight="1">
      <c r="A645" s="268"/>
      <c r="B645" s="268"/>
      <c r="C645" s="268"/>
      <c r="D645" s="357"/>
      <c r="E645" s="268"/>
      <c r="F645" s="357"/>
      <c r="G645" s="357"/>
      <c r="H645" s="357"/>
      <c r="I645" s="357"/>
      <c r="J645" s="357"/>
      <c r="K645" s="357"/>
      <c r="L645" s="268"/>
      <c r="M645" s="268"/>
      <c r="N645" s="268"/>
      <c r="O645" s="268"/>
      <c r="P645" s="268"/>
      <c r="Q645" s="268"/>
      <c r="R645" s="268"/>
      <c r="S645" s="268"/>
      <c r="T645" s="268"/>
      <c r="U645" s="268"/>
      <c r="V645" s="268"/>
      <c r="W645" s="268"/>
      <c r="X645" s="268"/>
      <c r="Y645" s="268"/>
      <c r="Z645" s="268"/>
    </row>
    <row r="646" ht="12.75" customHeight="1">
      <c r="A646" s="268"/>
      <c r="B646" s="268"/>
      <c r="C646" s="268"/>
      <c r="D646" s="357"/>
      <c r="E646" s="268"/>
      <c r="F646" s="357"/>
      <c r="G646" s="357"/>
      <c r="H646" s="357"/>
      <c r="I646" s="357"/>
      <c r="J646" s="357"/>
      <c r="K646" s="357"/>
      <c r="L646" s="268"/>
      <c r="M646" s="268"/>
      <c r="N646" s="268"/>
      <c r="O646" s="268"/>
      <c r="P646" s="268"/>
      <c r="Q646" s="268"/>
      <c r="R646" s="268"/>
      <c r="S646" s="268"/>
      <c r="T646" s="268"/>
      <c r="U646" s="268"/>
      <c r="V646" s="268"/>
      <c r="W646" s="268"/>
      <c r="X646" s="268"/>
      <c r="Y646" s="268"/>
      <c r="Z646" s="268"/>
    </row>
    <row r="647" ht="12.75" customHeight="1">
      <c r="A647" s="268"/>
      <c r="B647" s="268"/>
      <c r="C647" s="268"/>
      <c r="D647" s="357"/>
      <c r="E647" s="268"/>
      <c r="F647" s="357"/>
      <c r="G647" s="357"/>
      <c r="H647" s="357"/>
      <c r="I647" s="357"/>
      <c r="J647" s="357"/>
      <c r="K647" s="357"/>
      <c r="L647" s="268"/>
      <c r="M647" s="268"/>
      <c r="N647" s="268"/>
      <c r="O647" s="268"/>
      <c r="P647" s="268"/>
      <c r="Q647" s="268"/>
      <c r="R647" s="268"/>
      <c r="S647" s="268"/>
      <c r="T647" s="268"/>
      <c r="U647" s="268"/>
      <c r="V647" s="268"/>
      <c r="W647" s="268"/>
      <c r="X647" s="268"/>
      <c r="Y647" s="268"/>
      <c r="Z647" s="268"/>
    </row>
    <row r="648" ht="12.75" customHeight="1">
      <c r="A648" s="268"/>
      <c r="B648" s="268"/>
      <c r="C648" s="268"/>
      <c r="D648" s="357"/>
      <c r="E648" s="268"/>
      <c r="F648" s="357"/>
      <c r="G648" s="357"/>
      <c r="H648" s="357"/>
      <c r="I648" s="357"/>
      <c r="J648" s="357"/>
      <c r="K648" s="357"/>
      <c r="L648" s="268"/>
      <c r="M648" s="268"/>
      <c r="N648" s="268"/>
      <c r="O648" s="268"/>
      <c r="P648" s="268"/>
      <c r="Q648" s="268"/>
      <c r="R648" s="268"/>
      <c r="S648" s="268"/>
      <c r="T648" s="268"/>
      <c r="U648" s="268"/>
      <c r="V648" s="268"/>
      <c r="W648" s="268"/>
      <c r="X648" s="268"/>
      <c r="Y648" s="268"/>
      <c r="Z648" s="268"/>
    </row>
    <row r="649" ht="12.75" customHeight="1">
      <c r="A649" s="268"/>
      <c r="B649" s="268"/>
      <c r="C649" s="268"/>
      <c r="D649" s="357"/>
      <c r="E649" s="268"/>
      <c r="F649" s="357"/>
      <c r="G649" s="357"/>
      <c r="H649" s="357"/>
      <c r="I649" s="357"/>
      <c r="J649" s="357"/>
      <c r="K649" s="357"/>
      <c r="L649" s="268"/>
      <c r="M649" s="268"/>
      <c r="N649" s="268"/>
      <c r="O649" s="268"/>
      <c r="P649" s="268"/>
      <c r="Q649" s="268"/>
      <c r="R649" s="268"/>
      <c r="S649" s="268"/>
      <c r="T649" s="268"/>
      <c r="U649" s="268"/>
      <c r="V649" s="268"/>
      <c r="W649" s="268"/>
      <c r="X649" s="268"/>
      <c r="Y649" s="268"/>
      <c r="Z649" s="268"/>
    </row>
    <row r="650" ht="12.75" customHeight="1">
      <c r="A650" s="268"/>
      <c r="B650" s="268"/>
      <c r="C650" s="268"/>
      <c r="D650" s="357"/>
      <c r="E650" s="268"/>
      <c r="F650" s="357"/>
      <c r="G650" s="357"/>
      <c r="H650" s="357"/>
      <c r="I650" s="357"/>
      <c r="J650" s="357"/>
      <c r="K650" s="357"/>
      <c r="L650" s="268"/>
      <c r="M650" s="268"/>
      <c r="N650" s="268"/>
      <c r="O650" s="268"/>
      <c r="P650" s="268"/>
      <c r="Q650" s="268"/>
      <c r="R650" s="268"/>
      <c r="S650" s="268"/>
      <c r="T650" s="268"/>
      <c r="U650" s="268"/>
      <c r="V650" s="268"/>
      <c r="W650" s="268"/>
      <c r="X650" s="268"/>
      <c r="Y650" s="268"/>
      <c r="Z650" s="268"/>
    </row>
    <row r="651" ht="12.75" customHeight="1">
      <c r="A651" s="268"/>
      <c r="B651" s="268"/>
      <c r="C651" s="268"/>
      <c r="D651" s="357"/>
      <c r="E651" s="268"/>
      <c r="F651" s="357"/>
      <c r="G651" s="357"/>
      <c r="H651" s="357"/>
      <c r="I651" s="357"/>
      <c r="J651" s="357"/>
      <c r="K651" s="357"/>
      <c r="L651" s="268"/>
      <c r="M651" s="268"/>
      <c r="N651" s="268"/>
      <c r="O651" s="268"/>
      <c r="P651" s="268"/>
      <c r="Q651" s="268"/>
      <c r="R651" s="268"/>
      <c r="S651" s="268"/>
      <c r="T651" s="268"/>
      <c r="U651" s="268"/>
      <c r="V651" s="268"/>
      <c r="W651" s="268"/>
      <c r="X651" s="268"/>
      <c r="Y651" s="268"/>
      <c r="Z651" s="268"/>
    </row>
    <row r="652" ht="12.75" customHeight="1">
      <c r="A652" s="268"/>
      <c r="B652" s="268"/>
      <c r="C652" s="268"/>
      <c r="D652" s="357"/>
      <c r="E652" s="268"/>
      <c r="F652" s="357"/>
      <c r="G652" s="357"/>
      <c r="H652" s="357"/>
      <c r="I652" s="357"/>
      <c r="J652" s="357"/>
      <c r="K652" s="357"/>
      <c r="L652" s="268"/>
      <c r="M652" s="268"/>
      <c r="N652" s="268"/>
      <c r="O652" s="268"/>
      <c r="P652" s="268"/>
      <c r="Q652" s="268"/>
      <c r="R652" s="268"/>
      <c r="S652" s="268"/>
      <c r="T652" s="268"/>
      <c r="U652" s="268"/>
      <c r="V652" s="268"/>
      <c r="W652" s="268"/>
      <c r="X652" s="268"/>
      <c r="Y652" s="268"/>
      <c r="Z652" s="268"/>
    </row>
    <row r="653" ht="12.75" customHeight="1">
      <c r="A653" s="268"/>
      <c r="B653" s="268"/>
      <c r="C653" s="268"/>
      <c r="D653" s="357"/>
      <c r="E653" s="268"/>
      <c r="F653" s="357"/>
      <c r="G653" s="357"/>
      <c r="H653" s="357"/>
      <c r="I653" s="357"/>
      <c r="J653" s="357"/>
      <c r="K653" s="357"/>
      <c r="L653" s="268"/>
      <c r="M653" s="268"/>
      <c r="N653" s="268"/>
      <c r="O653" s="268"/>
      <c r="P653" s="268"/>
      <c r="Q653" s="268"/>
      <c r="R653" s="268"/>
      <c r="S653" s="268"/>
      <c r="T653" s="268"/>
      <c r="U653" s="268"/>
      <c r="V653" s="268"/>
      <c r="W653" s="268"/>
      <c r="X653" s="268"/>
      <c r="Y653" s="268"/>
      <c r="Z653" s="268"/>
    </row>
    <row r="654" ht="12.75" customHeight="1">
      <c r="A654" s="268"/>
      <c r="B654" s="268"/>
      <c r="C654" s="268"/>
      <c r="D654" s="357"/>
      <c r="E654" s="268"/>
      <c r="F654" s="357"/>
      <c r="G654" s="357"/>
      <c r="H654" s="357"/>
      <c r="I654" s="357"/>
      <c r="J654" s="357"/>
      <c r="K654" s="357"/>
      <c r="L654" s="268"/>
      <c r="M654" s="268"/>
      <c r="N654" s="268"/>
      <c r="O654" s="268"/>
      <c r="P654" s="268"/>
      <c r="Q654" s="268"/>
      <c r="R654" s="268"/>
      <c r="S654" s="268"/>
      <c r="T654" s="268"/>
      <c r="U654" s="268"/>
      <c r="V654" s="268"/>
      <c r="W654" s="268"/>
      <c r="X654" s="268"/>
      <c r="Y654" s="268"/>
      <c r="Z654" s="268"/>
    </row>
    <row r="655" ht="12.75" customHeight="1">
      <c r="A655" s="268"/>
      <c r="B655" s="268"/>
      <c r="C655" s="268"/>
      <c r="D655" s="357"/>
      <c r="E655" s="268"/>
      <c r="F655" s="357"/>
      <c r="G655" s="357"/>
      <c r="H655" s="357"/>
      <c r="I655" s="357"/>
      <c r="J655" s="357"/>
      <c r="K655" s="357"/>
      <c r="L655" s="268"/>
      <c r="M655" s="268"/>
      <c r="N655" s="268"/>
      <c r="O655" s="268"/>
      <c r="P655" s="268"/>
      <c r="Q655" s="268"/>
      <c r="R655" s="268"/>
      <c r="S655" s="268"/>
      <c r="T655" s="268"/>
      <c r="U655" s="268"/>
      <c r="V655" s="268"/>
      <c r="W655" s="268"/>
      <c r="X655" s="268"/>
      <c r="Y655" s="268"/>
      <c r="Z655" s="268"/>
    </row>
    <row r="656" ht="12.75" customHeight="1">
      <c r="A656" s="268"/>
      <c r="B656" s="268"/>
      <c r="C656" s="268"/>
      <c r="D656" s="357"/>
      <c r="E656" s="268"/>
      <c r="F656" s="357"/>
      <c r="G656" s="357"/>
      <c r="H656" s="357"/>
      <c r="I656" s="357"/>
      <c r="J656" s="357"/>
      <c r="K656" s="357"/>
      <c r="L656" s="268"/>
      <c r="M656" s="268"/>
      <c r="N656" s="268"/>
      <c r="O656" s="268"/>
      <c r="P656" s="268"/>
      <c r="Q656" s="268"/>
      <c r="R656" s="268"/>
      <c r="S656" s="268"/>
      <c r="T656" s="268"/>
      <c r="U656" s="268"/>
      <c r="V656" s="268"/>
      <c r="W656" s="268"/>
      <c r="X656" s="268"/>
      <c r="Y656" s="268"/>
      <c r="Z656" s="268"/>
    </row>
    <row r="657" ht="12.75" customHeight="1">
      <c r="A657" s="268"/>
      <c r="B657" s="268"/>
      <c r="C657" s="268"/>
      <c r="D657" s="357"/>
      <c r="E657" s="268"/>
      <c r="F657" s="357"/>
      <c r="G657" s="357"/>
      <c r="H657" s="357"/>
      <c r="I657" s="357"/>
      <c r="J657" s="357"/>
      <c r="K657" s="357"/>
      <c r="L657" s="268"/>
      <c r="M657" s="268"/>
      <c r="N657" s="268"/>
      <c r="O657" s="268"/>
      <c r="P657" s="268"/>
      <c r="Q657" s="268"/>
      <c r="R657" s="268"/>
      <c r="S657" s="268"/>
      <c r="T657" s="268"/>
      <c r="U657" s="268"/>
      <c r="V657" s="268"/>
      <c r="W657" s="268"/>
      <c r="X657" s="268"/>
      <c r="Y657" s="268"/>
      <c r="Z657" s="268"/>
    </row>
    <row r="658" ht="12.75" customHeight="1">
      <c r="A658" s="268"/>
      <c r="B658" s="268"/>
      <c r="C658" s="268"/>
      <c r="D658" s="357"/>
      <c r="E658" s="268"/>
      <c r="F658" s="357"/>
      <c r="G658" s="357"/>
      <c r="H658" s="357"/>
      <c r="I658" s="357"/>
      <c r="J658" s="357"/>
      <c r="K658" s="357"/>
      <c r="L658" s="268"/>
      <c r="M658" s="268"/>
      <c r="N658" s="268"/>
      <c r="O658" s="268"/>
      <c r="P658" s="268"/>
      <c r="Q658" s="268"/>
      <c r="R658" s="268"/>
      <c r="S658" s="268"/>
      <c r="T658" s="268"/>
      <c r="U658" s="268"/>
      <c r="V658" s="268"/>
      <c r="W658" s="268"/>
      <c r="X658" s="268"/>
      <c r="Y658" s="268"/>
      <c r="Z658" s="268"/>
    </row>
    <row r="659" ht="12.75" customHeight="1">
      <c r="A659" s="268"/>
      <c r="B659" s="268"/>
      <c r="C659" s="268"/>
      <c r="D659" s="357"/>
      <c r="E659" s="268"/>
      <c r="F659" s="357"/>
      <c r="G659" s="357"/>
      <c r="H659" s="357"/>
      <c r="I659" s="357"/>
      <c r="J659" s="357"/>
      <c r="K659" s="357"/>
      <c r="L659" s="268"/>
      <c r="M659" s="268"/>
      <c r="N659" s="268"/>
      <c r="O659" s="268"/>
      <c r="P659" s="268"/>
      <c r="Q659" s="268"/>
      <c r="R659" s="268"/>
      <c r="S659" s="268"/>
      <c r="T659" s="268"/>
      <c r="U659" s="268"/>
      <c r="V659" s="268"/>
      <c r="W659" s="268"/>
      <c r="X659" s="268"/>
      <c r="Y659" s="268"/>
      <c r="Z659" s="268"/>
    </row>
    <row r="660" ht="12.75" customHeight="1">
      <c r="A660" s="268"/>
      <c r="B660" s="268"/>
      <c r="C660" s="268"/>
      <c r="D660" s="357"/>
      <c r="E660" s="268"/>
      <c r="F660" s="357"/>
      <c r="G660" s="357"/>
      <c r="H660" s="357"/>
      <c r="I660" s="357"/>
      <c r="J660" s="357"/>
      <c r="K660" s="357"/>
      <c r="L660" s="268"/>
      <c r="M660" s="268"/>
      <c r="N660" s="268"/>
      <c r="O660" s="268"/>
      <c r="P660" s="268"/>
      <c r="Q660" s="268"/>
      <c r="R660" s="268"/>
      <c r="S660" s="268"/>
      <c r="T660" s="268"/>
      <c r="U660" s="268"/>
      <c r="V660" s="268"/>
      <c r="W660" s="268"/>
      <c r="X660" s="268"/>
      <c r="Y660" s="268"/>
      <c r="Z660" s="268"/>
    </row>
    <row r="661" ht="12.75" customHeight="1">
      <c r="A661" s="268"/>
      <c r="B661" s="268"/>
      <c r="C661" s="268"/>
      <c r="D661" s="357"/>
      <c r="E661" s="268"/>
      <c r="F661" s="357"/>
      <c r="G661" s="357"/>
      <c r="H661" s="357"/>
      <c r="I661" s="357"/>
      <c r="J661" s="357"/>
      <c r="K661" s="357"/>
      <c r="L661" s="268"/>
      <c r="M661" s="268"/>
      <c r="N661" s="268"/>
      <c r="O661" s="268"/>
      <c r="P661" s="268"/>
      <c r="Q661" s="268"/>
      <c r="R661" s="268"/>
      <c r="S661" s="268"/>
      <c r="T661" s="268"/>
      <c r="U661" s="268"/>
      <c r="V661" s="268"/>
      <c r="W661" s="268"/>
      <c r="X661" s="268"/>
      <c r="Y661" s="268"/>
      <c r="Z661" s="268"/>
    </row>
    <row r="662" ht="12.75" customHeight="1">
      <c r="A662" s="268"/>
      <c r="B662" s="268"/>
      <c r="C662" s="268"/>
      <c r="D662" s="357"/>
      <c r="E662" s="268"/>
      <c r="F662" s="357"/>
      <c r="G662" s="357"/>
      <c r="H662" s="357"/>
      <c r="I662" s="357"/>
      <c r="J662" s="357"/>
      <c r="K662" s="357"/>
      <c r="L662" s="268"/>
      <c r="M662" s="268"/>
      <c r="N662" s="268"/>
      <c r="O662" s="268"/>
      <c r="P662" s="268"/>
      <c r="Q662" s="268"/>
      <c r="R662" s="268"/>
      <c r="S662" s="268"/>
      <c r="T662" s="268"/>
      <c r="U662" s="268"/>
      <c r="V662" s="268"/>
      <c r="W662" s="268"/>
      <c r="X662" s="268"/>
      <c r="Y662" s="268"/>
      <c r="Z662" s="268"/>
    </row>
    <row r="663" ht="12.75" customHeight="1">
      <c r="A663" s="268"/>
      <c r="B663" s="268"/>
      <c r="C663" s="268"/>
      <c r="D663" s="357"/>
      <c r="E663" s="268"/>
      <c r="F663" s="357"/>
      <c r="G663" s="357"/>
      <c r="H663" s="357"/>
      <c r="I663" s="357"/>
      <c r="J663" s="357"/>
      <c r="K663" s="357"/>
      <c r="L663" s="268"/>
      <c r="M663" s="268"/>
      <c r="N663" s="268"/>
      <c r="O663" s="268"/>
      <c r="P663" s="268"/>
      <c r="Q663" s="268"/>
      <c r="R663" s="268"/>
      <c r="S663" s="268"/>
      <c r="T663" s="268"/>
      <c r="U663" s="268"/>
      <c r="V663" s="268"/>
      <c r="W663" s="268"/>
      <c r="X663" s="268"/>
      <c r="Y663" s="268"/>
      <c r="Z663" s="268"/>
    </row>
    <row r="664" ht="12.75" customHeight="1">
      <c r="A664" s="268"/>
      <c r="B664" s="268"/>
      <c r="C664" s="268"/>
      <c r="D664" s="357"/>
      <c r="E664" s="268"/>
      <c r="F664" s="357"/>
      <c r="G664" s="357"/>
      <c r="H664" s="357"/>
      <c r="I664" s="357"/>
      <c r="J664" s="357"/>
      <c r="K664" s="357"/>
      <c r="L664" s="268"/>
      <c r="M664" s="268"/>
      <c r="N664" s="268"/>
      <c r="O664" s="268"/>
      <c r="P664" s="268"/>
      <c r="Q664" s="268"/>
      <c r="R664" s="268"/>
      <c r="S664" s="268"/>
      <c r="T664" s="268"/>
      <c r="U664" s="268"/>
      <c r="V664" s="268"/>
      <c r="W664" s="268"/>
      <c r="X664" s="268"/>
      <c r="Y664" s="268"/>
      <c r="Z664" s="268"/>
    </row>
    <row r="665" ht="12.75" customHeight="1">
      <c r="A665" s="268"/>
      <c r="B665" s="268"/>
      <c r="C665" s="268"/>
      <c r="D665" s="357"/>
      <c r="E665" s="268"/>
      <c r="F665" s="357"/>
      <c r="G665" s="357"/>
      <c r="H665" s="357"/>
      <c r="I665" s="357"/>
      <c r="J665" s="357"/>
      <c r="K665" s="357"/>
      <c r="L665" s="268"/>
      <c r="M665" s="268"/>
      <c r="N665" s="268"/>
      <c r="O665" s="268"/>
      <c r="P665" s="268"/>
      <c r="Q665" s="268"/>
      <c r="R665" s="268"/>
      <c r="S665" s="268"/>
      <c r="T665" s="268"/>
      <c r="U665" s="268"/>
      <c r="V665" s="268"/>
      <c r="W665" s="268"/>
      <c r="X665" s="268"/>
      <c r="Y665" s="268"/>
      <c r="Z665" s="268"/>
    </row>
    <row r="666" ht="12.75" customHeight="1">
      <c r="A666" s="268"/>
      <c r="B666" s="268"/>
      <c r="C666" s="268"/>
      <c r="D666" s="357"/>
      <c r="E666" s="268"/>
      <c r="F666" s="357"/>
      <c r="G666" s="357"/>
      <c r="H666" s="357"/>
      <c r="I666" s="357"/>
      <c r="J666" s="357"/>
      <c r="K666" s="357"/>
      <c r="L666" s="268"/>
      <c r="M666" s="268"/>
      <c r="N666" s="268"/>
      <c r="O666" s="268"/>
      <c r="P666" s="268"/>
      <c r="Q666" s="268"/>
      <c r="R666" s="268"/>
      <c r="S666" s="268"/>
      <c r="T666" s="268"/>
      <c r="U666" s="268"/>
      <c r="V666" s="268"/>
      <c r="W666" s="268"/>
      <c r="X666" s="268"/>
      <c r="Y666" s="268"/>
      <c r="Z666" s="268"/>
    </row>
    <row r="667" ht="12.75" customHeight="1">
      <c r="A667" s="268"/>
      <c r="B667" s="268"/>
      <c r="C667" s="268"/>
      <c r="D667" s="357"/>
      <c r="E667" s="268"/>
      <c r="F667" s="357"/>
      <c r="G667" s="357"/>
      <c r="H667" s="357"/>
      <c r="I667" s="357"/>
      <c r="J667" s="357"/>
      <c r="K667" s="357"/>
      <c r="L667" s="268"/>
      <c r="M667" s="268"/>
      <c r="N667" s="268"/>
      <c r="O667" s="268"/>
      <c r="P667" s="268"/>
      <c r="Q667" s="268"/>
      <c r="R667" s="268"/>
      <c r="S667" s="268"/>
      <c r="T667" s="268"/>
      <c r="U667" s="268"/>
      <c r="V667" s="268"/>
      <c r="W667" s="268"/>
      <c r="X667" s="268"/>
      <c r="Y667" s="268"/>
      <c r="Z667" s="268"/>
    </row>
    <row r="668" ht="12.75" customHeight="1">
      <c r="A668" s="268"/>
      <c r="B668" s="268"/>
      <c r="C668" s="268"/>
      <c r="D668" s="357"/>
      <c r="E668" s="268"/>
      <c r="F668" s="357"/>
      <c r="G668" s="357"/>
      <c r="H668" s="357"/>
      <c r="I668" s="357"/>
      <c r="J668" s="357"/>
      <c r="K668" s="357"/>
      <c r="L668" s="268"/>
      <c r="M668" s="268"/>
      <c r="N668" s="268"/>
      <c r="O668" s="268"/>
      <c r="P668" s="268"/>
      <c r="Q668" s="268"/>
      <c r="R668" s="268"/>
      <c r="S668" s="268"/>
      <c r="T668" s="268"/>
      <c r="U668" s="268"/>
      <c r="V668" s="268"/>
      <c r="W668" s="268"/>
      <c r="X668" s="268"/>
      <c r="Y668" s="268"/>
      <c r="Z668" s="268"/>
    </row>
    <row r="669" ht="12.75" customHeight="1">
      <c r="A669" s="268"/>
      <c r="B669" s="268"/>
      <c r="C669" s="268"/>
      <c r="D669" s="357"/>
      <c r="E669" s="268"/>
      <c r="F669" s="357"/>
      <c r="G669" s="357"/>
      <c r="H669" s="357"/>
      <c r="I669" s="357"/>
      <c r="J669" s="357"/>
      <c r="K669" s="357"/>
      <c r="L669" s="268"/>
      <c r="M669" s="268"/>
      <c r="N669" s="268"/>
      <c r="O669" s="268"/>
      <c r="P669" s="268"/>
      <c r="Q669" s="268"/>
      <c r="R669" s="268"/>
      <c r="S669" s="268"/>
      <c r="T669" s="268"/>
      <c r="U669" s="268"/>
      <c r="V669" s="268"/>
      <c r="W669" s="268"/>
      <c r="X669" s="268"/>
      <c r="Y669" s="268"/>
      <c r="Z669" s="268"/>
    </row>
    <row r="670" ht="12.75" customHeight="1">
      <c r="A670" s="268"/>
      <c r="B670" s="268"/>
      <c r="C670" s="268"/>
      <c r="D670" s="357"/>
      <c r="E670" s="268"/>
      <c r="F670" s="357"/>
      <c r="G670" s="357"/>
      <c r="H670" s="357"/>
      <c r="I670" s="357"/>
      <c r="J670" s="357"/>
      <c r="K670" s="357"/>
      <c r="L670" s="268"/>
      <c r="M670" s="268"/>
      <c r="N670" s="268"/>
      <c r="O670" s="268"/>
      <c r="P670" s="268"/>
      <c r="Q670" s="268"/>
      <c r="R670" s="268"/>
      <c r="S670" s="268"/>
      <c r="T670" s="268"/>
      <c r="U670" s="268"/>
      <c r="V670" s="268"/>
      <c r="W670" s="268"/>
      <c r="X670" s="268"/>
      <c r="Y670" s="268"/>
      <c r="Z670" s="268"/>
    </row>
    <row r="671" ht="12.75" customHeight="1">
      <c r="A671" s="268"/>
      <c r="B671" s="268"/>
      <c r="C671" s="268"/>
      <c r="D671" s="357"/>
      <c r="E671" s="268"/>
      <c r="F671" s="357"/>
      <c r="G671" s="357"/>
      <c r="H671" s="357"/>
      <c r="I671" s="357"/>
      <c r="J671" s="357"/>
      <c r="K671" s="357"/>
      <c r="L671" s="268"/>
      <c r="M671" s="268"/>
      <c r="N671" s="268"/>
      <c r="O671" s="268"/>
      <c r="P671" s="268"/>
      <c r="Q671" s="268"/>
      <c r="R671" s="268"/>
      <c r="S671" s="268"/>
      <c r="T671" s="268"/>
      <c r="U671" s="268"/>
      <c r="V671" s="268"/>
      <c r="W671" s="268"/>
      <c r="X671" s="268"/>
      <c r="Y671" s="268"/>
      <c r="Z671" s="268"/>
    </row>
    <row r="672" ht="12.75" customHeight="1">
      <c r="A672" s="268"/>
      <c r="B672" s="268"/>
      <c r="C672" s="268"/>
      <c r="D672" s="357"/>
      <c r="E672" s="268"/>
      <c r="F672" s="357"/>
      <c r="G672" s="357"/>
      <c r="H672" s="357"/>
      <c r="I672" s="357"/>
      <c r="J672" s="357"/>
      <c r="K672" s="357"/>
      <c r="L672" s="268"/>
      <c r="M672" s="268"/>
      <c r="N672" s="268"/>
      <c r="O672" s="268"/>
      <c r="P672" s="268"/>
      <c r="Q672" s="268"/>
      <c r="R672" s="268"/>
      <c r="S672" s="268"/>
      <c r="T672" s="268"/>
      <c r="U672" s="268"/>
      <c r="V672" s="268"/>
      <c r="W672" s="268"/>
      <c r="X672" s="268"/>
      <c r="Y672" s="268"/>
      <c r="Z672" s="268"/>
    </row>
    <row r="673" ht="12.75" customHeight="1">
      <c r="A673" s="268"/>
      <c r="B673" s="268"/>
      <c r="C673" s="268"/>
      <c r="D673" s="357"/>
      <c r="E673" s="268"/>
      <c r="F673" s="357"/>
      <c r="G673" s="357"/>
      <c r="H673" s="357"/>
      <c r="I673" s="357"/>
      <c r="J673" s="357"/>
      <c r="K673" s="357"/>
      <c r="L673" s="268"/>
      <c r="M673" s="268"/>
      <c r="N673" s="268"/>
      <c r="O673" s="268"/>
      <c r="P673" s="268"/>
      <c r="Q673" s="268"/>
      <c r="R673" s="268"/>
      <c r="S673" s="268"/>
      <c r="T673" s="268"/>
      <c r="U673" s="268"/>
      <c r="V673" s="268"/>
      <c r="W673" s="268"/>
      <c r="X673" s="268"/>
      <c r="Y673" s="268"/>
      <c r="Z673" s="268"/>
    </row>
    <row r="674" ht="12.75" customHeight="1">
      <c r="A674" s="268"/>
      <c r="B674" s="268"/>
      <c r="C674" s="268"/>
      <c r="D674" s="357"/>
      <c r="E674" s="268"/>
      <c r="F674" s="357"/>
      <c r="G674" s="357"/>
      <c r="H674" s="357"/>
      <c r="I674" s="357"/>
      <c r="J674" s="357"/>
      <c r="K674" s="357"/>
      <c r="L674" s="268"/>
      <c r="M674" s="268"/>
      <c r="N674" s="268"/>
      <c r="O674" s="268"/>
      <c r="P674" s="268"/>
      <c r="Q674" s="268"/>
      <c r="R674" s="268"/>
      <c r="S674" s="268"/>
      <c r="T674" s="268"/>
      <c r="U674" s="268"/>
      <c r="V674" s="268"/>
      <c r="W674" s="268"/>
      <c r="X674" s="268"/>
      <c r="Y674" s="268"/>
      <c r="Z674" s="268"/>
    </row>
    <row r="675" ht="12.75" customHeight="1">
      <c r="A675" s="268"/>
      <c r="B675" s="268"/>
      <c r="C675" s="268"/>
      <c r="D675" s="357"/>
      <c r="E675" s="268"/>
      <c r="F675" s="357"/>
      <c r="G675" s="357"/>
      <c r="H675" s="357"/>
      <c r="I675" s="357"/>
      <c r="J675" s="357"/>
      <c r="K675" s="357"/>
      <c r="L675" s="268"/>
      <c r="M675" s="268"/>
      <c r="N675" s="268"/>
      <c r="O675" s="268"/>
      <c r="P675" s="268"/>
      <c r="Q675" s="268"/>
      <c r="R675" s="268"/>
      <c r="S675" s="268"/>
      <c r="T675" s="268"/>
      <c r="U675" s="268"/>
      <c r="V675" s="268"/>
      <c r="W675" s="268"/>
      <c r="X675" s="268"/>
      <c r="Y675" s="268"/>
      <c r="Z675" s="268"/>
    </row>
    <row r="676" ht="12.75" customHeight="1">
      <c r="A676" s="268"/>
      <c r="B676" s="268"/>
      <c r="C676" s="268"/>
      <c r="D676" s="357"/>
      <c r="E676" s="268"/>
      <c r="F676" s="357"/>
      <c r="G676" s="357"/>
      <c r="H676" s="357"/>
      <c r="I676" s="357"/>
      <c r="J676" s="357"/>
      <c r="K676" s="357"/>
      <c r="L676" s="268"/>
      <c r="M676" s="268"/>
      <c r="N676" s="268"/>
      <c r="O676" s="268"/>
      <c r="P676" s="268"/>
      <c r="Q676" s="268"/>
      <c r="R676" s="268"/>
      <c r="S676" s="268"/>
      <c r="T676" s="268"/>
      <c r="U676" s="268"/>
      <c r="V676" s="268"/>
      <c r="W676" s="268"/>
      <c r="X676" s="268"/>
      <c r="Y676" s="268"/>
      <c r="Z676" s="268"/>
    </row>
    <row r="677" ht="12.75" customHeight="1">
      <c r="A677" s="268"/>
      <c r="B677" s="268"/>
      <c r="C677" s="268"/>
      <c r="D677" s="357"/>
      <c r="E677" s="268"/>
      <c r="F677" s="357"/>
      <c r="G677" s="357"/>
      <c r="H677" s="357"/>
      <c r="I677" s="357"/>
      <c r="J677" s="357"/>
      <c r="K677" s="357"/>
      <c r="L677" s="268"/>
      <c r="M677" s="268"/>
      <c r="N677" s="268"/>
      <c r="O677" s="268"/>
      <c r="P677" s="268"/>
      <c r="Q677" s="268"/>
      <c r="R677" s="268"/>
      <c r="S677" s="268"/>
      <c r="T677" s="268"/>
      <c r="U677" s="268"/>
      <c r="V677" s="268"/>
      <c r="W677" s="268"/>
      <c r="X677" s="268"/>
      <c r="Y677" s="268"/>
      <c r="Z677" s="268"/>
    </row>
    <row r="678" ht="12.75" customHeight="1">
      <c r="A678" s="268"/>
      <c r="B678" s="268"/>
      <c r="C678" s="268"/>
      <c r="D678" s="357"/>
      <c r="E678" s="268"/>
      <c r="F678" s="357"/>
      <c r="G678" s="357"/>
      <c r="H678" s="357"/>
      <c r="I678" s="357"/>
      <c r="J678" s="357"/>
      <c r="K678" s="357"/>
      <c r="L678" s="268"/>
      <c r="M678" s="268"/>
      <c r="N678" s="268"/>
      <c r="O678" s="268"/>
      <c r="P678" s="268"/>
      <c r="Q678" s="268"/>
      <c r="R678" s="268"/>
      <c r="S678" s="268"/>
      <c r="T678" s="268"/>
      <c r="U678" s="268"/>
      <c r="V678" s="268"/>
      <c r="W678" s="268"/>
      <c r="X678" s="268"/>
      <c r="Y678" s="268"/>
      <c r="Z678" s="268"/>
    </row>
    <row r="679" ht="12.75" customHeight="1">
      <c r="A679" s="268"/>
      <c r="B679" s="268"/>
      <c r="C679" s="268"/>
      <c r="D679" s="357"/>
      <c r="E679" s="268"/>
      <c r="F679" s="357"/>
      <c r="G679" s="357"/>
      <c r="H679" s="357"/>
      <c r="I679" s="357"/>
      <c r="J679" s="357"/>
      <c r="K679" s="357"/>
      <c r="L679" s="268"/>
      <c r="M679" s="268"/>
      <c r="N679" s="268"/>
      <c r="O679" s="268"/>
      <c r="P679" s="268"/>
      <c r="Q679" s="268"/>
      <c r="R679" s="268"/>
      <c r="S679" s="268"/>
      <c r="T679" s="268"/>
      <c r="U679" s="268"/>
      <c r="V679" s="268"/>
      <c r="W679" s="268"/>
      <c r="X679" s="268"/>
      <c r="Y679" s="268"/>
      <c r="Z679" s="268"/>
    </row>
    <row r="680" ht="12.75" customHeight="1">
      <c r="A680" s="268"/>
      <c r="B680" s="268"/>
      <c r="C680" s="268"/>
      <c r="D680" s="357"/>
      <c r="E680" s="268"/>
      <c r="F680" s="357"/>
      <c r="G680" s="357"/>
      <c r="H680" s="357"/>
      <c r="I680" s="357"/>
      <c r="J680" s="357"/>
      <c r="K680" s="357"/>
      <c r="L680" s="268"/>
      <c r="M680" s="268"/>
      <c r="N680" s="268"/>
      <c r="O680" s="268"/>
      <c r="P680" s="268"/>
      <c r="Q680" s="268"/>
      <c r="R680" s="268"/>
      <c r="S680" s="268"/>
      <c r="T680" s="268"/>
      <c r="U680" s="268"/>
      <c r="V680" s="268"/>
      <c r="W680" s="268"/>
      <c r="X680" s="268"/>
      <c r="Y680" s="268"/>
      <c r="Z680" s="268"/>
    </row>
    <row r="681" ht="12.75" customHeight="1">
      <c r="A681" s="268"/>
      <c r="B681" s="268"/>
      <c r="C681" s="268"/>
      <c r="D681" s="357"/>
      <c r="E681" s="268"/>
      <c r="F681" s="357"/>
      <c r="G681" s="357"/>
      <c r="H681" s="357"/>
      <c r="I681" s="357"/>
      <c r="J681" s="357"/>
      <c r="K681" s="357"/>
      <c r="L681" s="268"/>
      <c r="M681" s="268"/>
      <c r="N681" s="268"/>
      <c r="O681" s="268"/>
      <c r="P681" s="268"/>
      <c r="Q681" s="268"/>
      <c r="R681" s="268"/>
      <c r="S681" s="268"/>
      <c r="T681" s="268"/>
      <c r="U681" s="268"/>
      <c r="V681" s="268"/>
      <c r="W681" s="268"/>
      <c r="X681" s="268"/>
      <c r="Y681" s="268"/>
      <c r="Z681" s="268"/>
    </row>
    <row r="682" ht="12.75" customHeight="1">
      <c r="A682" s="268"/>
      <c r="B682" s="268"/>
      <c r="C682" s="268"/>
      <c r="D682" s="357"/>
      <c r="E682" s="268"/>
      <c r="F682" s="357"/>
      <c r="G682" s="357"/>
      <c r="H682" s="357"/>
      <c r="I682" s="357"/>
      <c r="J682" s="357"/>
      <c r="K682" s="357"/>
      <c r="L682" s="268"/>
      <c r="M682" s="268"/>
      <c r="N682" s="268"/>
      <c r="O682" s="268"/>
      <c r="P682" s="268"/>
      <c r="Q682" s="268"/>
      <c r="R682" s="268"/>
      <c r="S682" s="268"/>
      <c r="T682" s="268"/>
      <c r="U682" s="268"/>
      <c r="V682" s="268"/>
      <c r="W682" s="268"/>
      <c r="X682" s="268"/>
      <c r="Y682" s="268"/>
      <c r="Z682" s="268"/>
    </row>
    <row r="683" ht="12.75" customHeight="1">
      <c r="A683" s="268"/>
      <c r="B683" s="268"/>
      <c r="C683" s="268"/>
      <c r="D683" s="357"/>
      <c r="E683" s="268"/>
      <c r="F683" s="357"/>
      <c r="G683" s="357"/>
      <c r="H683" s="357"/>
      <c r="I683" s="357"/>
      <c r="J683" s="357"/>
      <c r="K683" s="357"/>
      <c r="L683" s="268"/>
      <c r="M683" s="268"/>
      <c r="N683" s="268"/>
      <c r="O683" s="268"/>
      <c r="P683" s="268"/>
      <c r="Q683" s="268"/>
      <c r="R683" s="268"/>
      <c r="S683" s="268"/>
      <c r="T683" s="268"/>
      <c r="U683" s="268"/>
      <c r="V683" s="268"/>
      <c r="W683" s="268"/>
      <c r="X683" s="268"/>
      <c r="Y683" s="268"/>
      <c r="Z683" s="268"/>
    </row>
    <row r="684" ht="12.75" customHeight="1">
      <c r="A684" s="268"/>
      <c r="B684" s="268"/>
      <c r="C684" s="268"/>
      <c r="D684" s="357"/>
      <c r="E684" s="268"/>
      <c r="F684" s="357"/>
      <c r="G684" s="357"/>
      <c r="H684" s="357"/>
      <c r="I684" s="357"/>
      <c r="J684" s="357"/>
      <c r="K684" s="357"/>
      <c r="L684" s="268"/>
      <c r="M684" s="268"/>
      <c r="N684" s="268"/>
      <c r="O684" s="268"/>
      <c r="P684" s="268"/>
      <c r="Q684" s="268"/>
      <c r="R684" s="268"/>
      <c r="S684" s="268"/>
      <c r="T684" s="268"/>
      <c r="U684" s="268"/>
      <c r="V684" s="268"/>
      <c r="W684" s="268"/>
      <c r="X684" s="268"/>
      <c r="Y684" s="268"/>
      <c r="Z684" s="268"/>
    </row>
    <row r="685" ht="12.75" customHeight="1">
      <c r="A685" s="268"/>
      <c r="B685" s="268"/>
      <c r="C685" s="268"/>
      <c r="D685" s="357"/>
      <c r="E685" s="268"/>
      <c r="F685" s="357"/>
      <c r="G685" s="357"/>
      <c r="H685" s="357"/>
      <c r="I685" s="357"/>
      <c r="J685" s="357"/>
      <c r="K685" s="357"/>
      <c r="L685" s="268"/>
      <c r="M685" s="268"/>
      <c r="N685" s="268"/>
      <c r="O685" s="268"/>
      <c r="P685" s="268"/>
      <c r="Q685" s="268"/>
      <c r="R685" s="268"/>
      <c r="S685" s="268"/>
      <c r="T685" s="268"/>
      <c r="U685" s="268"/>
      <c r="V685" s="268"/>
      <c r="W685" s="268"/>
      <c r="X685" s="268"/>
      <c r="Y685" s="268"/>
      <c r="Z685" s="268"/>
    </row>
    <row r="686" ht="12.75" customHeight="1">
      <c r="A686" s="268"/>
      <c r="B686" s="268"/>
      <c r="C686" s="268"/>
      <c r="D686" s="357"/>
      <c r="E686" s="268"/>
      <c r="F686" s="357"/>
      <c r="G686" s="357"/>
      <c r="H686" s="357"/>
      <c r="I686" s="357"/>
      <c r="J686" s="357"/>
      <c r="K686" s="357"/>
      <c r="L686" s="268"/>
      <c r="M686" s="268"/>
      <c r="N686" s="268"/>
      <c r="O686" s="268"/>
      <c r="P686" s="268"/>
      <c r="Q686" s="268"/>
      <c r="R686" s="268"/>
      <c r="S686" s="268"/>
      <c r="T686" s="268"/>
      <c r="U686" s="268"/>
      <c r="V686" s="268"/>
      <c r="W686" s="268"/>
      <c r="X686" s="268"/>
      <c r="Y686" s="268"/>
      <c r="Z686" s="268"/>
    </row>
    <row r="687" ht="12.75" customHeight="1">
      <c r="A687" s="268"/>
      <c r="B687" s="268"/>
      <c r="C687" s="268"/>
      <c r="D687" s="357"/>
      <c r="E687" s="268"/>
      <c r="F687" s="357"/>
      <c r="G687" s="357"/>
      <c r="H687" s="357"/>
      <c r="I687" s="357"/>
      <c r="J687" s="357"/>
      <c r="K687" s="357"/>
      <c r="L687" s="268"/>
      <c r="M687" s="268"/>
      <c r="N687" s="268"/>
      <c r="O687" s="268"/>
      <c r="P687" s="268"/>
      <c r="Q687" s="268"/>
      <c r="R687" s="268"/>
      <c r="S687" s="268"/>
      <c r="T687" s="268"/>
      <c r="U687" s="268"/>
      <c r="V687" s="268"/>
      <c r="W687" s="268"/>
      <c r="X687" s="268"/>
      <c r="Y687" s="268"/>
      <c r="Z687" s="268"/>
    </row>
    <row r="688" ht="12.75" customHeight="1">
      <c r="A688" s="268"/>
      <c r="B688" s="268"/>
      <c r="C688" s="268"/>
      <c r="D688" s="357"/>
      <c r="E688" s="268"/>
      <c r="F688" s="357"/>
      <c r="G688" s="357"/>
      <c r="H688" s="357"/>
      <c r="I688" s="357"/>
      <c r="J688" s="357"/>
      <c r="K688" s="357"/>
      <c r="L688" s="268"/>
      <c r="M688" s="268"/>
      <c r="N688" s="268"/>
      <c r="O688" s="268"/>
      <c r="P688" s="268"/>
      <c r="Q688" s="268"/>
      <c r="R688" s="268"/>
      <c r="S688" s="268"/>
      <c r="T688" s="268"/>
      <c r="U688" s="268"/>
      <c r="V688" s="268"/>
      <c r="W688" s="268"/>
      <c r="X688" s="268"/>
      <c r="Y688" s="268"/>
      <c r="Z688" s="268"/>
    </row>
    <row r="689" ht="12.75" customHeight="1">
      <c r="A689" s="268"/>
      <c r="B689" s="268"/>
      <c r="C689" s="268"/>
      <c r="D689" s="357"/>
      <c r="E689" s="268"/>
      <c r="F689" s="357"/>
      <c r="G689" s="357"/>
      <c r="H689" s="357"/>
      <c r="I689" s="357"/>
      <c r="J689" s="357"/>
      <c r="K689" s="357"/>
      <c r="L689" s="268"/>
      <c r="M689" s="268"/>
      <c r="N689" s="268"/>
      <c r="O689" s="268"/>
      <c r="P689" s="268"/>
      <c r="Q689" s="268"/>
      <c r="R689" s="268"/>
      <c r="S689" s="268"/>
      <c r="T689" s="268"/>
      <c r="U689" s="268"/>
      <c r="V689" s="268"/>
      <c r="W689" s="268"/>
      <c r="X689" s="268"/>
      <c r="Y689" s="268"/>
      <c r="Z689" s="268"/>
    </row>
    <row r="690" ht="12.75" customHeight="1">
      <c r="A690" s="268"/>
      <c r="B690" s="268"/>
      <c r="C690" s="268"/>
      <c r="D690" s="357"/>
      <c r="E690" s="268"/>
      <c r="F690" s="357"/>
      <c r="G690" s="357"/>
      <c r="H690" s="357"/>
      <c r="I690" s="357"/>
      <c r="J690" s="357"/>
      <c r="K690" s="357"/>
      <c r="L690" s="268"/>
      <c r="M690" s="268"/>
      <c r="N690" s="268"/>
      <c r="O690" s="268"/>
      <c r="P690" s="268"/>
      <c r="Q690" s="268"/>
      <c r="R690" s="268"/>
      <c r="S690" s="268"/>
      <c r="T690" s="268"/>
      <c r="U690" s="268"/>
      <c r="V690" s="268"/>
      <c r="W690" s="268"/>
      <c r="X690" s="268"/>
      <c r="Y690" s="268"/>
      <c r="Z690" s="268"/>
    </row>
    <row r="691" ht="12.75" customHeight="1">
      <c r="A691" s="268"/>
      <c r="B691" s="268"/>
      <c r="C691" s="268"/>
      <c r="D691" s="357"/>
      <c r="E691" s="268"/>
      <c r="F691" s="357"/>
      <c r="G691" s="357"/>
      <c r="H691" s="357"/>
      <c r="I691" s="357"/>
      <c r="J691" s="357"/>
      <c r="K691" s="357"/>
      <c r="L691" s="268"/>
      <c r="M691" s="268"/>
      <c r="N691" s="268"/>
      <c r="O691" s="268"/>
      <c r="P691" s="268"/>
      <c r="Q691" s="268"/>
      <c r="R691" s="268"/>
      <c r="S691" s="268"/>
      <c r="T691" s="268"/>
      <c r="U691" s="268"/>
      <c r="V691" s="268"/>
      <c r="W691" s="268"/>
      <c r="X691" s="268"/>
      <c r="Y691" s="268"/>
      <c r="Z691" s="268"/>
    </row>
    <row r="692" ht="12.75" customHeight="1">
      <c r="A692" s="268"/>
      <c r="B692" s="268"/>
      <c r="C692" s="268"/>
      <c r="D692" s="357"/>
      <c r="E692" s="268"/>
      <c r="F692" s="357"/>
      <c r="G692" s="357"/>
      <c r="H692" s="357"/>
      <c r="I692" s="357"/>
      <c r="J692" s="357"/>
      <c r="K692" s="357"/>
      <c r="L692" s="268"/>
      <c r="M692" s="268"/>
      <c r="N692" s="268"/>
      <c r="O692" s="268"/>
      <c r="P692" s="268"/>
      <c r="Q692" s="268"/>
      <c r="R692" s="268"/>
      <c r="S692" s="268"/>
      <c r="T692" s="268"/>
      <c r="U692" s="268"/>
      <c r="V692" s="268"/>
      <c r="W692" s="268"/>
      <c r="X692" s="268"/>
      <c r="Y692" s="268"/>
      <c r="Z692" s="268"/>
    </row>
    <row r="693" ht="12.75" customHeight="1">
      <c r="A693" s="268"/>
      <c r="B693" s="268"/>
      <c r="C693" s="268"/>
      <c r="D693" s="357"/>
      <c r="E693" s="268"/>
      <c r="F693" s="357"/>
      <c r="G693" s="357"/>
      <c r="H693" s="357"/>
      <c r="I693" s="357"/>
      <c r="J693" s="357"/>
      <c r="K693" s="357"/>
      <c r="L693" s="268"/>
      <c r="M693" s="268"/>
      <c r="N693" s="268"/>
      <c r="O693" s="268"/>
      <c r="P693" s="268"/>
      <c r="Q693" s="268"/>
      <c r="R693" s="268"/>
      <c r="S693" s="268"/>
      <c r="T693" s="268"/>
      <c r="U693" s="268"/>
      <c r="V693" s="268"/>
      <c r="W693" s="268"/>
      <c r="X693" s="268"/>
      <c r="Y693" s="268"/>
      <c r="Z693" s="268"/>
    </row>
    <row r="694" ht="12.75" customHeight="1">
      <c r="A694" s="268"/>
      <c r="B694" s="268"/>
      <c r="C694" s="268"/>
      <c r="D694" s="357"/>
      <c r="E694" s="268"/>
      <c r="F694" s="357"/>
      <c r="G694" s="357"/>
      <c r="H694" s="357"/>
      <c r="I694" s="357"/>
      <c r="J694" s="357"/>
      <c r="K694" s="357"/>
      <c r="L694" s="268"/>
      <c r="M694" s="268"/>
      <c r="N694" s="268"/>
      <c r="O694" s="268"/>
      <c r="P694" s="268"/>
      <c r="Q694" s="268"/>
      <c r="R694" s="268"/>
      <c r="S694" s="268"/>
      <c r="T694" s="268"/>
      <c r="U694" s="268"/>
      <c r="V694" s="268"/>
      <c r="W694" s="268"/>
      <c r="X694" s="268"/>
      <c r="Y694" s="268"/>
      <c r="Z694" s="268"/>
    </row>
    <row r="695" ht="12.75" customHeight="1">
      <c r="A695" s="268"/>
      <c r="B695" s="268"/>
      <c r="C695" s="268"/>
      <c r="D695" s="357"/>
      <c r="E695" s="268"/>
      <c r="F695" s="357"/>
      <c r="G695" s="357"/>
      <c r="H695" s="357"/>
      <c r="I695" s="357"/>
      <c r="J695" s="357"/>
      <c r="K695" s="357"/>
      <c r="L695" s="268"/>
      <c r="M695" s="268"/>
      <c r="N695" s="268"/>
      <c r="O695" s="268"/>
      <c r="P695" s="268"/>
      <c r="Q695" s="268"/>
      <c r="R695" s="268"/>
      <c r="S695" s="268"/>
      <c r="T695" s="268"/>
      <c r="U695" s="268"/>
      <c r="V695" s="268"/>
      <c r="W695" s="268"/>
      <c r="X695" s="268"/>
      <c r="Y695" s="268"/>
      <c r="Z695" s="268"/>
    </row>
    <row r="696" ht="12.75" customHeight="1">
      <c r="A696" s="268"/>
      <c r="B696" s="268"/>
      <c r="C696" s="268"/>
      <c r="D696" s="357"/>
      <c r="E696" s="268"/>
      <c r="F696" s="357"/>
      <c r="G696" s="357"/>
      <c r="H696" s="357"/>
      <c r="I696" s="357"/>
      <c r="J696" s="357"/>
      <c r="K696" s="357"/>
      <c r="L696" s="268"/>
      <c r="M696" s="268"/>
      <c r="N696" s="268"/>
      <c r="O696" s="268"/>
      <c r="P696" s="268"/>
      <c r="Q696" s="268"/>
      <c r="R696" s="268"/>
      <c r="S696" s="268"/>
      <c r="T696" s="268"/>
      <c r="U696" s="268"/>
      <c r="V696" s="268"/>
      <c r="W696" s="268"/>
      <c r="X696" s="268"/>
      <c r="Y696" s="268"/>
      <c r="Z696" s="268"/>
    </row>
    <row r="697" ht="12.75" customHeight="1">
      <c r="A697" s="268"/>
      <c r="B697" s="268"/>
      <c r="C697" s="268"/>
      <c r="D697" s="357"/>
      <c r="E697" s="268"/>
      <c r="F697" s="357"/>
      <c r="G697" s="357"/>
      <c r="H697" s="357"/>
      <c r="I697" s="357"/>
      <c r="J697" s="357"/>
      <c r="K697" s="357"/>
      <c r="L697" s="268"/>
      <c r="M697" s="268"/>
      <c r="N697" s="268"/>
      <c r="O697" s="268"/>
      <c r="P697" s="268"/>
      <c r="Q697" s="268"/>
      <c r="R697" s="268"/>
      <c r="S697" s="268"/>
      <c r="T697" s="268"/>
      <c r="U697" s="268"/>
      <c r="V697" s="268"/>
      <c r="W697" s="268"/>
      <c r="X697" s="268"/>
      <c r="Y697" s="268"/>
      <c r="Z697" s="268"/>
    </row>
    <row r="698" ht="12.75" customHeight="1">
      <c r="A698" s="268"/>
      <c r="B698" s="268"/>
      <c r="C698" s="268"/>
      <c r="D698" s="357"/>
      <c r="E698" s="268"/>
      <c r="F698" s="357"/>
      <c r="G698" s="357"/>
      <c r="H698" s="357"/>
      <c r="I698" s="357"/>
      <c r="J698" s="357"/>
      <c r="K698" s="357"/>
      <c r="L698" s="268"/>
      <c r="M698" s="268"/>
      <c r="N698" s="268"/>
      <c r="O698" s="268"/>
      <c r="P698" s="268"/>
      <c r="Q698" s="268"/>
      <c r="R698" s="268"/>
      <c r="S698" s="268"/>
      <c r="T698" s="268"/>
      <c r="U698" s="268"/>
      <c r="V698" s="268"/>
      <c r="W698" s="268"/>
      <c r="X698" s="268"/>
      <c r="Y698" s="268"/>
      <c r="Z698" s="268"/>
    </row>
    <row r="699" ht="12.75" customHeight="1">
      <c r="A699" s="268"/>
      <c r="B699" s="268"/>
      <c r="C699" s="268"/>
      <c r="D699" s="357"/>
      <c r="E699" s="268"/>
      <c r="F699" s="357"/>
      <c r="G699" s="357"/>
      <c r="H699" s="357"/>
      <c r="I699" s="357"/>
      <c r="J699" s="357"/>
      <c r="K699" s="357"/>
      <c r="L699" s="268"/>
      <c r="M699" s="268"/>
      <c r="N699" s="268"/>
      <c r="O699" s="268"/>
      <c r="P699" s="268"/>
      <c r="Q699" s="268"/>
      <c r="R699" s="268"/>
      <c r="S699" s="268"/>
      <c r="T699" s="268"/>
      <c r="U699" s="268"/>
      <c r="V699" s="268"/>
      <c r="W699" s="268"/>
      <c r="X699" s="268"/>
      <c r="Y699" s="268"/>
      <c r="Z699" s="268"/>
    </row>
    <row r="700" ht="12.75" customHeight="1">
      <c r="A700" s="268"/>
      <c r="B700" s="268"/>
      <c r="C700" s="268"/>
      <c r="D700" s="357"/>
      <c r="E700" s="268"/>
      <c r="F700" s="357"/>
      <c r="G700" s="357"/>
      <c r="H700" s="357"/>
      <c r="I700" s="357"/>
      <c r="J700" s="357"/>
      <c r="K700" s="357"/>
      <c r="L700" s="268"/>
      <c r="M700" s="268"/>
      <c r="N700" s="268"/>
      <c r="O700" s="268"/>
      <c r="P700" s="268"/>
      <c r="Q700" s="268"/>
      <c r="R700" s="268"/>
      <c r="S700" s="268"/>
      <c r="T700" s="268"/>
      <c r="U700" s="268"/>
      <c r="V700" s="268"/>
      <c r="W700" s="268"/>
      <c r="X700" s="268"/>
      <c r="Y700" s="268"/>
      <c r="Z700" s="268"/>
    </row>
    <row r="701" ht="12.75" customHeight="1">
      <c r="A701" s="268"/>
      <c r="B701" s="268"/>
      <c r="C701" s="268"/>
      <c r="D701" s="357"/>
      <c r="E701" s="268"/>
      <c r="F701" s="357"/>
      <c r="G701" s="357"/>
      <c r="H701" s="357"/>
      <c r="I701" s="357"/>
      <c r="J701" s="357"/>
      <c r="K701" s="357"/>
      <c r="L701" s="268"/>
      <c r="M701" s="268"/>
      <c r="N701" s="268"/>
      <c r="O701" s="268"/>
      <c r="P701" s="268"/>
      <c r="Q701" s="268"/>
      <c r="R701" s="268"/>
      <c r="S701" s="268"/>
      <c r="T701" s="268"/>
      <c r="U701" s="268"/>
      <c r="V701" s="268"/>
      <c r="W701" s="268"/>
      <c r="X701" s="268"/>
      <c r="Y701" s="268"/>
      <c r="Z701" s="268"/>
    </row>
    <row r="702" ht="12.75" customHeight="1">
      <c r="A702" s="268"/>
      <c r="B702" s="268"/>
      <c r="C702" s="268"/>
      <c r="D702" s="357"/>
      <c r="E702" s="268"/>
      <c r="F702" s="357"/>
      <c r="G702" s="357"/>
      <c r="H702" s="357"/>
      <c r="I702" s="357"/>
      <c r="J702" s="357"/>
      <c r="K702" s="357"/>
      <c r="L702" s="268"/>
      <c r="M702" s="268"/>
      <c r="N702" s="268"/>
      <c r="O702" s="268"/>
      <c r="P702" s="268"/>
      <c r="Q702" s="268"/>
      <c r="R702" s="268"/>
      <c r="S702" s="268"/>
      <c r="T702" s="268"/>
      <c r="U702" s="268"/>
      <c r="V702" s="268"/>
      <c r="W702" s="268"/>
      <c r="X702" s="268"/>
      <c r="Y702" s="268"/>
      <c r="Z702" s="268"/>
    </row>
    <row r="703" ht="12.75" customHeight="1">
      <c r="A703" s="268"/>
      <c r="B703" s="268"/>
      <c r="C703" s="268"/>
      <c r="D703" s="357"/>
      <c r="E703" s="268"/>
      <c r="F703" s="357"/>
      <c r="G703" s="357"/>
      <c r="H703" s="357"/>
      <c r="I703" s="357"/>
      <c r="J703" s="357"/>
      <c r="K703" s="357"/>
      <c r="L703" s="268"/>
      <c r="M703" s="268"/>
      <c r="N703" s="268"/>
      <c r="O703" s="268"/>
      <c r="P703" s="268"/>
      <c r="Q703" s="268"/>
      <c r="R703" s="268"/>
      <c r="S703" s="268"/>
      <c r="T703" s="268"/>
      <c r="U703" s="268"/>
      <c r="V703" s="268"/>
      <c r="W703" s="268"/>
      <c r="X703" s="268"/>
      <c r="Y703" s="268"/>
      <c r="Z703" s="268"/>
    </row>
    <row r="704" ht="12.75" customHeight="1">
      <c r="A704" s="268"/>
      <c r="B704" s="268"/>
      <c r="C704" s="268"/>
      <c r="D704" s="357"/>
      <c r="E704" s="268"/>
      <c r="F704" s="357"/>
      <c r="G704" s="357"/>
      <c r="H704" s="357"/>
      <c r="I704" s="357"/>
      <c r="J704" s="357"/>
      <c r="K704" s="357"/>
      <c r="L704" s="268"/>
      <c r="M704" s="268"/>
      <c r="N704" s="268"/>
      <c r="O704" s="268"/>
      <c r="P704" s="268"/>
      <c r="Q704" s="268"/>
      <c r="R704" s="268"/>
      <c r="S704" s="268"/>
      <c r="T704" s="268"/>
      <c r="U704" s="268"/>
      <c r="V704" s="268"/>
      <c r="W704" s="268"/>
      <c r="X704" s="268"/>
      <c r="Y704" s="268"/>
      <c r="Z704" s="268"/>
    </row>
    <row r="705" ht="12.75" customHeight="1">
      <c r="A705" s="268"/>
      <c r="B705" s="268"/>
      <c r="C705" s="268"/>
      <c r="D705" s="357"/>
      <c r="E705" s="268"/>
      <c r="F705" s="357"/>
      <c r="G705" s="357"/>
      <c r="H705" s="357"/>
      <c r="I705" s="357"/>
      <c r="J705" s="357"/>
      <c r="K705" s="357"/>
      <c r="L705" s="268"/>
      <c r="M705" s="268"/>
      <c r="N705" s="268"/>
      <c r="O705" s="268"/>
      <c r="P705" s="268"/>
      <c r="Q705" s="268"/>
      <c r="R705" s="268"/>
      <c r="S705" s="268"/>
      <c r="T705" s="268"/>
      <c r="U705" s="268"/>
      <c r="V705" s="268"/>
      <c r="W705" s="268"/>
      <c r="X705" s="268"/>
      <c r="Y705" s="268"/>
      <c r="Z705" s="268"/>
    </row>
    <row r="706" ht="12.75" customHeight="1">
      <c r="A706" s="268"/>
      <c r="B706" s="268"/>
      <c r="C706" s="268"/>
      <c r="D706" s="357"/>
      <c r="E706" s="268"/>
      <c r="F706" s="357"/>
      <c r="G706" s="357"/>
      <c r="H706" s="357"/>
      <c r="I706" s="357"/>
      <c r="J706" s="357"/>
      <c r="K706" s="357"/>
      <c r="L706" s="268"/>
      <c r="M706" s="268"/>
      <c r="N706" s="268"/>
      <c r="O706" s="268"/>
      <c r="P706" s="268"/>
      <c r="Q706" s="268"/>
      <c r="R706" s="268"/>
      <c r="S706" s="268"/>
      <c r="T706" s="268"/>
      <c r="U706" s="268"/>
      <c r="V706" s="268"/>
      <c r="W706" s="268"/>
      <c r="X706" s="268"/>
      <c r="Y706" s="268"/>
      <c r="Z706" s="268"/>
    </row>
    <row r="707" ht="12.75" customHeight="1">
      <c r="A707" s="268"/>
      <c r="B707" s="268"/>
      <c r="C707" s="268"/>
      <c r="D707" s="357"/>
      <c r="E707" s="268"/>
      <c r="F707" s="357"/>
      <c r="G707" s="357"/>
      <c r="H707" s="357"/>
      <c r="I707" s="357"/>
      <c r="J707" s="357"/>
      <c r="K707" s="357"/>
      <c r="L707" s="268"/>
      <c r="M707" s="268"/>
      <c r="N707" s="268"/>
      <c r="O707" s="268"/>
      <c r="P707" s="268"/>
      <c r="Q707" s="268"/>
      <c r="R707" s="268"/>
      <c r="S707" s="268"/>
      <c r="T707" s="268"/>
      <c r="U707" s="268"/>
      <c r="V707" s="268"/>
      <c r="W707" s="268"/>
      <c r="X707" s="268"/>
      <c r="Y707" s="268"/>
      <c r="Z707" s="268"/>
    </row>
    <row r="708" ht="12.75" customHeight="1">
      <c r="A708" s="268"/>
      <c r="B708" s="268"/>
      <c r="C708" s="268"/>
      <c r="D708" s="357"/>
      <c r="E708" s="268"/>
      <c r="F708" s="357"/>
      <c r="G708" s="357"/>
      <c r="H708" s="357"/>
      <c r="I708" s="357"/>
      <c r="J708" s="357"/>
      <c r="K708" s="357"/>
      <c r="L708" s="268"/>
      <c r="M708" s="268"/>
      <c r="N708" s="268"/>
      <c r="O708" s="268"/>
      <c r="P708" s="268"/>
      <c r="Q708" s="268"/>
      <c r="R708" s="268"/>
      <c r="S708" s="268"/>
      <c r="T708" s="268"/>
      <c r="U708" s="268"/>
      <c r="V708" s="268"/>
      <c r="W708" s="268"/>
      <c r="X708" s="268"/>
      <c r="Y708" s="268"/>
      <c r="Z708" s="268"/>
    </row>
    <row r="709" ht="12.75" customHeight="1">
      <c r="A709" s="268"/>
      <c r="B709" s="268"/>
      <c r="C709" s="268"/>
      <c r="D709" s="357"/>
      <c r="E709" s="268"/>
      <c r="F709" s="357"/>
      <c r="G709" s="357"/>
      <c r="H709" s="357"/>
      <c r="I709" s="357"/>
      <c r="J709" s="357"/>
      <c r="K709" s="357"/>
      <c r="L709" s="268"/>
      <c r="M709" s="268"/>
      <c r="N709" s="268"/>
      <c r="O709" s="268"/>
      <c r="P709" s="268"/>
      <c r="Q709" s="268"/>
      <c r="R709" s="268"/>
      <c r="S709" s="268"/>
      <c r="T709" s="268"/>
      <c r="U709" s="268"/>
      <c r="V709" s="268"/>
      <c r="W709" s="268"/>
      <c r="X709" s="268"/>
      <c r="Y709" s="268"/>
      <c r="Z709" s="268"/>
    </row>
    <row r="710" ht="12.75" customHeight="1">
      <c r="A710" s="268"/>
      <c r="B710" s="268"/>
      <c r="C710" s="268"/>
      <c r="D710" s="357"/>
      <c r="E710" s="268"/>
      <c r="F710" s="357"/>
      <c r="G710" s="357"/>
      <c r="H710" s="357"/>
      <c r="I710" s="357"/>
      <c r="J710" s="357"/>
      <c r="K710" s="357"/>
      <c r="L710" s="268"/>
      <c r="M710" s="268"/>
      <c r="N710" s="268"/>
      <c r="O710" s="268"/>
      <c r="P710" s="268"/>
      <c r="Q710" s="268"/>
      <c r="R710" s="268"/>
      <c r="S710" s="268"/>
      <c r="T710" s="268"/>
      <c r="U710" s="268"/>
      <c r="V710" s="268"/>
      <c r="W710" s="268"/>
      <c r="X710" s="268"/>
      <c r="Y710" s="268"/>
      <c r="Z710" s="268"/>
    </row>
    <row r="711" ht="12.75" customHeight="1">
      <c r="A711" s="268"/>
      <c r="B711" s="268"/>
      <c r="C711" s="268"/>
      <c r="D711" s="357"/>
      <c r="E711" s="268"/>
      <c r="F711" s="357"/>
      <c r="G711" s="357"/>
      <c r="H711" s="357"/>
      <c r="I711" s="357"/>
      <c r="J711" s="357"/>
      <c r="K711" s="357"/>
      <c r="L711" s="268"/>
      <c r="M711" s="268"/>
      <c r="N711" s="268"/>
      <c r="O711" s="268"/>
      <c r="P711" s="268"/>
      <c r="Q711" s="268"/>
      <c r="R711" s="268"/>
      <c r="S711" s="268"/>
      <c r="T711" s="268"/>
      <c r="U711" s="268"/>
      <c r="V711" s="268"/>
      <c r="W711" s="268"/>
      <c r="X711" s="268"/>
      <c r="Y711" s="268"/>
      <c r="Z711" s="268"/>
    </row>
    <row r="712" ht="12.75" customHeight="1">
      <c r="A712" s="268"/>
      <c r="B712" s="268"/>
      <c r="C712" s="268"/>
      <c r="D712" s="357"/>
      <c r="E712" s="268"/>
      <c r="F712" s="357"/>
      <c r="G712" s="357"/>
      <c r="H712" s="357"/>
      <c r="I712" s="357"/>
      <c r="J712" s="357"/>
      <c r="K712" s="357"/>
      <c r="L712" s="268"/>
      <c r="M712" s="268"/>
      <c r="N712" s="268"/>
      <c r="O712" s="268"/>
      <c r="P712" s="268"/>
      <c r="Q712" s="268"/>
      <c r="R712" s="268"/>
      <c r="S712" s="268"/>
      <c r="T712" s="268"/>
      <c r="U712" s="268"/>
      <c r="V712" s="268"/>
      <c r="W712" s="268"/>
      <c r="X712" s="268"/>
      <c r="Y712" s="268"/>
      <c r="Z712" s="268"/>
    </row>
    <row r="713" ht="12.75" customHeight="1">
      <c r="A713" s="268"/>
      <c r="B713" s="268"/>
      <c r="C713" s="268"/>
      <c r="D713" s="357"/>
      <c r="E713" s="268"/>
      <c r="F713" s="357"/>
      <c r="G713" s="357"/>
      <c r="H713" s="357"/>
      <c r="I713" s="357"/>
      <c r="J713" s="357"/>
      <c r="K713" s="357"/>
      <c r="L713" s="268"/>
      <c r="M713" s="268"/>
      <c r="N713" s="268"/>
      <c r="O713" s="268"/>
      <c r="P713" s="268"/>
      <c r="Q713" s="268"/>
      <c r="R713" s="268"/>
      <c r="S713" s="268"/>
      <c r="T713" s="268"/>
      <c r="U713" s="268"/>
      <c r="V713" s="268"/>
      <c r="W713" s="268"/>
      <c r="X713" s="268"/>
      <c r="Y713" s="268"/>
      <c r="Z713" s="268"/>
    </row>
    <row r="714" ht="12.75" customHeight="1">
      <c r="A714" s="268"/>
      <c r="B714" s="268"/>
      <c r="C714" s="268"/>
      <c r="D714" s="357"/>
      <c r="E714" s="268"/>
      <c r="F714" s="357"/>
      <c r="G714" s="357"/>
      <c r="H714" s="357"/>
      <c r="I714" s="357"/>
      <c r="J714" s="357"/>
      <c r="K714" s="357"/>
      <c r="L714" s="268"/>
      <c r="M714" s="268"/>
      <c r="N714" s="268"/>
      <c r="O714" s="268"/>
      <c r="P714" s="268"/>
      <c r="Q714" s="268"/>
      <c r="R714" s="268"/>
      <c r="S714" s="268"/>
      <c r="T714" s="268"/>
      <c r="U714" s="268"/>
      <c r="V714" s="268"/>
      <c r="W714" s="268"/>
      <c r="X714" s="268"/>
      <c r="Y714" s="268"/>
      <c r="Z714" s="268"/>
    </row>
    <row r="715" ht="12.75" customHeight="1">
      <c r="A715" s="268"/>
      <c r="B715" s="268"/>
      <c r="C715" s="268"/>
      <c r="D715" s="357"/>
      <c r="E715" s="268"/>
      <c r="F715" s="357"/>
      <c r="G715" s="357"/>
      <c r="H715" s="357"/>
      <c r="I715" s="357"/>
      <c r="J715" s="357"/>
      <c r="K715" s="357"/>
      <c r="L715" s="268"/>
      <c r="M715" s="268"/>
      <c r="N715" s="268"/>
      <c r="O715" s="268"/>
      <c r="P715" s="268"/>
      <c r="Q715" s="268"/>
      <c r="R715" s="268"/>
      <c r="S715" s="268"/>
      <c r="T715" s="268"/>
      <c r="U715" s="268"/>
      <c r="V715" s="268"/>
      <c r="W715" s="268"/>
      <c r="X715" s="268"/>
      <c r="Y715" s="268"/>
      <c r="Z715" s="268"/>
    </row>
    <row r="716" ht="12.75" customHeight="1">
      <c r="A716" s="268"/>
      <c r="B716" s="268"/>
      <c r="C716" s="268"/>
      <c r="D716" s="357"/>
      <c r="E716" s="268"/>
      <c r="F716" s="357"/>
      <c r="G716" s="357"/>
      <c r="H716" s="357"/>
      <c r="I716" s="357"/>
      <c r="J716" s="357"/>
      <c r="K716" s="357"/>
      <c r="L716" s="268"/>
      <c r="M716" s="268"/>
      <c r="N716" s="268"/>
      <c r="O716" s="268"/>
      <c r="P716" s="268"/>
      <c r="Q716" s="268"/>
      <c r="R716" s="268"/>
      <c r="S716" s="268"/>
      <c r="T716" s="268"/>
      <c r="U716" s="268"/>
      <c r="V716" s="268"/>
      <c r="W716" s="268"/>
      <c r="X716" s="268"/>
      <c r="Y716" s="268"/>
      <c r="Z716" s="268"/>
    </row>
    <row r="717" ht="12.75" customHeight="1">
      <c r="A717" s="268"/>
      <c r="B717" s="268"/>
      <c r="C717" s="268"/>
      <c r="D717" s="357"/>
      <c r="E717" s="268"/>
      <c r="F717" s="357"/>
      <c r="G717" s="357"/>
      <c r="H717" s="357"/>
      <c r="I717" s="357"/>
      <c r="J717" s="357"/>
      <c r="K717" s="357"/>
      <c r="L717" s="268"/>
      <c r="M717" s="268"/>
      <c r="N717" s="268"/>
      <c r="O717" s="268"/>
      <c r="P717" s="268"/>
      <c r="Q717" s="268"/>
      <c r="R717" s="268"/>
      <c r="S717" s="268"/>
      <c r="T717" s="268"/>
      <c r="U717" s="268"/>
      <c r="V717" s="268"/>
      <c r="W717" s="268"/>
      <c r="X717" s="268"/>
      <c r="Y717" s="268"/>
      <c r="Z717" s="268"/>
    </row>
    <row r="718" ht="12.75" customHeight="1">
      <c r="A718" s="268"/>
      <c r="B718" s="268"/>
      <c r="C718" s="268"/>
      <c r="D718" s="357"/>
      <c r="E718" s="268"/>
      <c r="F718" s="357"/>
      <c r="G718" s="357"/>
      <c r="H718" s="357"/>
      <c r="I718" s="357"/>
      <c r="J718" s="357"/>
      <c r="K718" s="357"/>
      <c r="L718" s="268"/>
      <c r="M718" s="268"/>
      <c r="N718" s="268"/>
      <c r="O718" s="268"/>
      <c r="P718" s="268"/>
      <c r="Q718" s="268"/>
      <c r="R718" s="268"/>
      <c r="S718" s="268"/>
      <c r="T718" s="268"/>
      <c r="U718" s="268"/>
      <c r="V718" s="268"/>
      <c r="W718" s="268"/>
      <c r="X718" s="268"/>
      <c r="Y718" s="268"/>
      <c r="Z718" s="268"/>
    </row>
    <row r="719" ht="12.75" customHeight="1">
      <c r="A719" s="268"/>
      <c r="B719" s="268"/>
      <c r="C719" s="268"/>
      <c r="D719" s="357"/>
      <c r="E719" s="268"/>
      <c r="F719" s="357"/>
      <c r="G719" s="357"/>
      <c r="H719" s="357"/>
      <c r="I719" s="357"/>
      <c r="J719" s="357"/>
      <c r="K719" s="357"/>
      <c r="L719" s="268"/>
      <c r="M719" s="268"/>
      <c r="N719" s="268"/>
      <c r="O719" s="268"/>
      <c r="P719" s="268"/>
      <c r="Q719" s="268"/>
      <c r="R719" s="268"/>
      <c r="S719" s="268"/>
      <c r="T719" s="268"/>
      <c r="U719" s="268"/>
      <c r="V719" s="268"/>
      <c r="W719" s="268"/>
      <c r="X719" s="268"/>
      <c r="Y719" s="268"/>
      <c r="Z719" s="268"/>
    </row>
    <row r="720" ht="12.75" customHeight="1">
      <c r="A720" s="268"/>
      <c r="B720" s="268"/>
      <c r="C720" s="268"/>
      <c r="D720" s="357"/>
      <c r="E720" s="268"/>
      <c r="F720" s="357"/>
      <c r="G720" s="357"/>
      <c r="H720" s="357"/>
      <c r="I720" s="357"/>
      <c r="J720" s="357"/>
      <c r="K720" s="357"/>
      <c r="L720" s="268"/>
      <c r="M720" s="268"/>
      <c r="N720" s="268"/>
      <c r="O720" s="268"/>
      <c r="P720" s="268"/>
      <c r="Q720" s="268"/>
      <c r="R720" s="268"/>
      <c r="S720" s="268"/>
      <c r="T720" s="268"/>
      <c r="U720" s="268"/>
      <c r="V720" s="268"/>
      <c r="W720" s="268"/>
      <c r="X720" s="268"/>
      <c r="Y720" s="268"/>
      <c r="Z720" s="268"/>
    </row>
    <row r="721" ht="12.75" customHeight="1">
      <c r="A721" s="268"/>
      <c r="B721" s="268"/>
      <c r="C721" s="268"/>
      <c r="D721" s="357"/>
      <c r="E721" s="268"/>
      <c r="F721" s="357"/>
      <c r="G721" s="357"/>
      <c r="H721" s="357"/>
      <c r="I721" s="357"/>
      <c r="J721" s="357"/>
      <c r="K721" s="357"/>
      <c r="L721" s="268"/>
      <c r="M721" s="268"/>
      <c r="N721" s="268"/>
      <c r="O721" s="268"/>
      <c r="P721" s="268"/>
      <c r="Q721" s="268"/>
      <c r="R721" s="268"/>
      <c r="S721" s="268"/>
      <c r="T721" s="268"/>
      <c r="U721" s="268"/>
      <c r="V721" s="268"/>
      <c r="W721" s="268"/>
      <c r="X721" s="268"/>
      <c r="Y721" s="268"/>
      <c r="Z721" s="268"/>
    </row>
    <row r="722" ht="12.75" customHeight="1">
      <c r="A722" s="268"/>
      <c r="B722" s="268"/>
      <c r="C722" s="268"/>
      <c r="D722" s="357"/>
      <c r="E722" s="268"/>
      <c r="F722" s="357"/>
      <c r="G722" s="357"/>
      <c r="H722" s="357"/>
      <c r="I722" s="357"/>
      <c r="J722" s="357"/>
      <c r="K722" s="357"/>
      <c r="L722" s="268"/>
      <c r="M722" s="268"/>
      <c r="N722" s="268"/>
      <c r="O722" s="268"/>
      <c r="P722" s="268"/>
      <c r="Q722" s="268"/>
      <c r="R722" s="268"/>
      <c r="S722" s="268"/>
      <c r="T722" s="268"/>
      <c r="U722" s="268"/>
      <c r="V722" s="268"/>
      <c r="W722" s="268"/>
      <c r="X722" s="268"/>
      <c r="Y722" s="268"/>
      <c r="Z722" s="268"/>
    </row>
    <row r="723" ht="12.75" customHeight="1">
      <c r="A723" s="268"/>
      <c r="B723" s="268"/>
      <c r="C723" s="268"/>
      <c r="D723" s="357"/>
      <c r="E723" s="268"/>
      <c r="F723" s="357"/>
      <c r="G723" s="357"/>
      <c r="H723" s="357"/>
      <c r="I723" s="357"/>
      <c r="J723" s="357"/>
      <c r="K723" s="357"/>
      <c r="L723" s="268"/>
      <c r="M723" s="268"/>
      <c r="N723" s="268"/>
      <c r="O723" s="268"/>
      <c r="P723" s="268"/>
      <c r="Q723" s="268"/>
      <c r="R723" s="268"/>
      <c r="S723" s="268"/>
      <c r="T723" s="268"/>
      <c r="U723" s="268"/>
      <c r="V723" s="268"/>
      <c r="W723" s="268"/>
      <c r="X723" s="268"/>
      <c r="Y723" s="268"/>
      <c r="Z723" s="268"/>
    </row>
    <row r="724" ht="12.75" customHeight="1">
      <c r="A724" s="268"/>
      <c r="B724" s="268"/>
      <c r="C724" s="268"/>
      <c r="D724" s="357"/>
      <c r="E724" s="268"/>
      <c r="F724" s="357"/>
      <c r="G724" s="357"/>
      <c r="H724" s="357"/>
      <c r="I724" s="357"/>
      <c r="J724" s="357"/>
      <c r="K724" s="357"/>
      <c r="L724" s="268"/>
      <c r="M724" s="268"/>
      <c r="N724" s="268"/>
      <c r="O724" s="268"/>
      <c r="P724" s="268"/>
      <c r="Q724" s="268"/>
      <c r="R724" s="268"/>
      <c r="S724" s="268"/>
      <c r="T724" s="268"/>
      <c r="U724" s="268"/>
      <c r="V724" s="268"/>
      <c r="W724" s="268"/>
      <c r="X724" s="268"/>
      <c r="Y724" s="268"/>
      <c r="Z724" s="268"/>
    </row>
    <row r="725" ht="12.75" customHeight="1">
      <c r="A725" s="268"/>
      <c r="B725" s="268"/>
      <c r="C725" s="268"/>
      <c r="D725" s="357"/>
      <c r="E725" s="268"/>
      <c r="F725" s="357"/>
      <c r="G725" s="357"/>
      <c r="H725" s="357"/>
      <c r="I725" s="357"/>
      <c r="J725" s="357"/>
      <c r="K725" s="357"/>
      <c r="L725" s="268"/>
      <c r="M725" s="268"/>
      <c r="N725" s="268"/>
      <c r="O725" s="268"/>
      <c r="P725" s="268"/>
      <c r="Q725" s="268"/>
      <c r="R725" s="268"/>
      <c r="S725" s="268"/>
      <c r="T725" s="268"/>
      <c r="U725" s="268"/>
      <c r="V725" s="268"/>
      <c r="W725" s="268"/>
      <c r="X725" s="268"/>
      <c r="Y725" s="268"/>
      <c r="Z725" s="268"/>
    </row>
    <row r="726" ht="12.75" customHeight="1">
      <c r="A726" s="268"/>
      <c r="B726" s="268"/>
      <c r="C726" s="268"/>
      <c r="D726" s="357"/>
      <c r="E726" s="268"/>
      <c r="F726" s="357"/>
      <c r="G726" s="357"/>
      <c r="H726" s="357"/>
      <c r="I726" s="357"/>
      <c r="J726" s="357"/>
      <c r="K726" s="357"/>
      <c r="L726" s="268"/>
      <c r="M726" s="268"/>
      <c r="N726" s="268"/>
      <c r="O726" s="268"/>
      <c r="P726" s="268"/>
      <c r="Q726" s="268"/>
      <c r="R726" s="268"/>
      <c r="S726" s="268"/>
      <c r="T726" s="268"/>
      <c r="U726" s="268"/>
      <c r="V726" s="268"/>
      <c r="W726" s="268"/>
      <c r="X726" s="268"/>
      <c r="Y726" s="268"/>
      <c r="Z726" s="268"/>
    </row>
    <row r="727" ht="12.75" customHeight="1">
      <c r="A727" s="268"/>
      <c r="B727" s="268"/>
      <c r="C727" s="268"/>
      <c r="D727" s="357"/>
      <c r="E727" s="268"/>
      <c r="F727" s="357"/>
      <c r="G727" s="357"/>
      <c r="H727" s="357"/>
      <c r="I727" s="357"/>
      <c r="J727" s="357"/>
      <c r="K727" s="357"/>
      <c r="L727" s="268"/>
      <c r="M727" s="268"/>
      <c r="N727" s="268"/>
      <c r="O727" s="268"/>
      <c r="P727" s="268"/>
      <c r="Q727" s="268"/>
      <c r="R727" s="268"/>
      <c r="S727" s="268"/>
      <c r="T727" s="268"/>
      <c r="U727" s="268"/>
      <c r="V727" s="268"/>
      <c r="W727" s="268"/>
      <c r="X727" s="268"/>
      <c r="Y727" s="268"/>
      <c r="Z727" s="268"/>
    </row>
    <row r="728" ht="12.75" customHeight="1">
      <c r="A728" s="268"/>
      <c r="B728" s="268"/>
      <c r="C728" s="268"/>
      <c r="D728" s="357"/>
      <c r="E728" s="268"/>
      <c r="F728" s="357"/>
      <c r="G728" s="357"/>
      <c r="H728" s="357"/>
      <c r="I728" s="357"/>
      <c r="J728" s="357"/>
      <c r="K728" s="357"/>
      <c r="L728" s="268"/>
      <c r="M728" s="268"/>
      <c r="N728" s="268"/>
      <c r="O728" s="268"/>
      <c r="P728" s="268"/>
      <c r="Q728" s="268"/>
      <c r="R728" s="268"/>
      <c r="S728" s="268"/>
      <c r="T728" s="268"/>
      <c r="U728" s="268"/>
      <c r="V728" s="268"/>
      <c r="W728" s="268"/>
      <c r="X728" s="268"/>
      <c r="Y728" s="268"/>
      <c r="Z728" s="268"/>
    </row>
    <row r="729" ht="12.75" customHeight="1">
      <c r="A729" s="268"/>
      <c r="B729" s="268"/>
      <c r="C729" s="268"/>
      <c r="D729" s="357"/>
      <c r="E729" s="268"/>
      <c r="F729" s="357"/>
      <c r="G729" s="357"/>
      <c r="H729" s="357"/>
      <c r="I729" s="357"/>
      <c r="J729" s="357"/>
      <c r="K729" s="357"/>
      <c r="L729" s="268"/>
      <c r="M729" s="268"/>
      <c r="N729" s="268"/>
      <c r="O729" s="268"/>
      <c r="P729" s="268"/>
      <c r="Q729" s="268"/>
      <c r="R729" s="268"/>
      <c r="S729" s="268"/>
      <c r="T729" s="268"/>
      <c r="U729" s="268"/>
      <c r="V729" s="268"/>
      <c r="W729" s="268"/>
      <c r="X729" s="268"/>
      <c r="Y729" s="268"/>
      <c r="Z729" s="268"/>
    </row>
    <row r="730" ht="12.75" customHeight="1">
      <c r="A730" s="268"/>
      <c r="B730" s="268"/>
      <c r="C730" s="268"/>
      <c r="D730" s="357"/>
      <c r="E730" s="268"/>
      <c r="F730" s="357"/>
      <c r="G730" s="357"/>
      <c r="H730" s="357"/>
      <c r="I730" s="357"/>
      <c r="J730" s="357"/>
      <c r="K730" s="357"/>
      <c r="L730" s="268"/>
      <c r="M730" s="268"/>
      <c r="N730" s="268"/>
      <c r="O730" s="268"/>
      <c r="P730" s="268"/>
      <c r="Q730" s="268"/>
      <c r="R730" s="268"/>
      <c r="S730" s="268"/>
      <c r="T730" s="268"/>
      <c r="U730" s="268"/>
      <c r="V730" s="268"/>
      <c r="W730" s="268"/>
      <c r="X730" s="268"/>
      <c r="Y730" s="268"/>
      <c r="Z730" s="268"/>
    </row>
    <row r="731" ht="12.75" customHeight="1">
      <c r="A731" s="268"/>
      <c r="B731" s="268"/>
      <c r="C731" s="268"/>
      <c r="D731" s="357"/>
      <c r="E731" s="268"/>
      <c r="F731" s="357"/>
      <c r="G731" s="357"/>
      <c r="H731" s="357"/>
      <c r="I731" s="357"/>
      <c r="J731" s="357"/>
      <c r="K731" s="357"/>
      <c r="L731" s="268"/>
      <c r="M731" s="268"/>
      <c r="N731" s="268"/>
      <c r="O731" s="268"/>
      <c r="P731" s="268"/>
      <c r="Q731" s="268"/>
      <c r="R731" s="268"/>
      <c r="S731" s="268"/>
      <c r="T731" s="268"/>
      <c r="U731" s="268"/>
      <c r="V731" s="268"/>
      <c r="W731" s="268"/>
      <c r="X731" s="268"/>
      <c r="Y731" s="268"/>
      <c r="Z731" s="268"/>
    </row>
    <row r="732" ht="12.75" customHeight="1">
      <c r="A732" s="268"/>
      <c r="B732" s="268"/>
      <c r="C732" s="268"/>
      <c r="D732" s="357"/>
      <c r="E732" s="268"/>
      <c r="F732" s="357"/>
      <c r="G732" s="357"/>
      <c r="H732" s="357"/>
      <c r="I732" s="357"/>
      <c r="J732" s="357"/>
      <c r="K732" s="357"/>
      <c r="L732" s="268"/>
      <c r="M732" s="268"/>
      <c r="N732" s="268"/>
      <c r="O732" s="268"/>
      <c r="P732" s="268"/>
      <c r="Q732" s="268"/>
      <c r="R732" s="268"/>
      <c r="S732" s="268"/>
      <c r="T732" s="268"/>
      <c r="U732" s="268"/>
      <c r="V732" s="268"/>
      <c r="W732" s="268"/>
      <c r="X732" s="268"/>
      <c r="Y732" s="268"/>
      <c r="Z732" s="268"/>
    </row>
    <row r="733" ht="12.75" customHeight="1">
      <c r="A733" s="268"/>
      <c r="B733" s="268"/>
      <c r="C733" s="268"/>
      <c r="D733" s="357"/>
      <c r="E733" s="268"/>
      <c r="F733" s="357"/>
      <c r="G733" s="357"/>
      <c r="H733" s="357"/>
      <c r="I733" s="357"/>
      <c r="J733" s="357"/>
      <c r="K733" s="357"/>
      <c r="L733" s="268"/>
      <c r="M733" s="268"/>
      <c r="N733" s="268"/>
      <c r="O733" s="268"/>
      <c r="P733" s="268"/>
      <c r="Q733" s="268"/>
      <c r="R733" s="268"/>
      <c r="S733" s="268"/>
      <c r="T733" s="268"/>
      <c r="U733" s="268"/>
      <c r="V733" s="268"/>
      <c r="W733" s="268"/>
      <c r="X733" s="268"/>
      <c r="Y733" s="268"/>
      <c r="Z733" s="268"/>
    </row>
    <row r="734" ht="12.75" customHeight="1">
      <c r="A734" s="268"/>
      <c r="B734" s="268"/>
      <c r="C734" s="268"/>
      <c r="D734" s="357"/>
      <c r="E734" s="268"/>
      <c r="F734" s="357"/>
      <c r="G734" s="357"/>
      <c r="H734" s="357"/>
      <c r="I734" s="357"/>
      <c r="J734" s="357"/>
      <c r="K734" s="357"/>
      <c r="L734" s="268"/>
      <c r="M734" s="268"/>
      <c r="N734" s="268"/>
      <c r="O734" s="268"/>
      <c r="P734" s="268"/>
      <c r="Q734" s="268"/>
      <c r="R734" s="268"/>
      <c r="S734" s="268"/>
      <c r="T734" s="268"/>
      <c r="U734" s="268"/>
      <c r="V734" s="268"/>
      <c r="W734" s="268"/>
      <c r="X734" s="268"/>
      <c r="Y734" s="268"/>
      <c r="Z734" s="268"/>
    </row>
    <row r="735" ht="12.75" customHeight="1">
      <c r="A735" s="268"/>
      <c r="B735" s="268"/>
      <c r="C735" s="268"/>
      <c r="D735" s="357"/>
      <c r="E735" s="268"/>
      <c r="F735" s="357"/>
      <c r="G735" s="357"/>
      <c r="H735" s="357"/>
      <c r="I735" s="357"/>
      <c r="J735" s="357"/>
      <c r="K735" s="357"/>
      <c r="L735" s="268"/>
      <c r="M735" s="268"/>
      <c r="N735" s="268"/>
      <c r="O735" s="268"/>
      <c r="P735" s="268"/>
      <c r="Q735" s="268"/>
      <c r="R735" s="268"/>
      <c r="S735" s="268"/>
      <c r="T735" s="268"/>
      <c r="U735" s="268"/>
      <c r="V735" s="268"/>
      <c r="W735" s="268"/>
      <c r="X735" s="268"/>
      <c r="Y735" s="268"/>
      <c r="Z735" s="268"/>
    </row>
    <row r="736" ht="12.75" customHeight="1">
      <c r="A736" s="268"/>
      <c r="B736" s="268"/>
      <c r="C736" s="268"/>
      <c r="D736" s="357"/>
      <c r="E736" s="268"/>
      <c r="F736" s="357"/>
      <c r="G736" s="357"/>
      <c r="H736" s="357"/>
      <c r="I736" s="357"/>
      <c r="J736" s="357"/>
      <c r="K736" s="357"/>
      <c r="L736" s="268"/>
      <c r="M736" s="268"/>
      <c r="N736" s="268"/>
      <c r="O736" s="268"/>
      <c r="P736" s="268"/>
      <c r="Q736" s="268"/>
      <c r="R736" s="268"/>
      <c r="S736" s="268"/>
      <c r="T736" s="268"/>
      <c r="U736" s="268"/>
      <c r="V736" s="268"/>
      <c r="W736" s="268"/>
      <c r="X736" s="268"/>
      <c r="Y736" s="268"/>
      <c r="Z736" s="268"/>
    </row>
    <row r="737" ht="12.75" customHeight="1">
      <c r="A737" s="268"/>
      <c r="B737" s="268"/>
      <c r="C737" s="268"/>
      <c r="D737" s="357"/>
      <c r="E737" s="268"/>
      <c r="F737" s="357"/>
      <c r="G737" s="357"/>
      <c r="H737" s="357"/>
      <c r="I737" s="357"/>
      <c r="J737" s="357"/>
      <c r="K737" s="357"/>
      <c r="L737" s="268"/>
      <c r="M737" s="268"/>
      <c r="N737" s="268"/>
      <c r="O737" s="268"/>
      <c r="P737" s="268"/>
      <c r="Q737" s="268"/>
      <c r="R737" s="268"/>
      <c r="S737" s="268"/>
      <c r="T737" s="268"/>
      <c r="U737" s="268"/>
      <c r="V737" s="268"/>
      <c r="W737" s="268"/>
      <c r="X737" s="268"/>
      <c r="Y737" s="268"/>
      <c r="Z737" s="268"/>
    </row>
    <row r="738" ht="12.75" customHeight="1">
      <c r="A738" s="268"/>
      <c r="B738" s="268"/>
      <c r="C738" s="268"/>
      <c r="D738" s="357"/>
      <c r="E738" s="268"/>
      <c r="F738" s="357"/>
      <c r="G738" s="357"/>
      <c r="H738" s="357"/>
      <c r="I738" s="357"/>
      <c r="J738" s="357"/>
      <c r="K738" s="357"/>
      <c r="L738" s="268"/>
      <c r="M738" s="268"/>
      <c r="N738" s="268"/>
      <c r="O738" s="268"/>
      <c r="P738" s="268"/>
      <c r="Q738" s="268"/>
      <c r="R738" s="268"/>
      <c r="S738" s="268"/>
      <c r="T738" s="268"/>
      <c r="U738" s="268"/>
      <c r="V738" s="268"/>
      <c r="W738" s="268"/>
      <c r="X738" s="268"/>
      <c r="Y738" s="268"/>
      <c r="Z738" s="268"/>
    </row>
    <row r="739" ht="12.75" customHeight="1">
      <c r="A739" s="268"/>
      <c r="B739" s="268"/>
      <c r="C739" s="268"/>
      <c r="D739" s="357"/>
      <c r="E739" s="268"/>
      <c r="F739" s="357"/>
      <c r="G739" s="357"/>
      <c r="H739" s="357"/>
      <c r="I739" s="357"/>
      <c r="J739" s="357"/>
      <c r="K739" s="357"/>
      <c r="L739" s="268"/>
      <c r="M739" s="268"/>
      <c r="N739" s="268"/>
      <c r="O739" s="268"/>
      <c r="P739" s="268"/>
      <c r="Q739" s="268"/>
      <c r="R739" s="268"/>
      <c r="S739" s="268"/>
      <c r="T739" s="268"/>
      <c r="U739" s="268"/>
      <c r="V739" s="268"/>
      <c r="W739" s="268"/>
      <c r="X739" s="268"/>
      <c r="Y739" s="268"/>
      <c r="Z739" s="268"/>
    </row>
    <row r="740" ht="12.75" customHeight="1">
      <c r="A740" s="268"/>
      <c r="B740" s="268"/>
      <c r="C740" s="268"/>
      <c r="D740" s="357"/>
      <c r="E740" s="268"/>
      <c r="F740" s="357"/>
      <c r="G740" s="357"/>
      <c r="H740" s="357"/>
      <c r="I740" s="357"/>
      <c r="J740" s="357"/>
      <c r="K740" s="357"/>
      <c r="L740" s="268"/>
      <c r="M740" s="268"/>
      <c r="N740" s="268"/>
      <c r="O740" s="268"/>
      <c r="P740" s="268"/>
      <c r="Q740" s="268"/>
      <c r="R740" s="268"/>
      <c r="S740" s="268"/>
      <c r="T740" s="268"/>
      <c r="U740" s="268"/>
      <c r="V740" s="268"/>
      <c r="W740" s="268"/>
      <c r="X740" s="268"/>
      <c r="Y740" s="268"/>
      <c r="Z740" s="268"/>
    </row>
    <row r="741" ht="12.75" customHeight="1">
      <c r="A741" s="268"/>
      <c r="B741" s="268"/>
      <c r="C741" s="268"/>
      <c r="D741" s="357"/>
      <c r="E741" s="268"/>
      <c r="F741" s="357"/>
      <c r="G741" s="357"/>
      <c r="H741" s="357"/>
      <c r="I741" s="357"/>
      <c r="J741" s="357"/>
      <c r="K741" s="357"/>
      <c r="L741" s="268"/>
      <c r="M741" s="268"/>
      <c r="N741" s="268"/>
      <c r="O741" s="268"/>
      <c r="P741" s="268"/>
      <c r="Q741" s="268"/>
      <c r="R741" s="268"/>
      <c r="S741" s="268"/>
      <c r="T741" s="268"/>
      <c r="U741" s="268"/>
      <c r="V741" s="268"/>
      <c r="W741" s="268"/>
      <c r="X741" s="268"/>
      <c r="Y741" s="268"/>
      <c r="Z741" s="268"/>
    </row>
    <row r="742" ht="12.75" customHeight="1">
      <c r="A742" s="268"/>
      <c r="B742" s="268"/>
      <c r="C742" s="268"/>
      <c r="D742" s="357"/>
      <c r="E742" s="268"/>
      <c r="F742" s="357"/>
      <c r="G742" s="357"/>
      <c r="H742" s="357"/>
      <c r="I742" s="357"/>
      <c r="J742" s="357"/>
      <c r="K742" s="357"/>
      <c r="L742" s="268"/>
      <c r="M742" s="268"/>
      <c r="N742" s="268"/>
      <c r="O742" s="268"/>
      <c r="P742" s="268"/>
      <c r="Q742" s="268"/>
      <c r="R742" s="268"/>
      <c r="S742" s="268"/>
      <c r="T742" s="268"/>
      <c r="U742" s="268"/>
      <c r="V742" s="268"/>
      <c r="W742" s="268"/>
      <c r="X742" s="268"/>
      <c r="Y742" s="268"/>
      <c r="Z742" s="268"/>
    </row>
    <row r="743" ht="12.75" customHeight="1">
      <c r="A743" s="268"/>
      <c r="B743" s="268"/>
      <c r="C743" s="268"/>
      <c r="D743" s="357"/>
      <c r="E743" s="268"/>
      <c r="F743" s="357"/>
      <c r="G743" s="357"/>
      <c r="H743" s="357"/>
      <c r="I743" s="357"/>
      <c r="J743" s="357"/>
      <c r="K743" s="357"/>
      <c r="L743" s="268"/>
      <c r="M743" s="268"/>
      <c r="N743" s="268"/>
      <c r="O743" s="268"/>
      <c r="P743" s="268"/>
      <c r="Q743" s="268"/>
      <c r="R743" s="268"/>
      <c r="S743" s="268"/>
      <c r="T743" s="268"/>
      <c r="U743" s="268"/>
      <c r="V743" s="268"/>
      <c r="W743" s="268"/>
      <c r="X743" s="268"/>
      <c r="Y743" s="268"/>
      <c r="Z743" s="268"/>
    </row>
    <row r="744" ht="12.75" customHeight="1">
      <c r="A744" s="268"/>
      <c r="B744" s="268"/>
      <c r="C744" s="268"/>
      <c r="D744" s="357"/>
      <c r="E744" s="268"/>
      <c r="F744" s="357"/>
      <c r="G744" s="357"/>
      <c r="H744" s="357"/>
      <c r="I744" s="357"/>
      <c r="J744" s="357"/>
      <c r="K744" s="357"/>
      <c r="L744" s="268"/>
      <c r="M744" s="268"/>
      <c r="N744" s="268"/>
      <c r="O744" s="268"/>
      <c r="P744" s="268"/>
      <c r="Q744" s="268"/>
      <c r="R744" s="268"/>
      <c r="S744" s="268"/>
      <c r="T744" s="268"/>
      <c r="U744" s="268"/>
      <c r="V744" s="268"/>
      <c r="W744" s="268"/>
      <c r="X744" s="268"/>
      <c r="Y744" s="268"/>
      <c r="Z744" s="268"/>
    </row>
    <row r="745" ht="12.75" customHeight="1">
      <c r="A745" s="268"/>
      <c r="B745" s="268"/>
      <c r="C745" s="268"/>
      <c r="D745" s="357"/>
      <c r="E745" s="268"/>
      <c r="F745" s="357"/>
      <c r="G745" s="357"/>
      <c r="H745" s="357"/>
      <c r="I745" s="357"/>
      <c r="J745" s="357"/>
      <c r="K745" s="357"/>
      <c r="L745" s="268"/>
      <c r="M745" s="268"/>
      <c r="N745" s="268"/>
      <c r="O745" s="268"/>
      <c r="P745" s="268"/>
      <c r="Q745" s="268"/>
      <c r="R745" s="268"/>
      <c r="S745" s="268"/>
      <c r="T745" s="268"/>
      <c r="U745" s="268"/>
      <c r="V745" s="268"/>
      <c r="W745" s="268"/>
      <c r="X745" s="268"/>
      <c r="Y745" s="268"/>
      <c r="Z745" s="268"/>
    </row>
    <row r="746" ht="12.75" customHeight="1">
      <c r="A746" s="268"/>
      <c r="B746" s="268"/>
      <c r="C746" s="268"/>
      <c r="D746" s="357"/>
      <c r="E746" s="268"/>
      <c r="F746" s="357"/>
      <c r="G746" s="357"/>
      <c r="H746" s="357"/>
      <c r="I746" s="357"/>
      <c r="J746" s="357"/>
      <c r="K746" s="357"/>
      <c r="L746" s="268"/>
      <c r="M746" s="268"/>
      <c r="N746" s="268"/>
      <c r="O746" s="268"/>
      <c r="P746" s="268"/>
      <c r="Q746" s="268"/>
      <c r="R746" s="268"/>
      <c r="S746" s="268"/>
      <c r="T746" s="268"/>
      <c r="U746" s="268"/>
      <c r="V746" s="268"/>
      <c r="W746" s="268"/>
      <c r="X746" s="268"/>
      <c r="Y746" s="268"/>
      <c r="Z746" s="268"/>
    </row>
    <row r="747" ht="12.75" customHeight="1">
      <c r="A747" s="268"/>
      <c r="B747" s="268"/>
      <c r="C747" s="268"/>
      <c r="D747" s="357"/>
      <c r="E747" s="268"/>
      <c r="F747" s="357"/>
      <c r="G747" s="357"/>
      <c r="H747" s="357"/>
      <c r="I747" s="357"/>
      <c r="J747" s="357"/>
      <c r="K747" s="357"/>
      <c r="L747" s="268"/>
      <c r="M747" s="268"/>
      <c r="N747" s="268"/>
      <c r="O747" s="268"/>
      <c r="P747" s="268"/>
      <c r="Q747" s="268"/>
      <c r="R747" s="268"/>
      <c r="S747" s="268"/>
      <c r="T747" s="268"/>
      <c r="U747" s="268"/>
      <c r="V747" s="268"/>
      <c r="W747" s="268"/>
      <c r="X747" s="268"/>
      <c r="Y747" s="268"/>
      <c r="Z747" s="268"/>
    </row>
    <row r="748" ht="12.75" customHeight="1">
      <c r="A748" s="268"/>
      <c r="B748" s="268"/>
      <c r="C748" s="268"/>
      <c r="D748" s="357"/>
      <c r="E748" s="268"/>
      <c r="F748" s="357"/>
      <c r="G748" s="357"/>
      <c r="H748" s="357"/>
      <c r="I748" s="357"/>
      <c r="J748" s="357"/>
      <c r="K748" s="357"/>
      <c r="L748" s="268"/>
      <c r="M748" s="268"/>
      <c r="N748" s="268"/>
      <c r="O748" s="268"/>
      <c r="P748" s="268"/>
      <c r="Q748" s="268"/>
      <c r="R748" s="268"/>
      <c r="S748" s="268"/>
      <c r="T748" s="268"/>
      <c r="U748" s="268"/>
      <c r="V748" s="268"/>
      <c r="W748" s="268"/>
      <c r="X748" s="268"/>
      <c r="Y748" s="268"/>
      <c r="Z748" s="268"/>
    </row>
    <row r="749" ht="12.75" customHeight="1">
      <c r="A749" s="268"/>
      <c r="B749" s="268"/>
      <c r="C749" s="268"/>
      <c r="D749" s="357"/>
      <c r="E749" s="268"/>
      <c r="F749" s="357"/>
      <c r="G749" s="357"/>
      <c r="H749" s="357"/>
      <c r="I749" s="357"/>
      <c r="J749" s="357"/>
      <c r="K749" s="357"/>
      <c r="L749" s="268"/>
      <c r="M749" s="268"/>
      <c r="N749" s="268"/>
      <c r="O749" s="268"/>
      <c r="P749" s="268"/>
      <c r="Q749" s="268"/>
      <c r="R749" s="268"/>
      <c r="S749" s="268"/>
      <c r="T749" s="268"/>
      <c r="U749" s="268"/>
      <c r="V749" s="268"/>
      <c r="W749" s="268"/>
      <c r="X749" s="268"/>
      <c r="Y749" s="268"/>
      <c r="Z749" s="268"/>
    </row>
    <row r="750" ht="12.75" customHeight="1">
      <c r="A750" s="268"/>
      <c r="B750" s="268"/>
      <c r="C750" s="268"/>
      <c r="D750" s="357"/>
      <c r="E750" s="268"/>
      <c r="F750" s="357"/>
      <c r="G750" s="357"/>
      <c r="H750" s="357"/>
      <c r="I750" s="357"/>
      <c r="J750" s="357"/>
      <c r="K750" s="357"/>
      <c r="L750" s="268"/>
      <c r="M750" s="268"/>
      <c r="N750" s="268"/>
      <c r="O750" s="268"/>
      <c r="P750" s="268"/>
      <c r="Q750" s="268"/>
      <c r="R750" s="268"/>
      <c r="S750" s="268"/>
      <c r="T750" s="268"/>
      <c r="U750" s="268"/>
      <c r="V750" s="268"/>
      <c r="W750" s="268"/>
      <c r="X750" s="268"/>
      <c r="Y750" s="268"/>
      <c r="Z750" s="268"/>
    </row>
    <row r="751" ht="12.75" customHeight="1">
      <c r="A751" s="268"/>
      <c r="B751" s="268"/>
      <c r="C751" s="268"/>
      <c r="D751" s="357"/>
      <c r="E751" s="268"/>
      <c r="F751" s="357"/>
      <c r="G751" s="357"/>
      <c r="H751" s="357"/>
      <c r="I751" s="357"/>
      <c r="J751" s="357"/>
      <c r="K751" s="357"/>
      <c r="L751" s="268"/>
      <c r="M751" s="268"/>
      <c r="N751" s="268"/>
      <c r="O751" s="268"/>
      <c r="P751" s="268"/>
      <c r="Q751" s="268"/>
      <c r="R751" s="268"/>
      <c r="S751" s="268"/>
      <c r="T751" s="268"/>
      <c r="U751" s="268"/>
      <c r="V751" s="268"/>
      <c r="W751" s="268"/>
      <c r="X751" s="268"/>
      <c r="Y751" s="268"/>
      <c r="Z751" s="268"/>
    </row>
    <row r="752" ht="12.75" customHeight="1">
      <c r="A752" s="268"/>
      <c r="B752" s="268"/>
      <c r="C752" s="268"/>
      <c r="D752" s="357"/>
      <c r="E752" s="268"/>
      <c r="F752" s="357"/>
      <c r="G752" s="357"/>
      <c r="H752" s="357"/>
      <c r="I752" s="357"/>
      <c r="J752" s="357"/>
      <c r="K752" s="357"/>
      <c r="L752" s="268"/>
      <c r="M752" s="268"/>
      <c r="N752" s="268"/>
      <c r="O752" s="268"/>
      <c r="P752" s="268"/>
      <c r="Q752" s="268"/>
      <c r="R752" s="268"/>
      <c r="S752" s="268"/>
      <c r="T752" s="268"/>
      <c r="U752" s="268"/>
      <c r="V752" s="268"/>
      <c r="W752" s="268"/>
      <c r="X752" s="268"/>
      <c r="Y752" s="268"/>
      <c r="Z752" s="268"/>
    </row>
    <row r="753" ht="12.75" customHeight="1">
      <c r="A753" s="268"/>
      <c r="B753" s="268"/>
      <c r="C753" s="268"/>
      <c r="D753" s="357"/>
      <c r="E753" s="268"/>
      <c r="F753" s="357"/>
      <c r="G753" s="357"/>
      <c r="H753" s="357"/>
      <c r="I753" s="357"/>
      <c r="J753" s="357"/>
      <c r="K753" s="357"/>
      <c r="L753" s="268"/>
      <c r="M753" s="268"/>
      <c r="N753" s="268"/>
      <c r="O753" s="268"/>
      <c r="P753" s="268"/>
      <c r="Q753" s="268"/>
      <c r="R753" s="268"/>
      <c r="S753" s="268"/>
      <c r="T753" s="268"/>
      <c r="U753" s="268"/>
      <c r="V753" s="268"/>
      <c r="W753" s="268"/>
      <c r="X753" s="268"/>
      <c r="Y753" s="268"/>
      <c r="Z753" s="268"/>
    </row>
    <row r="754" ht="12.75" customHeight="1">
      <c r="A754" s="268"/>
      <c r="B754" s="268"/>
      <c r="C754" s="268"/>
      <c r="D754" s="357"/>
      <c r="E754" s="268"/>
      <c r="F754" s="357"/>
      <c r="G754" s="357"/>
      <c r="H754" s="357"/>
      <c r="I754" s="357"/>
      <c r="J754" s="357"/>
      <c r="K754" s="357"/>
      <c r="L754" s="268"/>
      <c r="M754" s="268"/>
      <c r="N754" s="268"/>
      <c r="O754" s="268"/>
      <c r="P754" s="268"/>
      <c r="Q754" s="268"/>
      <c r="R754" s="268"/>
      <c r="S754" s="268"/>
      <c r="T754" s="268"/>
      <c r="U754" s="268"/>
      <c r="V754" s="268"/>
      <c r="W754" s="268"/>
      <c r="X754" s="268"/>
      <c r="Y754" s="268"/>
      <c r="Z754" s="268"/>
    </row>
    <row r="755" ht="12.75" customHeight="1">
      <c r="A755" s="268"/>
      <c r="B755" s="268"/>
      <c r="C755" s="268"/>
      <c r="D755" s="357"/>
      <c r="E755" s="268"/>
      <c r="F755" s="357"/>
      <c r="G755" s="357"/>
      <c r="H755" s="357"/>
      <c r="I755" s="357"/>
      <c r="J755" s="357"/>
      <c r="K755" s="357"/>
      <c r="L755" s="268"/>
      <c r="M755" s="268"/>
      <c r="N755" s="268"/>
      <c r="O755" s="268"/>
      <c r="P755" s="268"/>
      <c r="Q755" s="268"/>
      <c r="R755" s="268"/>
      <c r="S755" s="268"/>
      <c r="T755" s="268"/>
      <c r="U755" s="268"/>
      <c r="V755" s="268"/>
      <c r="W755" s="268"/>
      <c r="X755" s="268"/>
      <c r="Y755" s="268"/>
      <c r="Z755" s="268"/>
    </row>
    <row r="756" ht="12.75" customHeight="1">
      <c r="A756" s="268"/>
      <c r="B756" s="268"/>
      <c r="C756" s="268"/>
      <c r="D756" s="357"/>
      <c r="E756" s="268"/>
      <c r="F756" s="357"/>
      <c r="G756" s="357"/>
      <c r="H756" s="357"/>
      <c r="I756" s="357"/>
      <c r="J756" s="357"/>
      <c r="K756" s="357"/>
      <c r="L756" s="268"/>
      <c r="M756" s="268"/>
      <c r="N756" s="268"/>
      <c r="O756" s="268"/>
      <c r="P756" s="268"/>
      <c r="Q756" s="268"/>
      <c r="R756" s="268"/>
      <c r="S756" s="268"/>
      <c r="T756" s="268"/>
      <c r="U756" s="268"/>
      <c r="V756" s="268"/>
      <c r="W756" s="268"/>
      <c r="X756" s="268"/>
      <c r="Y756" s="268"/>
      <c r="Z756" s="268"/>
    </row>
    <row r="757" ht="12.75" customHeight="1">
      <c r="A757" s="268"/>
      <c r="B757" s="268"/>
      <c r="C757" s="268"/>
      <c r="D757" s="357"/>
      <c r="E757" s="268"/>
      <c r="F757" s="357"/>
      <c r="G757" s="357"/>
      <c r="H757" s="357"/>
      <c r="I757" s="357"/>
      <c r="J757" s="357"/>
      <c r="K757" s="357"/>
      <c r="L757" s="268"/>
      <c r="M757" s="268"/>
      <c r="N757" s="268"/>
      <c r="O757" s="268"/>
      <c r="P757" s="268"/>
      <c r="Q757" s="268"/>
      <c r="R757" s="268"/>
      <c r="S757" s="268"/>
      <c r="T757" s="268"/>
      <c r="U757" s="268"/>
      <c r="V757" s="268"/>
      <c r="W757" s="268"/>
      <c r="X757" s="268"/>
      <c r="Y757" s="268"/>
      <c r="Z757" s="268"/>
    </row>
    <row r="758" ht="12.75" customHeight="1">
      <c r="A758" s="268"/>
      <c r="B758" s="268"/>
      <c r="C758" s="268"/>
      <c r="D758" s="357"/>
      <c r="E758" s="268"/>
      <c r="F758" s="357"/>
      <c r="G758" s="357"/>
      <c r="H758" s="357"/>
      <c r="I758" s="357"/>
      <c r="J758" s="357"/>
      <c r="K758" s="357"/>
      <c r="L758" s="268"/>
      <c r="M758" s="268"/>
      <c r="N758" s="268"/>
      <c r="O758" s="268"/>
      <c r="P758" s="268"/>
      <c r="Q758" s="268"/>
      <c r="R758" s="268"/>
      <c r="S758" s="268"/>
      <c r="T758" s="268"/>
      <c r="U758" s="268"/>
      <c r="V758" s="268"/>
      <c r="W758" s="268"/>
      <c r="X758" s="268"/>
      <c r="Y758" s="268"/>
      <c r="Z758" s="268"/>
    </row>
    <row r="759" ht="12.75" customHeight="1">
      <c r="A759" s="268"/>
      <c r="B759" s="268"/>
      <c r="C759" s="268"/>
      <c r="D759" s="357"/>
      <c r="E759" s="268"/>
      <c r="F759" s="357"/>
      <c r="G759" s="357"/>
      <c r="H759" s="357"/>
      <c r="I759" s="357"/>
      <c r="J759" s="357"/>
      <c r="K759" s="357"/>
      <c r="L759" s="268"/>
      <c r="M759" s="268"/>
      <c r="N759" s="268"/>
      <c r="O759" s="268"/>
      <c r="P759" s="268"/>
      <c r="Q759" s="268"/>
      <c r="R759" s="268"/>
      <c r="S759" s="268"/>
      <c r="T759" s="268"/>
      <c r="U759" s="268"/>
      <c r="V759" s="268"/>
      <c r="W759" s="268"/>
      <c r="X759" s="268"/>
      <c r="Y759" s="268"/>
      <c r="Z759" s="268"/>
    </row>
    <row r="760" ht="12.75" customHeight="1">
      <c r="A760" s="268"/>
      <c r="B760" s="268"/>
      <c r="C760" s="268"/>
      <c r="D760" s="357"/>
      <c r="E760" s="268"/>
      <c r="F760" s="357"/>
      <c r="G760" s="357"/>
      <c r="H760" s="357"/>
      <c r="I760" s="357"/>
      <c r="J760" s="357"/>
      <c r="K760" s="357"/>
      <c r="L760" s="268"/>
      <c r="M760" s="268"/>
      <c r="N760" s="268"/>
      <c r="O760" s="268"/>
      <c r="P760" s="268"/>
      <c r="Q760" s="268"/>
      <c r="R760" s="268"/>
      <c r="S760" s="268"/>
      <c r="T760" s="268"/>
      <c r="U760" s="268"/>
      <c r="V760" s="268"/>
      <c r="W760" s="268"/>
      <c r="X760" s="268"/>
      <c r="Y760" s="268"/>
      <c r="Z760" s="268"/>
    </row>
    <row r="761" ht="12.75" customHeight="1">
      <c r="A761" s="268"/>
      <c r="B761" s="268"/>
      <c r="C761" s="268"/>
      <c r="D761" s="357"/>
      <c r="E761" s="268"/>
      <c r="F761" s="357"/>
      <c r="G761" s="357"/>
      <c r="H761" s="357"/>
      <c r="I761" s="357"/>
      <c r="J761" s="357"/>
      <c r="K761" s="357"/>
      <c r="L761" s="268"/>
      <c r="M761" s="268"/>
      <c r="N761" s="268"/>
      <c r="O761" s="268"/>
      <c r="P761" s="268"/>
      <c r="Q761" s="268"/>
      <c r="R761" s="268"/>
      <c r="S761" s="268"/>
      <c r="T761" s="268"/>
      <c r="U761" s="268"/>
      <c r="V761" s="268"/>
      <c r="W761" s="268"/>
      <c r="X761" s="268"/>
      <c r="Y761" s="268"/>
      <c r="Z761" s="268"/>
    </row>
    <row r="762" ht="12.75" customHeight="1">
      <c r="A762" s="268"/>
      <c r="B762" s="268"/>
      <c r="C762" s="268"/>
      <c r="D762" s="357"/>
      <c r="E762" s="268"/>
      <c r="F762" s="357"/>
      <c r="G762" s="357"/>
      <c r="H762" s="357"/>
      <c r="I762" s="357"/>
      <c r="J762" s="357"/>
      <c r="K762" s="357"/>
      <c r="L762" s="268"/>
      <c r="M762" s="268"/>
      <c r="N762" s="268"/>
      <c r="O762" s="268"/>
      <c r="P762" s="268"/>
      <c r="Q762" s="268"/>
      <c r="R762" s="268"/>
      <c r="S762" s="268"/>
      <c r="T762" s="268"/>
      <c r="U762" s="268"/>
      <c r="V762" s="268"/>
      <c r="W762" s="268"/>
      <c r="X762" s="268"/>
      <c r="Y762" s="268"/>
      <c r="Z762" s="268"/>
    </row>
    <row r="763" ht="12.75" customHeight="1">
      <c r="A763" s="268"/>
      <c r="B763" s="268"/>
      <c r="C763" s="268"/>
      <c r="D763" s="357"/>
      <c r="E763" s="268"/>
      <c r="F763" s="357"/>
      <c r="G763" s="357"/>
      <c r="H763" s="357"/>
      <c r="I763" s="357"/>
      <c r="J763" s="357"/>
      <c r="K763" s="357"/>
      <c r="L763" s="268"/>
      <c r="M763" s="268"/>
      <c r="N763" s="268"/>
      <c r="O763" s="268"/>
      <c r="P763" s="268"/>
      <c r="Q763" s="268"/>
      <c r="R763" s="268"/>
      <c r="S763" s="268"/>
      <c r="T763" s="268"/>
      <c r="U763" s="268"/>
      <c r="V763" s="268"/>
      <c r="W763" s="268"/>
      <c r="X763" s="268"/>
      <c r="Y763" s="268"/>
      <c r="Z763" s="268"/>
    </row>
    <row r="764" ht="12.75" customHeight="1">
      <c r="A764" s="268"/>
      <c r="B764" s="268"/>
      <c r="C764" s="268"/>
      <c r="D764" s="357"/>
      <c r="E764" s="268"/>
      <c r="F764" s="357"/>
      <c r="G764" s="357"/>
      <c r="H764" s="357"/>
      <c r="I764" s="357"/>
      <c r="J764" s="357"/>
      <c r="K764" s="357"/>
      <c r="L764" s="268"/>
      <c r="M764" s="268"/>
      <c r="N764" s="268"/>
      <c r="O764" s="268"/>
      <c r="P764" s="268"/>
      <c r="Q764" s="268"/>
      <c r="R764" s="268"/>
      <c r="S764" s="268"/>
      <c r="T764" s="268"/>
      <c r="U764" s="268"/>
      <c r="V764" s="268"/>
      <c r="W764" s="268"/>
      <c r="X764" s="268"/>
      <c r="Y764" s="268"/>
      <c r="Z764" s="268"/>
    </row>
    <row r="765" ht="12.75" customHeight="1">
      <c r="A765" s="268"/>
      <c r="B765" s="268"/>
      <c r="C765" s="268"/>
      <c r="D765" s="357"/>
      <c r="E765" s="268"/>
      <c r="F765" s="357"/>
      <c r="G765" s="357"/>
      <c r="H765" s="357"/>
      <c r="I765" s="357"/>
      <c r="J765" s="357"/>
      <c r="K765" s="357"/>
      <c r="L765" s="268"/>
      <c r="M765" s="268"/>
      <c r="N765" s="268"/>
      <c r="O765" s="268"/>
      <c r="P765" s="268"/>
      <c r="Q765" s="268"/>
      <c r="R765" s="268"/>
      <c r="S765" s="268"/>
      <c r="T765" s="268"/>
      <c r="U765" s="268"/>
      <c r="V765" s="268"/>
      <c r="W765" s="268"/>
      <c r="X765" s="268"/>
      <c r="Y765" s="268"/>
      <c r="Z765" s="268"/>
    </row>
    <row r="766" ht="12.75" customHeight="1">
      <c r="A766" s="268"/>
      <c r="B766" s="268"/>
      <c r="C766" s="268"/>
      <c r="D766" s="357"/>
      <c r="E766" s="268"/>
      <c r="F766" s="357"/>
      <c r="G766" s="357"/>
      <c r="H766" s="357"/>
      <c r="I766" s="357"/>
      <c r="J766" s="357"/>
      <c r="K766" s="357"/>
      <c r="L766" s="268"/>
      <c r="M766" s="268"/>
      <c r="N766" s="268"/>
      <c r="O766" s="268"/>
      <c r="P766" s="268"/>
      <c r="Q766" s="268"/>
      <c r="R766" s="268"/>
      <c r="S766" s="268"/>
      <c r="T766" s="268"/>
      <c r="U766" s="268"/>
      <c r="V766" s="268"/>
      <c r="W766" s="268"/>
      <c r="X766" s="268"/>
      <c r="Y766" s="268"/>
      <c r="Z766" s="268"/>
    </row>
    <row r="767" ht="12.75" customHeight="1">
      <c r="A767" s="268"/>
      <c r="B767" s="268"/>
      <c r="C767" s="268"/>
      <c r="D767" s="357"/>
      <c r="E767" s="268"/>
      <c r="F767" s="357"/>
      <c r="G767" s="357"/>
      <c r="H767" s="357"/>
      <c r="I767" s="357"/>
      <c r="J767" s="357"/>
      <c r="K767" s="357"/>
      <c r="L767" s="268"/>
      <c r="M767" s="268"/>
      <c r="N767" s="268"/>
      <c r="O767" s="268"/>
      <c r="P767" s="268"/>
      <c r="Q767" s="268"/>
      <c r="R767" s="268"/>
      <c r="S767" s="268"/>
      <c r="T767" s="268"/>
      <c r="U767" s="268"/>
      <c r="V767" s="268"/>
      <c r="W767" s="268"/>
      <c r="X767" s="268"/>
      <c r="Y767" s="268"/>
      <c r="Z767" s="268"/>
    </row>
    <row r="768" ht="12.75" customHeight="1">
      <c r="A768" s="268"/>
      <c r="B768" s="268"/>
      <c r="C768" s="268"/>
      <c r="D768" s="357"/>
      <c r="E768" s="268"/>
      <c r="F768" s="357"/>
      <c r="G768" s="357"/>
      <c r="H768" s="357"/>
      <c r="I768" s="357"/>
      <c r="J768" s="357"/>
      <c r="K768" s="357"/>
      <c r="L768" s="268"/>
      <c r="M768" s="268"/>
      <c r="N768" s="268"/>
      <c r="O768" s="268"/>
      <c r="P768" s="268"/>
      <c r="Q768" s="268"/>
      <c r="R768" s="268"/>
      <c r="S768" s="268"/>
      <c r="T768" s="268"/>
      <c r="U768" s="268"/>
      <c r="V768" s="268"/>
      <c r="W768" s="268"/>
      <c r="X768" s="268"/>
      <c r="Y768" s="268"/>
      <c r="Z768" s="268"/>
    </row>
    <row r="769" ht="12.75" customHeight="1">
      <c r="A769" s="268"/>
      <c r="B769" s="268"/>
      <c r="C769" s="268"/>
      <c r="D769" s="357"/>
      <c r="E769" s="268"/>
      <c r="F769" s="357"/>
      <c r="G769" s="357"/>
      <c r="H769" s="357"/>
      <c r="I769" s="357"/>
      <c r="J769" s="357"/>
      <c r="K769" s="357"/>
      <c r="L769" s="268"/>
      <c r="M769" s="268"/>
      <c r="N769" s="268"/>
      <c r="O769" s="268"/>
      <c r="P769" s="268"/>
      <c r="Q769" s="268"/>
      <c r="R769" s="268"/>
      <c r="S769" s="268"/>
      <c r="T769" s="268"/>
      <c r="U769" s="268"/>
      <c r="V769" s="268"/>
      <c r="W769" s="268"/>
      <c r="X769" s="268"/>
      <c r="Y769" s="268"/>
      <c r="Z769" s="268"/>
    </row>
    <row r="770" ht="12.75" customHeight="1">
      <c r="A770" s="268"/>
      <c r="B770" s="268"/>
      <c r="C770" s="268"/>
      <c r="D770" s="357"/>
      <c r="E770" s="268"/>
      <c r="F770" s="357"/>
      <c r="G770" s="357"/>
      <c r="H770" s="357"/>
      <c r="I770" s="357"/>
      <c r="J770" s="357"/>
      <c r="K770" s="357"/>
      <c r="L770" s="268"/>
      <c r="M770" s="268"/>
      <c r="N770" s="268"/>
      <c r="O770" s="268"/>
      <c r="P770" s="268"/>
      <c r="Q770" s="268"/>
      <c r="R770" s="268"/>
      <c r="S770" s="268"/>
      <c r="T770" s="268"/>
      <c r="U770" s="268"/>
      <c r="V770" s="268"/>
      <c r="W770" s="268"/>
      <c r="X770" s="268"/>
      <c r="Y770" s="268"/>
      <c r="Z770" s="268"/>
    </row>
    <row r="771" ht="12.75" customHeight="1">
      <c r="A771" s="268"/>
      <c r="B771" s="268"/>
      <c r="C771" s="268"/>
      <c r="D771" s="357"/>
      <c r="E771" s="268"/>
      <c r="F771" s="357"/>
      <c r="G771" s="357"/>
      <c r="H771" s="357"/>
      <c r="I771" s="357"/>
      <c r="J771" s="357"/>
      <c r="K771" s="357"/>
      <c r="L771" s="268"/>
      <c r="M771" s="268"/>
      <c r="N771" s="268"/>
      <c r="O771" s="268"/>
      <c r="P771" s="268"/>
      <c r="Q771" s="268"/>
      <c r="R771" s="268"/>
      <c r="S771" s="268"/>
      <c r="T771" s="268"/>
      <c r="U771" s="268"/>
      <c r="V771" s="268"/>
      <c r="W771" s="268"/>
      <c r="X771" s="268"/>
      <c r="Y771" s="268"/>
      <c r="Z771" s="268"/>
    </row>
    <row r="772" ht="12.75" customHeight="1">
      <c r="A772" s="268"/>
      <c r="B772" s="268"/>
      <c r="C772" s="268"/>
      <c r="D772" s="357"/>
      <c r="E772" s="268"/>
      <c r="F772" s="357"/>
      <c r="G772" s="357"/>
      <c r="H772" s="357"/>
      <c r="I772" s="357"/>
      <c r="J772" s="357"/>
      <c r="K772" s="357"/>
      <c r="L772" s="268"/>
      <c r="M772" s="268"/>
      <c r="N772" s="268"/>
      <c r="O772" s="268"/>
      <c r="P772" s="268"/>
      <c r="Q772" s="268"/>
      <c r="R772" s="268"/>
      <c r="S772" s="268"/>
      <c r="T772" s="268"/>
      <c r="U772" s="268"/>
      <c r="V772" s="268"/>
      <c r="W772" s="268"/>
      <c r="X772" s="268"/>
      <c r="Y772" s="268"/>
      <c r="Z772" s="268"/>
    </row>
    <row r="773" ht="12.75" customHeight="1">
      <c r="A773" s="268"/>
      <c r="B773" s="268"/>
      <c r="C773" s="268"/>
      <c r="D773" s="357"/>
      <c r="E773" s="268"/>
      <c r="F773" s="357"/>
      <c r="G773" s="357"/>
      <c r="H773" s="357"/>
      <c r="I773" s="357"/>
      <c r="J773" s="357"/>
      <c r="K773" s="357"/>
      <c r="L773" s="268"/>
      <c r="M773" s="268"/>
      <c r="N773" s="268"/>
      <c r="O773" s="268"/>
      <c r="P773" s="268"/>
      <c r="Q773" s="268"/>
      <c r="R773" s="268"/>
      <c r="S773" s="268"/>
      <c r="T773" s="268"/>
      <c r="U773" s="268"/>
      <c r="V773" s="268"/>
      <c r="W773" s="268"/>
      <c r="X773" s="268"/>
      <c r="Y773" s="268"/>
      <c r="Z773" s="268"/>
    </row>
    <row r="774" ht="12.75" customHeight="1">
      <c r="A774" s="268"/>
      <c r="B774" s="268"/>
      <c r="C774" s="268"/>
      <c r="D774" s="357"/>
      <c r="E774" s="268"/>
      <c r="F774" s="357"/>
      <c r="G774" s="357"/>
      <c r="H774" s="357"/>
      <c r="I774" s="357"/>
      <c r="J774" s="357"/>
      <c r="K774" s="357"/>
      <c r="L774" s="268"/>
      <c r="M774" s="268"/>
      <c r="N774" s="268"/>
      <c r="O774" s="268"/>
      <c r="P774" s="268"/>
      <c r="Q774" s="268"/>
      <c r="R774" s="268"/>
      <c r="S774" s="268"/>
      <c r="T774" s="268"/>
      <c r="U774" s="268"/>
      <c r="V774" s="268"/>
      <c r="W774" s="268"/>
      <c r="X774" s="268"/>
      <c r="Y774" s="268"/>
      <c r="Z774" s="268"/>
    </row>
    <row r="775" ht="12.75" customHeight="1">
      <c r="A775" s="268"/>
      <c r="B775" s="268"/>
      <c r="C775" s="268"/>
      <c r="D775" s="357"/>
      <c r="E775" s="268"/>
      <c r="F775" s="357"/>
      <c r="G775" s="357"/>
      <c r="H775" s="357"/>
      <c r="I775" s="357"/>
      <c r="J775" s="357"/>
      <c r="K775" s="357"/>
      <c r="L775" s="268"/>
      <c r="M775" s="268"/>
      <c r="N775" s="268"/>
      <c r="O775" s="268"/>
      <c r="P775" s="268"/>
      <c r="Q775" s="268"/>
      <c r="R775" s="268"/>
      <c r="S775" s="268"/>
      <c r="T775" s="268"/>
      <c r="U775" s="268"/>
      <c r="V775" s="268"/>
      <c r="W775" s="268"/>
      <c r="X775" s="268"/>
      <c r="Y775" s="268"/>
      <c r="Z775" s="268"/>
    </row>
    <row r="776" ht="12.75" customHeight="1">
      <c r="A776" s="268"/>
      <c r="B776" s="268"/>
      <c r="C776" s="268"/>
      <c r="D776" s="357"/>
      <c r="E776" s="268"/>
      <c r="F776" s="357"/>
      <c r="G776" s="357"/>
      <c r="H776" s="357"/>
      <c r="I776" s="357"/>
      <c r="J776" s="357"/>
      <c r="K776" s="357"/>
      <c r="L776" s="268"/>
      <c r="M776" s="268"/>
      <c r="N776" s="268"/>
      <c r="O776" s="268"/>
      <c r="P776" s="268"/>
      <c r="Q776" s="268"/>
      <c r="R776" s="268"/>
      <c r="S776" s="268"/>
      <c r="T776" s="268"/>
      <c r="U776" s="268"/>
      <c r="V776" s="268"/>
      <c r="W776" s="268"/>
      <c r="X776" s="268"/>
      <c r="Y776" s="268"/>
      <c r="Z776" s="268"/>
    </row>
    <row r="777" ht="12.75" customHeight="1">
      <c r="A777" s="268"/>
      <c r="B777" s="268"/>
      <c r="C777" s="268"/>
      <c r="D777" s="357"/>
      <c r="E777" s="268"/>
      <c r="F777" s="357"/>
      <c r="G777" s="357"/>
      <c r="H777" s="357"/>
      <c r="I777" s="357"/>
      <c r="J777" s="357"/>
      <c r="K777" s="357"/>
      <c r="L777" s="268"/>
      <c r="M777" s="268"/>
      <c r="N777" s="268"/>
      <c r="O777" s="268"/>
      <c r="P777" s="268"/>
      <c r="Q777" s="268"/>
      <c r="R777" s="268"/>
      <c r="S777" s="268"/>
      <c r="T777" s="268"/>
      <c r="U777" s="268"/>
      <c r="V777" s="268"/>
      <c r="W777" s="268"/>
      <c r="X777" s="268"/>
      <c r="Y777" s="268"/>
      <c r="Z777" s="268"/>
    </row>
    <row r="778" ht="12.75" customHeight="1">
      <c r="A778" s="268"/>
      <c r="B778" s="268"/>
      <c r="C778" s="268"/>
      <c r="D778" s="357"/>
      <c r="E778" s="268"/>
      <c r="F778" s="357"/>
      <c r="G778" s="357"/>
      <c r="H778" s="357"/>
      <c r="I778" s="357"/>
      <c r="J778" s="357"/>
      <c r="K778" s="357"/>
      <c r="L778" s="268"/>
      <c r="M778" s="268"/>
      <c r="N778" s="268"/>
      <c r="O778" s="268"/>
      <c r="P778" s="268"/>
      <c r="Q778" s="268"/>
      <c r="R778" s="268"/>
      <c r="S778" s="268"/>
      <c r="T778" s="268"/>
      <c r="U778" s="268"/>
      <c r="V778" s="268"/>
      <c r="W778" s="268"/>
      <c r="X778" s="268"/>
      <c r="Y778" s="268"/>
      <c r="Z778" s="268"/>
    </row>
    <row r="779" ht="12.75" customHeight="1">
      <c r="A779" s="268"/>
      <c r="B779" s="268"/>
      <c r="C779" s="268"/>
      <c r="D779" s="357"/>
      <c r="E779" s="268"/>
      <c r="F779" s="357"/>
      <c r="G779" s="357"/>
      <c r="H779" s="357"/>
      <c r="I779" s="357"/>
      <c r="J779" s="357"/>
      <c r="K779" s="357"/>
      <c r="L779" s="268"/>
      <c r="M779" s="268"/>
      <c r="N779" s="268"/>
      <c r="O779" s="268"/>
      <c r="P779" s="268"/>
      <c r="Q779" s="268"/>
      <c r="R779" s="268"/>
      <c r="S779" s="268"/>
      <c r="T779" s="268"/>
      <c r="U779" s="268"/>
      <c r="V779" s="268"/>
      <c r="W779" s="268"/>
      <c r="X779" s="268"/>
      <c r="Y779" s="268"/>
      <c r="Z779" s="268"/>
    </row>
    <row r="780" ht="12.75" customHeight="1">
      <c r="A780" s="268"/>
      <c r="B780" s="268"/>
      <c r="C780" s="268"/>
      <c r="D780" s="357"/>
      <c r="E780" s="268"/>
      <c r="F780" s="357"/>
      <c r="G780" s="357"/>
      <c r="H780" s="357"/>
      <c r="I780" s="357"/>
      <c r="J780" s="357"/>
      <c r="K780" s="357"/>
      <c r="L780" s="268"/>
      <c r="M780" s="268"/>
      <c r="N780" s="268"/>
      <c r="O780" s="268"/>
      <c r="P780" s="268"/>
      <c r="Q780" s="268"/>
      <c r="R780" s="268"/>
      <c r="S780" s="268"/>
      <c r="T780" s="268"/>
      <c r="U780" s="268"/>
      <c r="V780" s="268"/>
      <c r="W780" s="268"/>
      <c r="X780" s="268"/>
      <c r="Y780" s="268"/>
      <c r="Z780" s="268"/>
    </row>
    <row r="781" ht="12.75" customHeight="1">
      <c r="A781" s="268"/>
      <c r="B781" s="268"/>
      <c r="C781" s="268"/>
      <c r="D781" s="357"/>
      <c r="E781" s="268"/>
      <c r="F781" s="357"/>
      <c r="G781" s="357"/>
      <c r="H781" s="357"/>
      <c r="I781" s="357"/>
      <c r="J781" s="357"/>
      <c r="K781" s="357"/>
      <c r="L781" s="268"/>
      <c r="M781" s="268"/>
      <c r="N781" s="268"/>
      <c r="O781" s="268"/>
      <c r="P781" s="268"/>
      <c r="Q781" s="268"/>
      <c r="R781" s="268"/>
      <c r="S781" s="268"/>
      <c r="T781" s="268"/>
      <c r="U781" s="268"/>
      <c r="V781" s="268"/>
      <c r="W781" s="268"/>
      <c r="X781" s="268"/>
      <c r="Y781" s="268"/>
      <c r="Z781" s="268"/>
    </row>
    <row r="782" ht="12.75" customHeight="1">
      <c r="A782" s="268"/>
      <c r="B782" s="268"/>
      <c r="C782" s="268"/>
      <c r="D782" s="357"/>
      <c r="E782" s="268"/>
      <c r="F782" s="357"/>
      <c r="G782" s="357"/>
      <c r="H782" s="357"/>
      <c r="I782" s="357"/>
      <c r="J782" s="357"/>
      <c r="K782" s="357"/>
      <c r="L782" s="268"/>
      <c r="M782" s="268"/>
      <c r="N782" s="268"/>
      <c r="O782" s="268"/>
      <c r="P782" s="268"/>
      <c r="Q782" s="268"/>
      <c r="R782" s="268"/>
      <c r="S782" s="268"/>
      <c r="T782" s="268"/>
      <c r="U782" s="268"/>
      <c r="V782" s="268"/>
      <c r="W782" s="268"/>
      <c r="X782" s="268"/>
      <c r="Y782" s="268"/>
      <c r="Z782" s="268"/>
    </row>
    <row r="783" ht="12.75" customHeight="1">
      <c r="A783" s="268"/>
      <c r="B783" s="268"/>
      <c r="C783" s="268"/>
      <c r="D783" s="357"/>
      <c r="E783" s="268"/>
      <c r="F783" s="357"/>
      <c r="G783" s="357"/>
      <c r="H783" s="357"/>
      <c r="I783" s="357"/>
      <c r="J783" s="357"/>
      <c r="K783" s="357"/>
      <c r="L783" s="268"/>
      <c r="M783" s="268"/>
      <c r="N783" s="268"/>
      <c r="O783" s="268"/>
      <c r="P783" s="268"/>
      <c r="Q783" s="268"/>
      <c r="R783" s="268"/>
      <c r="S783" s="268"/>
      <c r="T783" s="268"/>
      <c r="U783" s="268"/>
      <c r="V783" s="268"/>
      <c r="W783" s="268"/>
      <c r="X783" s="268"/>
      <c r="Y783" s="268"/>
      <c r="Z783" s="268"/>
    </row>
    <row r="784" ht="12.75" customHeight="1">
      <c r="A784" s="268"/>
      <c r="B784" s="268"/>
      <c r="C784" s="268"/>
      <c r="D784" s="357"/>
      <c r="E784" s="268"/>
      <c r="F784" s="357"/>
      <c r="G784" s="357"/>
      <c r="H784" s="357"/>
      <c r="I784" s="357"/>
      <c r="J784" s="357"/>
      <c r="K784" s="357"/>
      <c r="L784" s="268"/>
      <c r="M784" s="268"/>
      <c r="N784" s="268"/>
      <c r="O784" s="268"/>
      <c r="P784" s="268"/>
      <c r="Q784" s="268"/>
      <c r="R784" s="268"/>
      <c r="S784" s="268"/>
      <c r="T784" s="268"/>
      <c r="U784" s="268"/>
      <c r="V784" s="268"/>
      <c r="W784" s="268"/>
      <c r="X784" s="268"/>
      <c r="Y784" s="268"/>
      <c r="Z784" s="268"/>
    </row>
    <row r="785" ht="12.75" customHeight="1">
      <c r="A785" s="268"/>
      <c r="B785" s="268"/>
      <c r="C785" s="268"/>
      <c r="D785" s="357"/>
      <c r="E785" s="268"/>
      <c r="F785" s="357"/>
      <c r="G785" s="357"/>
      <c r="H785" s="357"/>
      <c r="I785" s="357"/>
      <c r="J785" s="357"/>
      <c r="K785" s="357"/>
      <c r="L785" s="268"/>
      <c r="M785" s="268"/>
      <c r="N785" s="268"/>
      <c r="O785" s="268"/>
      <c r="P785" s="268"/>
      <c r="Q785" s="268"/>
      <c r="R785" s="268"/>
      <c r="S785" s="268"/>
      <c r="T785" s="268"/>
      <c r="U785" s="268"/>
      <c r="V785" s="268"/>
      <c r="W785" s="268"/>
      <c r="X785" s="268"/>
      <c r="Y785" s="268"/>
      <c r="Z785" s="268"/>
    </row>
    <row r="786" ht="12.75" customHeight="1">
      <c r="A786" s="268"/>
      <c r="B786" s="268"/>
      <c r="C786" s="268"/>
      <c r="D786" s="357"/>
      <c r="E786" s="268"/>
      <c r="F786" s="357"/>
      <c r="G786" s="357"/>
      <c r="H786" s="357"/>
      <c r="I786" s="357"/>
      <c r="J786" s="357"/>
      <c r="K786" s="357"/>
      <c r="L786" s="268"/>
      <c r="M786" s="268"/>
      <c r="N786" s="268"/>
      <c r="O786" s="268"/>
      <c r="P786" s="268"/>
      <c r="Q786" s="268"/>
      <c r="R786" s="268"/>
      <c r="S786" s="268"/>
      <c r="T786" s="268"/>
      <c r="U786" s="268"/>
      <c r="V786" s="268"/>
      <c r="W786" s="268"/>
      <c r="X786" s="268"/>
      <c r="Y786" s="268"/>
      <c r="Z786" s="268"/>
    </row>
    <row r="787" ht="12.75" customHeight="1">
      <c r="A787" s="268"/>
      <c r="B787" s="268"/>
      <c r="C787" s="268"/>
      <c r="D787" s="357"/>
      <c r="E787" s="268"/>
      <c r="F787" s="357"/>
      <c r="G787" s="357"/>
      <c r="H787" s="357"/>
      <c r="I787" s="357"/>
      <c r="J787" s="357"/>
      <c r="K787" s="357"/>
      <c r="L787" s="268"/>
      <c r="M787" s="268"/>
      <c r="N787" s="268"/>
      <c r="O787" s="268"/>
      <c r="P787" s="268"/>
      <c r="Q787" s="268"/>
      <c r="R787" s="268"/>
      <c r="S787" s="268"/>
      <c r="T787" s="268"/>
      <c r="U787" s="268"/>
      <c r="V787" s="268"/>
      <c r="W787" s="268"/>
      <c r="X787" s="268"/>
      <c r="Y787" s="268"/>
      <c r="Z787" s="268"/>
    </row>
    <row r="788" ht="12.75" customHeight="1">
      <c r="A788" s="268"/>
      <c r="B788" s="268"/>
      <c r="C788" s="268"/>
      <c r="D788" s="357"/>
      <c r="E788" s="268"/>
      <c r="F788" s="357"/>
      <c r="G788" s="357"/>
      <c r="H788" s="357"/>
      <c r="I788" s="357"/>
      <c r="J788" s="357"/>
      <c r="K788" s="357"/>
      <c r="L788" s="268"/>
      <c r="M788" s="268"/>
      <c r="N788" s="268"/>
      <c r="O788" s="268"/>
      <c r="P788" s="268"/>
      <c r="Q788" s="268"/>
      <c r="R788" s="268"/>
      <c r="S788" s="268"/>
      <c r="T788" s="268"/>
      <c r="U788" s="268"/>
      <c r="V788" s="268"/>
      <c r="W788" s="268"/>
      <c r="X788" s="268"/>
      <c r="Y788" s="268"/>
      <c r="Z788" s="268"/>
    </row>
    <row r="789" ht="12.75" customHeight="1">
      <c r="A789" s="268"/>
      <c r="B789" s="268"/>
      <c r="C789" s="268"/>
      <c r="D789" s="357"/>
      <c r="E789" s="268"/>
      <c r="F789" s="357"/>
      <c r="G789" s="357"/>
      <c r="H789" s="357"/>
      <c r="I789" s="357"/>
      <c r="J789" s="357"/>
      <c r="K789" s="357"/>
      <c r="L789" s="268"/>
      <c r="M789" s="268"/>
      <c r="N789" s="268"/>
      <c r="O789" s="268"/>
      <c r="P789" s="268"/>
      <c r="Q789" s="268"/>
      <c r="R789" s="268"/>
      <c r="S789" s="268"/>
      <c r="T789" s="268"/>
      <c r="U789" s="268"/>
      <c r="V789" s="268"/>
      <c r="W789" s="268"/>
      <c r="X789" s="268"/>
      <c r="Y789" s="268"/>
      <c r="Z789" s="268"/>
    </row>
    <row r="790" ht="12.75" customHeight="1">
      <c r="A790" s="268"/>
      <c r="B790" s="268"/>
      <c r="C790" s="268"/>
      <c r="D790" s="357"/>
      <c r="E790" s="268"/>
      <c r="F790" s="357"/>
      <c r="G790" s="357"/>
      <c r="H790" s="357"/>
      <c r="I790" s="357"/>
      <c r="J790" s="357"/>
      <c r="K790" s="357"/>
      <c r="L790" s="268"/>
      <c r="M790" s="268"/>
      <c r="N790" s="268"/>
      <c r="O790" s="268"/>
      <c r="P790" s="268"/>
      <c r="Q790" s="268"/>
      <c r="R790" s="268"/>
      <c r="S790" s="268"/>
      <c r="T790" s="268"/>
      <c r="U790" s="268"/>
      <c r="V790" s="268"/>
      <c r="W790" s="268"/>
      <c r="X790" s="268"/>
      <c r="Y790" s="268"/>
      <c r="Z790" s="268"/>
    </row>
    <row r="791" ht="12.75" customHeight="1">
      <c r="A791" s="268"/>
      <c r="B791" s="268"/>
      <c r="C791" s="268"/>
      <c r="D791" s="357"/>
      <c r="E791" s="268"/>
      <c r="F791" s="357"/>
      <c r="G791" s="357"/>
      <c r="H791" s="357"/>
      <c r="I791" s="357"/>
      <c r="J791" s="357"/>
      <c r="K791" s="357"/>
      <c r="L791" s="268"/>
      <c r="M791" s="268"/>
      <c r="N791" s="268"/>
      <c r="O791" s="268"/>
      <c r="P791" s="268"/>
      <c r="Q791" s="268"/>
      <c r="R791" s="268"/>
      <c r="S791" s="268"/>
      <c r="T791" s="268"/>
      <c r="U791" s="268"/>
      <c r="V791" s="268"/>
      <c r="W791" s="268"/>
      <c r="X791" s="268"/>
      <c r="Y791" s="268"/>
      <c r="Z791" s="268"/>
    </row>
    <row r="792" ht="12.75" customHeight="1">
      <c r="A792" s="268"/>
      <c r="B792" s="268"/>
      <c r="C792" s="268"/>
      <c r="D792" s="357"/>
      <c r="E792" s="268"/>
      <c r="F792" s="357"/>
      <c r="G792" s="357"/>
      <c r="H792" s="357"/>
      <c r="I792" s="357"/>
      <c r="J792" s="357"/>
      <c r="K792" s="357"/>
      <c r="L792" s="268"/>
      <c r="M792" s="268"/>
      <c r="N792" s="268"/>
      <c r="O792" s="268"/>
      <c r="P792" s="268"/>
      <c r="Q792" s="268"/>
      <c r="R792" s="268"/>
      <c r="S792" s="268"/>
      <c r="T792" s="268"/>
      <c r="U792" s="268"/>
      <c r="V792" s="268"/>
      <c r="W792" s="268"/>
      <c r="X792" s="268"/>
      <c r="Y792" s="268"/>
      <c r="Z792" s="268"/>
    </row>
    <row r="793" ht="12.75" customHeight="1">
      <c r="A793" s="268"/>
      <c r="B793" s="268"/>
      <c r="C793" s="268"/>
      <c r="D793" s="357"/>
      <c r="E793" s="268"/>
      <c r="F793" s="357"/>
      <c r="G793" s="357"/>
      <c r="H793" s="357"/>
      <c r="I793" s="357"/>
      <c r="J793" s="357"/>
      <c r="K793" s="357"/>
      <c r="L793" s="268"/>
      <c r="M793" s="268"/>
      <c r="N793" s="268"/>
      <c r="O793" s="268"/>
      <c r="P793" s="268"/>
      <c r="Q793" s="268"/>
      <c r="R793" s="268"/>
      <c r="S793" s="268"/>
      <c r="T793" s="268"/>
      <c r="U793" s="268"/>
      <c r="V793" s="268"/>
      <c r="W793" s="268"/>
      <c r="X793" s="268"/>
      <c r="Y793" s="268"/>
      <c r="Z793" s="268"/>
    </row>
    <row r="794" ht="12.75" customHeight="1">
      <c r="A794" s="268"/>
      <c r="B794" s="268"/>
      <c r="C794" s="268"/>
      <c r="D794" s="357"/>
      <c r="E794" s="268"/>
      <c r="F794" s="357"/>
      <c r="G794" s="357"/>
      <c r="H794" s="357"/>
      <c r="I794" s="357"/>
      <c r="J794" s="357"/>
      <c r="K794" s="357"/>
      <c r="L794" s="268"/>
      <c r="M794" s="268"/>
      <c r="N794" s="268"/>
      <c r="O794" s="268"/>
      <c r="P794" s="268"/>
      <c r="Q794" s="268"/>
      <c r="R794" s="268"/>
      <c r="S794" s="268"/>
      <c r="T794" s="268"/>
      <c r="U794" s="268"/>
      <c r="V794" s="268"/>
      <c r="W794" s="268"/>
      <c r="X794" s="268"/>
      <c r="Y794" s="268"/>
      <c r="Z794" s="268"/>
    </row>
    <row r="795" ht="12.75" customHeight="1">
      <c r="A795" s="268"/>
      <c r="B795" s="268"/>
      <c r="C795" s="268"/>
      <c r="D795" s="357"/>
      <c r="E795" s="268"/>
      <c r="F795" s="357"/>
      <c r="G795" s="357"/>
      <c r="H795" s="357"/>
      <c r="I795" s="357"/>
      <c r="J795" s="357"/>
      <c r="K795" s="357"/>
      <c r="L795" s="268"/>
      <c r="M795" s="268"/>
      <c r="N795" s="268"/>
      <c r="O795" s="268"/>
      <c r="P795" s="268"/>
      <c r="Q795" s="268"/>
      <c r="R795" s="268"/>
      <c r="S795" s="268"/>
      <c r="T795" s="268"/>
      <c r="U795" s="268"/>
      <c r="V795" s="268"/>
      <c r="W795" s="268"/>
      <c r="X795" s="268"/>
      <c r="Y795" s="268"/>
      <c r="Z795" s="268"/>
    </row>
    <row r="796" ht="12.75" customHeight="1">
      <c r="A796" s="268"/>
      <c r="B796" s="268"/>
      <c r="C796" s="268"/>
      <c r="D796" s="357"/>
      <c r="E796" s="268"/>
      <c r="F796" s="357"/>
      <c r="G796" s="357"/>
      <c r="H796" s="357"/>
      <c r="I796" s="357"/>
      <c r="J796" s="357"/>
      <c r="K796" s="357"/>
      <c r="L796" s="268"/>
      <c r="M796" s="268"/>
      <c r="N796" s="268"/>
      <c r="O796" s="268"/>
      <c r="P796" s="268"/>
      <c r="Q796" s="268"/>
      <c r="R796" s="268"/>
      <c r="S796" s="268"/>
      <c r="T796" s="268"/>
      <c r="U796" s="268"/>
      <c r="V796" s="268"/>
      <c r="W796" s="268"/>
      <c r="X796" s="268"/>
      <c r="Y796" s="268"/>
      <c r="Z796" s="268"/>
    </row>
    <row r="797" ht="12.75" customHeight="1">
      <c r="A797" s="268"/>
      <c r="B797" s="268"/>
      <c r="C797" s="268"/>
      <c r="D797" s="357"/>
      <c r="E797" s="268"/>
      <c r="F797" s="357"/>
      <c r="G797" s="357"/>
      <c r="H797" s="357"/>
      <c r="I797" s="357"/>
      <c r="J797" s="357"/>
      <c r="K797" s="357"/>
      <c r="L797" s="268"/>
      <c r="M797" s="268"/>
      <c r="N797" s="268"/>
      <c r="O797" s="268"/>
      <c r="P797" s="268"/>
      <c r="Q797" s="268"/>
      <c r="R797" s="268"/>
      <c r="S797" s="268"/>
      <c r="T797" s="268"/>
      <c r="U797" s="268"/>
      <c r="V797" s="268"/>
      <c r="W797" s="268"/>
      <c r="X797" s="268"/>
      <c r="Y797" s="268"/>
      <c r="Z797" s="268"/>
    </row>
    <row r="798" ht="12.75" customHeight="1">
      <c r="A798" s="268"/>
      <c r="B798" s="268"/>
      <c r="C798" s="268"/>
      <c r="D798" s="357"/>
      <c r="E798" s="268"/>
      <c r="F798" s="357"/>
      <c r="G798" s="357"/>
      <c r="H798" s="357"/>
      <c r="I798" s="357"/>
      <c r="J798" s="357"/>
      <c r="K798" s="357"/>
      <c r="L798" s="268"/>
      <c r="M798" s="268"/>
      <c r="N798" s="268"/>
      <c r="O798" s="268"/>
      <c r="P798" s="268"/>
      <c r="Q798" s="268"/>
      <c r="R798" s="268"/>
      <c r="S798" s="268"/>
      <c r="T798" s="268"/>
      <c r="U798" s="268"/>
      <c r="V798" s="268"/>
      <c r="W798" s="268"/>
      <c r="X798" s="268"/>
      <c r="Y798" s="268"/>
      <c r="Z798" s="268"/>
    </row>
    <row r="799" ht="12.75" customHeight="1">
      <c r="A799" s="268"/>
      <c r="B799" s="268"/>
      <c r="C799" s="268"/>
      <c r="D799" s="357"/>
      <c r="E799" s="268"/>
      <c r="F799" s="357"/>
      <c r="G799" s="357"/>
      <c r="H799" s="357"/>
      <c r="I799" s="357"/>
      <c r="J799" s="357"/>
      <c r="K799" s="357"/>
      <c r="L799" s="268"/>
      <c r="M799" s="268"/>
      <c r="N799" s="268"/>
      <c r="O799" s="268"/>
      <c r="P799" s="268"/>
      <c r="Q799" s="268"/>
      <c r="R799" s="268"/>
      <c r="S799" s="268"/>
      <c r="T799" s="268"/>
      <c r="U799" s="268"/>
      <c r="V799" s="268"/>
      <c r="W799" s="268"/>
      <c r="X799" s="268"/>
      <c r="Y799" s="268"/>
      <c r="Z799" s="268"/>
    </row>
    <row r="800" ht="12.75" customHeight="1">
      <c r="A800" s="268"/>
      <c r="B800" s="268"/>
      <c r="C800" s="268"/>
      <c r="D800" s="357"/>
      <c r="E800" s="268"/>
      <c r="F800" s="357"/>
      <c r="G800" s="357"/>
      <c r="H800" s="357"/>
      <c r="I800" s="357"/>
      <c r="J800" s="357"/>
      <c r="K800" s="357"/>
      <c r="L800" s="268"/>
      <c r="M800" s="268"/>
      <c r="N800" s="268"/>
      <c r="O800" s="268"/>
      <c r="P800" s="268"/>
      <c r="Q800" s="268"/>
      <c r="R800" s="268"/>
      <c r="S800" s="268"/>
      <c r="T800" s="268"/>
      <c r="U800" s="268"/>
      <c r="V800" s="268"/>
      <c r="W800" s="268"/>
      <c r="X800" s="268"/>
      <c r="Y800" s="268"/>
      <c r="Z800" s="268"/>
    </row>
    <row r="801" ht="12.75" customHeight="1">
      <c r="A801" s="268"/>
      <c r="B801" s="268"/>
      <c r="C801" s="268"/>
      <c r="D801" s="357"/>
      <c r="E801" s="268"/>
      <c r="F801" s="357"/>
      <c r="G801" s="357"/>
      <c r="H801" s="357"/>
      <c r="I801" s="357"/>
      <c r="J801" s="357"/>
      <c r="K801" s="357"/>
      <c r="L801" s="268"/>
      <c r="M801" s="268"/>
      <c r="N801" s="268"/>
      <c r="O801" s="268"/>
      <c r="P801" s="268"/>
      <c r="Q801" s="268"/>
      <c r="R801" s="268"/>
      <c r="S801" s="268"/>
      <c r="T801" s="268"/>
      <c r="U801" s="268"/>
      <c r="V801" s="268"/>
      <c r="W801" s="268"/>
      <c r="X801" s="268"/>
      <c r="Y801" s="268"/>
      <c r="Z801" s="268"/>
    </row>
    <row r="802" ht="12.75" customHeight="1">
      <c r="A802" s="268"/>
      <c r="B802" s="268"/>
      <c r="C802" s="268"/>
      <c r="D802" s="357"/>
      <c r="E802" s="268"/>
      <c r="F802" s="357"/>
      <c r="G802" s="357"/>
      <c r="H802" s="357"/>
      <c r="I802" s="357"/>
      <c r="J802" s="357"/>
      <c r="K802" s="357"/>
      <c r="L802" s="268"/>
      <c r="M802" s="268"/>
      <c r="N802" s="268"/>
      <c r="O802" s="268"/>
      <c r="P802" s="268"/>
      <c r="Q802" s="268"/>
      <c r="R802" s="268"/>
      <c r="S802" s="268"/>
      <c r="T802" s="268"/>
      <c r="U802" s="268"/>
      <c r="V802" s="268"/>
      <c r="W802" s="268"/>
      <c r="X802" s="268"/>
      <c r="Y802" s="268"/>
      <c r="Z802" s="268"/>
    </row>
    <row r="803" ht="12.75" customHeight="1">
      <c r="A803" s="268"/>
      <c r="B803" s="268"/>
      <c r="C803" s="268"/>
      <c r="D803" s="357"/>
      <c r="E803" s="268"/>
      <c r="F803" s="357"/>
      <c r="G803" s="357"/>
      <c r="H803" s="357"/>
      <c r="I803" s="357"/>
      <c r="J803" s="357"/>
      <c r="K803" s="357"/>
      <c r="L803" s="268"/>
      <c r="M803" s="268"/>
      <c r="N803" s="268"/>
      <c r="O803" s="268"/>
      <c r="P803" s="268"/>
      <c r="Q803" s="268"/>
      <c r="R803" s="268"/>
      <c r="S803" s="268"/>
      <c r="T803" s="268"/>
      <c r="U803" s="268"/>
      <c r="V803" s="268"/>
      <c r="W803" s="268"/>
      <c r="X803" s="268"/>
      <c r="Y803" s="268"/>
      <c r="Z803" s="268"/>
    </row>
    <row r="804" ht="12.75" customHeight="1">
      <c r="A804" s="268"/>
      <c r="B804" s="268"/>
      <c r="C804" s="268"/>
      <c r="D804" s="357"/>
      <c r="E804" s="268"/>
      <c r="F804" s="357"/>
      <c r="G804" s="357"/>
      <c r="H804" s="357"/>
      <c r="I804" s="357"/>
      <c r="J804" s="357"/>
      <c r="K804" s="357"/>
      <c r="L804" s="268"/>
      <c r="M804" s="268"/>
      <c r="N804" s="268"/>
      <c r="O804" s="268"/>
      <c r="P804" s="268"/>
      <c r="Q804" s="268"/>
      <c r="R804" s="268"/>
      <c r="S804" s="268"/>
      <c r="T804" s="268"/>
      <c r="U804" s="268"/>
      <c r="V804" s="268"/>
      <c r="W804" s="268"/>
      <c r="X804" s="268"/>
      <c r="Y804" s="268"/>
      <c r="Z804" s="268"/>
    </row>
    <row r="805" ht="12.75" customHeight="1">
      <c r="A805" s="268"/>
      <c r="B805" s="268"/>
      <c r="C805" s="268"/>
      <c r="D805" s="357"/>
      <c r="E805" s="268"/>
      <c r="F805" s="357"/>
      <c r="G805" s="357"/>
      <c r="H805" s="357"/>
      <c r="I805" s="357"/>
      <c r="J805" s="357"/>
      <c r="K805" s="357"/>
      <c r="L805" s="268"/>
      <c r="M805" s="268"/>
      <c r="N805" s="268"/>
      <c r="O805" s="268"/>
      <c r="P805" s="268"/>
      <c r="Q805" s="268"/>
      <c r="R805" s="268"/>
      <c r="S805" s="268"/>
      <c r="T805" s="268"/>
      <c r="U805" s="268"/>
      <c r="V805" s="268"/>
      <c r="W805" s="268"/>
      <c r="X805" s="268"/>
      <c r="Y805" s="268"/>
      <c r="Z805" s="268"/>
    </row>
    <row r="806" ht="12.75" customHeight="1">
      <c r="A806" s="268"/>
      <c r="B806" s="268"/>
      <c r="C806" s="268"/>
      <c r="D806" s="357"/>
      <c r="E806" s="268"/>
      <c r="F806" s="357"/>
      <c r="G806" s="357"/>
      <c r="H806" s="357"/>
      <c r="I806" s="357"/>
      <c r="J806" s="357"/>
      <c r="K806" s="357"/>
      <c r="L806" s="268"/>
      <c r="M806" s="268"/>
      <c r="N806" s="268"/>
      <c r="O806" s="268"/>
      <c r="P806" s="268"/>
      <c r="Q806" s="268"/>
      <c r="R806" s="268"/>
      <c r="S806" s="268"/>
      <c r="T806" s="268"/>
      <c r="U806" s="268"/>
      <c r="V806" s="268"/>
      <c r="W806" s="268"/>
      <c r="X806" s="268"/>
      <c r="Y806" s="268"/>
      <c r="Z806" s="268"/>
    </row>
    <row r="807" ht="12.75" customHeight="1">
      <c r="A807" s="268"/>
      <c r="B807" s="268"/>
      <c r="C807" s="268"/>
      <c r="D807" s="357"/>
      <c r="E807" s="268"/>
      <c r="F807" s="357"/>
      <c r="G807" s="357"/>
      <c r="H807" s="357"/>
      <c r="I807" s="357"/>
      <c r="J807" s="357"/>
      <c r="K807" s="357"/>
      <c r="L807" s="268"/>
      <c r="M807" s="268"/>
      <c r="N807" s="268"/>
      <c r="O807" s="268"/>
      <c r="P807" s="268"/>
      <c r="Q807" s="268"/>
      <c r="R807" s="268"/>
      <c r="S807" s="268"/>
      <c r="T807" s="268"/>
      <c r="U807" s="268"/>
      <c r="V807" s="268"/>
      <c r="W807" s="268"/>
      <c r="X807" s="268"/>
      <c r="Y807" s="268"/>
      <c r="Z807" s="268"/>
    </row>
    <row r="808" ht="12.75" customHeight="1">
      <c r="A808" s="268"/>
      <c r="B808" s="268"/>
      <c r="C808" s="268"/>
      <c r="D808" s="357"/>
      <c r="E808" s="268"/>
      <c r="F808" s="357"/>
      <c r="G808" s="357"/>
      <c r="H808" s="357"/>
      <c r="I808" s="357"/>
      <c r="J808" s="357"/>
      <c r="K808" s="357"/>
      <c r="L808" s="268"/>
      <c r="M808" s="268"/>
      <c r="N808" s="268"/>
      <c r="O808" s="268"/>
      <c r="P808" s="268"/>
      <c r="Q808" s="268"/>
      <c r="R808" s="268"/>
      <c r="S808" s="268"/>
      <c r="T808" s="268"/>
      <c r="U808" s="268"/>
      <c r="V808" s="268"/>
      <c r="W808" s="268"/>
      <c r="X808" s="268"/>
      <c r="Y808" s="268"/>
      <c r="Z808" s="268"/>
    </row>
    <row r="809" ht="12.75" customHeight="1">
      <c r="A809" s="268"/>
      <c r="B809" s="268"/>
      <c r="C809" s="268"/>
      <c r="D809" s="357"/>
      <c r="E809" s="268"/>
      <c r="F809" s="357"/>
      <c r="G809" s="357"/>
      <c r="H809" s="357"/>
      <c r="I809" s="357"/>
      <c r="J809" s="357"/>
      <c r="K809" s="357"/>
      <c r="L809" s="268"/>
      <c r="M809" s="268"/>
      <c r="N809" s="268"/>
      <c r="O809" s="268"/>
      <c r="P809" s="268"/>
      <c r="Q809" s="268"/>
      <c r="R809" s="268"/>
      <c r="S809" s="268"/>
      <c r="T809" s="268"/>
      <c r="U809" s="268"/>
      <c r="V809" s="268"/>
      <c r="W809" s="268"/>
      <c r="X809" s="268"/>
      <c r="Y809" s="268"/>
      <c r="Z809" s="268"/>
    </row>
    <row r="810" ht="12.75" customHeight="1">
      <c r="A810" s="268"/>
      <c r="B810" s="268"/>
      <c r="C810" s="268"/>
      <c r="D810" s="357"/>
      <c r="E810" s="268"/>
      <c r="F810" s="357"/>
      <c r="G810" s="357"/>
      <c r="H810" s="357"/>
      <c r="I810" s="357"/>
      <c r="J810" s="357"/>
      <c r="K810" s="357"/>
      <c r="L810" s="268"/>
      <c r="M810" s="268"/>
      <c r="N810" s="268"/>
      <c r="O810" s="268"/>
      <c r="P810" s="268"/>
      <c r="Q810" s="268"/>
      <c r="R810" s="268"/>
      <c r="S810" s="268"/>
      <c r="T810" s="268"/>
      <c r="U810" s="268"/>
      <c r="V810" s="268"/>
      <c r="W810" s="268"/>
      <c r="X810" s="268"/>
      <c r="Y810" s="268"/>
      <c r="Z810" s="268"/>
    </row>
    <row r="811" ht="12.75" customHeight="1">
      <c r="A811" s="268"/>
      <c r="B811" s="268"/>
      <c r="C811" s="268"/>
      <c r="D811" s="357"/>
      <c r="E811" s="268"/>
      <c r="F811" s="357"/>
      <c r="G811" s="357"/>
      <c r="H811" s="357"/>
      <c r="I811" s="357"/>
      <c r="J811" s="357"/>
      <c r="K811" s="357"/>
      <c r="L811" s="268"/>
      <c r="M811" s="268"/>
      <c r="N811" s="268"/>
      <c r="O811" s="268"/>
      <c r="P811" s="268"/>
      <c r="Q811" s="268"/>
      <c r="R811" s="268"/>
      <c r="S811" s="268"/>
      <c r="T811" s="268"/>
      <c r="U811" s="268"/>
      <c r="V811" s="268"/>
      <c r="W811" s="268"/>
      <c r="X811" s="268"/>
      <c r="Y811" s="268"/>
      <c r="Z811" s="268"/>
    </row>
    <row r="812" ht="12.75" customHeight="1">
      <c r="A812" s="268"/>
      <c r="B812" s="268"/>
      <c r="C812" s="268"/>
      <c r="D812" s="357"/>
      <c r="E812" s="268"/>
      <c r="F812" s="357"/>
      <c r="G812" s="357"/>
      <c r="H812" s="357"/>
      <c r="I812" s="357"/>
      <c r="J812" s="357"/>
      <c r="K812" s="357"/>
      <c r="L812" s="268"/>
      <c r="M812" s="268"/>
      <c r="N812" s="268"/>
      <c r="O812" s="268"/>
      <c r="P812" s="268"/>
      <c r="Q812" s="268"/>
      <c r="R812" s="268"/>
      <c r="S812" s="268"/>
      <c r="T812" s="268"/>
      <c r="U812" s="268"/>
      <c r="V812" s="268"/>
      <c r="W812" s="268"/>
      <c r="X812" s="268"/>
      <c r="Y812" s="268"/>
      <c r="Z812" s="268"/>
    </row>
    <row r="813" ht="12.75" customHeight="1">
      <c r="A813" s="268"/>
      <c r="B813" s="268"/>
      <c r="C813" s="268"/>
      <c r="D813" s="357"/>
      <c r="E813" s="268"/>
      <c r="F813" s="357"/>
      <c r="G813" s="357"/>
      <c r="H813" s="357"/>
      <c r="I813" s="357"/>
      <c r="J813" s="357"/>
      <c r="K813" s="357"/>
      <c r="L813" s="268"/>
      <c r="M813" s="268"/>
      <c r="N813" s="268"/>
      <c r="O813" s="268"/>
      <c r="P813" s="268"/>
      <c r="Q813" s="268"/>
      <c r="R813" s="268"/>
      <c r="S813" s="268"/>
      <c r="T813" s="268"/>
      <c r="U813" s="268"/>
      <c r="V813" s="268"/>
      <c r="W813" s="268"/>
      <c r="X813" s="268"/>
      <c r="Y813" s="268"/>
      <c r="Z813" s="268"/>
    </row>
    <row r="814" ht="12.75" customHeight="1">
      <c r="A814" s="268"/>
      <c r="B814" s="268"/>
      <c r="C814" s="268"/>
      <c r="D814" s="357"/>
      <c r="E814" s="268"/>
      <c r="F814" s="357"/>
      <c r="G814" s="357"/>
      <c r="H814" s="357"/>
      <c r="I814" s="357"/>
      <c r="J814" s="357"/>
      <c r="K814" s="357"/>
      <c r="L814" s="268"/>
      <c r="M814" s="268"/>
      <c r="N814" s="268"/>
      <c r="O814" s="268"/>
      <c r="P814" s="268"/>
      <c r="Q814" s="268"/>
      <c r="R814" s="268"/>
      <c r="S814" s="268"/>
      <c r="T814" s="268"/>
      <c r="U814" s="268"/>
      <c r="V814" s="268"/>
      <c r="W814" s="268"/>
      <c r="X814" s="268"/>
      <c r="Y814" s="268"/>
      <c r="Z814" s="268"/>
    </row>
    <row r="815" ht="12.75" customHeight="1">
      <c r="A815" s="268"/>
      <c r="B815" s="268"/>
      <c r="C815" s="268"/>
      <c r="D815" s="357"/>
      <c r="E815" s="268"/>
      <c r="F815" s="357"/>
      <c r="G815" s="357"/>
      <c r="H815" s="357"/>
      <c r="I815" s="357"/>
      <c r="J815" s="357"/>
      <c r="K815" s="357"/>
      <c r="L815" s="268"/>
      <c r="M815" s="268"/>
      <c r="N815" s="268"/>
      <c r="O815" s="268"/>
      <c r="P815" s="268"/>
      <c r="Q815" s="268"/>
      <c r="R815" s="268"/>
      <c r="S815" s="268"/>
      <c r="T815" s="268"/>
      <c r="U815" s="268"/>
      <c r="V815" s="268"/>
      <c r="W815" s="268"/>
      <c r="X815" s="268"/>
      <c r="Y815" s="268"/>
      <c r="Z815" s="268"/>
    </row>
    <row r="816" ht="12.75" customHeight="1">
      <c r="A816" s="268"/>
      <c r="B816" s="268"/>
      <c r="C816" s="268"/>
      <c r="D816" s="357"/>
      <c r="E816" s="268"/>
      <c r="F816" s="357"/>
      <c r="G816" s="357"/>
      <c r="H816" s="357"/>
      <c r="I816" s="357"/>
      <c r="J816" s="357"/>
      <c r="K816" s="357"/>
      <c r="L816" s="268"/>
      <c r="M816" s="268"/>
      <c r="N816" s="268"/>
      <c r="O816" s="268"/>
      <c r="P816" s="268"/>
      <c r="Q816" s="268"/>
      <c r="R816" s="268"/>
      <c r="S816" s="268"/>
      <c r="T816" s="268"/>
      <c r="U816" s="268"/>
      <c r="V816" s="268"/>
      <c r="W816" s="268"/>
      <c r="X816" s="268"/>
      <c r="Y816" s="268"/>
      <c r="Z816" s="268"/>
    </row>
    <row r="817" ht="12.75" customHeight="1">
      <c r="A817" s="268"/>
      <c r="B817" s="268"/>
      <c r="C817" s="268"/>
      <c r="D817" s="357"/>
      <c r="E817" s="268"/>
      <c r="F817" s="357"/>
      <c r="G817" s="357"/>
      <c r="H817" s="357"/>
      <c r="I817" s="357"/>
      <c r="J817" s="357"/>
      <c r="K817" s="357"/>
      <c r="L817" s="268"/>
      <c r="M817" s="268"/>
      <c r="N817" s="268"/>
      <c r="O817" s="268"/>
      <c r="P817" s="268"/>
      <c r="Q817" s="268"/>
      <c r="R817" s="268"/>
      <c r="S817" s="268"/>
      <c r="T817" s="268"/>
      <c r="U817" s="268"/>
      <c r="V817" s="268"/>
      <c r="W817" s="268"/>
      <c r="X817" s="268"/>
      <c r="Y817" s="268"/>
      <c r="Z817" s="268"/>
    </row>
    <row r="818" ht="12.75" customHeight="1">
      <c r="A818" s="268"/>
      <c r="B818" s="268"/>
      <c r="C818" s="268"/>
      <c r="D818" s="357"/>
      <c r="E818" s="268"/>
      <c r="F818" s="357"/>
      <c r="G818" s="357"/>
      <c r="H818" s="357"/>
      <c r="I818" s="357"/>
      <c r="J818" s="357"/>
      <c r="K818" s="357"/>
      <c r="L818" s="268"/>
      <c r="M818" s="268"/>
      <c r="N818" s="268"/>
      <c r="O818" s="268"/>
      <c r="P818" s="268"/>
      <c r="Q818" s="268"/>
      <c r="R818" s="268"/>
      <c r="S818" s="268"/>
      <c r="T818" s="268"/>
      <c r="U818" s="268"/>
      <c r="V818" s="268"/>
      <c r="W818" s="268"/>
      <c r="X818" s="268"/>
      <c r="Y818" s="268"/>
      <c r="Z818" s="268"/>
    </row>
    <row r="819" ht="12.75" customHeight="1">
      <c r="A819" s="268"/>
      <c r="B819" s="268"/>
      <c r="C819" s="268"/>
      <c r="D819" s="357"/>
      <c r="E819" s="268"/>
      <c r="F819" s="357"/>
      <c r="G819" s="357"/>
      <c r="H819" s="357"/>
      <c r="I819" s="357"/>
      <c r="J819" s="357"/>
      <c r="K819" s="357"/>
      <c r="L819" s="268"/>
      <c r="M819" s="268"/>
      <c r="N819" s="268"/>
      <c r="O819" s="268"/>
      <c r="P819" s="268"/>
      <c r="Q819" s="268"/>
      <c r="R819" s="268"/>
      <c r="S819" s="268"/>
      <c r="T819" s="268"/>
      <c r="U819" s="268"/>
      <c r="V819" s="268"/>
      <c r="W819" s="268"/>
      <c r="X819" s="268"/>
      <c r="Y819" s="268"/>
      <c r="Z819" s="268"/>
    </row>
    <row r="820" ht="12.75" customHeight="1">
      <c r="A820" s="268"/>
      <c r="B820" s="268"/>
      <c r="C820" s="268"/>
      <c r="D820" s="357"/>
      <c r="E820" s="268"/>
      <c r="F820" s="357"/>
      <c r="G820" s="357"/>
      <c r="H820" s="357"/>
      <c r="I820" s="357"/>
      <c r="J820" s="357"/>
      <c r="K820" s="357"/>
      <c r="L820" s="268"/>
      <c r="M820" s="268"/>
      <c r="N820" s="268"/>
      <c r="O820" s="268"/>
      <c r="P820" s="268"/>
      <c r="Q820" s="268"/>
      <c r="R820" s="268"/>
      <c r="S820" s="268"/>
      <c r="T820" s="268"/>
      <c r="U820" s="268"/>
      <c r="V820" s="268"/>
      <c r="W820" s="268"/>
      <c r="X820" s="268"/>
      <c r="Y820" s="268"/>
      <c r="Z820" s="268"/>
    </row>
    <row r="821" ht="12.75" customHeight="1">
      <c r="A821" s="268"/>
      <c r="B821" s="268"/>
      <c r="C821" s="268"/>
      <c r="D821" s="357"/>
      <c r="E821" s="268"/>
      <c r="F821" s="357"/>
      <c r="G821" s="357"/>
      <c r="H821" s="357"/>
      <c r="I821" s="357"/>
      <c r="J821" s="357"/>
      <c r="K821" s="357"/>
      <c r="L821" s="268"/>
      <c r="M821" s="268"/>
      <c r="N821" s="268"/>
      <c r="O821" s="268"/>
      <c r="P821" s="268"/>
      <c r="Q821" s="268"/>
      <c r="R821" s="268"/>
      <c r="S821" s="268"/>
      <c r="T821" s="268"/>
      <c r="U821" s="268"/>
      <c r="V821" s="268"/>
      <c r="W821" s="268"/>
      <c r="X821" s="268"/>
      <c r="Y821" s="268"/>
      <c r="Z821" s="268"/>
    </row>
    <row r="822" ht="12.75" customHeight="1">
      <c r="A822" s="268"/>
      <c r="B822" s="268"/>
      <c r="C822" s="268"/>
      <c r="D822" s="357"/>
      <c r="E822" s="268"/>
      <c r="F822" s="357"/>
      <c r="G822" s="357"/>
      <c r="H822" s="357"/>
      <c r="I822" s="357"/>
      <c r="J822" s="357"/>
      <c r="K822" s="357"/>
      <c r="L822" s="268"/>
      <c r="M822" s="268"/>
      <c r="N822" s="268"/>
      <c r="O822" s="268"/>
      <c r="P822" s="268"/>
      <c r="Q822" s="268"/>
      <c r="R822" s="268"/>
      <c r="S822" s="268"/>
      <c r="T822" s="268"/>
      <c r="U822" s="268"/>
      <c r="V822" s="268"/>
      <c r="W822" s="268"/>
      <c r="X822" s="268"/>
      <c r="Y822" s="268"/>
      <c r="Z822" s="268"/>
    </row>
    <row r="823" ht="12.75" customHeight="1">
      <c r="A823" s="268"/>
      <c r="B823" s="268"/>
      <c r="C823" s="268"/>
      <c r="D823" s="357"/>
      <c r="E823" s="268"/>
      <c r="F823" s="357"/>
      <c r="G823" s="357"/>
      <c r="H823" s="357"/>
      <c r="I823" s="357"/>
      <c r="J823" s="357"/>
      <c r="K823" s="357"/>
      <c r="L823" s="268"/>
      <c r="M823" s="268"/>
      <c r="N823" s="268"/>
      <c r="O823" s="268"/>
      <c r="P823" s="268"/>
      <c r="Q823" s="268"/>
      <c r="R823" s="268"/>
      <c r="S823" s="268"/>
      <c r="T823" s="268"/>
      <c r="U823" s="268"/>
      <c r="V823" s="268"/>
      <c r="W823" s="268"/>
      <c r="X823" s="268"/>
      <c r="Y823" s="268"/>
      <c r="Z823" s="268"/>
    </row>
    <row r="824" ht="12.75" customHeight="1">
      <c r="A824" s="268"/>
      <c r="B824" s="268"/>
      <c r="C824" s="268"/>
      <c r="D824" s="357"/>
      <c r="E824" s="268"/>
      <c r="F824" s="357"/>
      <c r="G824" s="357"/>
      <c r="H824" s="357"/>
      <c r="I824" s="357"/>
      <c r="J824" s="357"/>
      <c r="K824" s="357"/>
      <c r="L824" s="268"/>
      <c r="M824" s="268"/>
      <c r="N824" s="268"/>
      <c r="O824" s="268"/>
      <c r="P824" s="268"/>
      <c r="Q824" s="268"/>
      <c r="R824" s="268"/>
      <c r="S824" s="268"/>
      <c r="T824" s="268"/>
      <c r="U824" s="268"/>
      <c r="V824" s="268"/>
      <c r="W824" s="268"/>
      <c r="X824" s="268"/>
      <c r="Y824" s="268"/>
      <c r="Z824" s="268"/>
    </row>
    <row r="825" ht="12.75" customHeight="1">
      <c r="A825" s="268"/>
      <c r="B825" s="268"/>
      <c r="C825" s="268"/>
      <c r="D825" s="357"/>
      <c r="E825" s="268"/>
      <c r="F825" s="357"/>
      <c r="G825" s="357"/>
      <c r="H825" s="357"/>
      <c r="I825" s="357"/>
      <c r="J825" s="357"/>
      <c r="K825" s="357"/>
      <c r="L825" s="268"/>
      <c r="M825" s="268"/>
      <c r="N825" s="268"/>
      <c r="O825" s="268"/>
      <c r="P825" s="268"/>
      <c r="Q825" s="268"/>
      <c r="R825" s="268"/>
      <c r="S825" s="268"/>
      <c r="T825" s="268"/>
      <c r="U825" s="268"/>
      <c r="V825" s="268"/>
      <c r="W825" s="268"/>
      <c r="X825" s="268"/>
      <c r="Y825" s="268"/>
      <c r="Z825" s="268"/>
    </row>
    <row r="826" ht="12.75" customHeight="1">
      <c r="A826" s="268"/>
      <c r="B826" s="268"/>
      <c r="C826" s="268"/>
      <c r="D826" s="357"/>
      <c r="E826" s="268"/>
      <c r="F826" s="357"/>
      <c r="G826" s="357"/>
      <c r="H826" s="357"/>
      <c r="I826" s="357"/>
      <c r="J826" s="357"/>
      <c r="K826" s="357"/>
      <c r="L826" s="268"/>
      <c r="M826" s="268"/>
      <c r="N826" s="268"/>
      <c r="O826" s="268"/>
      <c r="P826" s="268"/>
      <c r="Q826" s="268"/>
      <c r="R826" s="268"/>
      <c r="S826" s="268"/>
      <c r="T826" s="268"/>
      <c r="U826" s="268"/>
      <c r="V826" s="268"/>
      <c r="W826" s="268"/>
      <c r="X826" s="268"/>
      <c r="Y826" s="268"/>
      <c r="Z826" s="268"/>
    </row>
    <row r="827" ht="12.75" customHeight="1">
      <c r="A827" s="268"/>
      <c r="B827" s="268"/>
      <c r="C827" s="268"/>
      <c r="D827" s="357"/>
      <c r="E827" s="268"/>
      <c r="F827" s="357"/>
      <c r="G827" s="357"/>
      <c r="H827" s="357"/>
      <c r="I827" s="357"/>
      <c r="J827" s="357"/>
      <c r="K827" s="357"/>
      <c r="L827" s="268"/>
      <c r="M827" s="268"/>
      <c r="N827" s="268"/>
      <c r="O827" s="268"/>
      <c r="P827" s="268"/>
      <c r="Q827" s="268"/>
      <c r="R827" s="268"/>
      <c r="S827" s="268"/>
      <c r="T827" s="268"/>
      <c r="U827" s="268"/>
      <c r="V827" s="268"/>
      <c r="W827" s="268"/>
      <c r="X827" s="268"/>
      <c r="Y827" s="268"/>
      <c r="Z827" s="268"/>
    </row>
    <row r="828" ht="12.75" customHeight="1">
      <c r="A828" s="268"/>
      <c r="B828" s="268"/>
      <c r="C828" s="268"/>
      <c r="D828" s="357"/>
      <c r="E828" s="268"/>
      <c r="F828" s="357"/>
      <c r="G828" s="357"/>
      <c r="H828" s="357"/>
      <c r="I828" s="357"/>
      <c r="J828" s="357"/>
      <c r="K828" s="357"/>
      <c r="L828" s="268"/>
      <c r="M828" s="268"/>
      <c r="N828" s="268"/>
      <c r="O828" s="268"/>
      <c r="P828" s="268"/>
      <c r="Q828" s="268"/>
      <c r="R828" s="268"/>
      <c r="S828" s="268"/>
      <c r="T828" s="268"/>
      <c r="U828" s="268"/>
      <c r="V828" s="268"/>
      <c r="W828" s="268"/>
      <c r="X828" s="268"/>
      <c r="Y828" s="268"/>
      <c r="Z828" s="268"/>
    </row>
    <row r="829" ht="12.75" customHeight="1">
      <c r="A829" s="268"/>
      <c r="B829" s="268"/>
      <c r="C829" s="268"/>
      <c r="D829" s="357"/>
      <c r="E829" s="268"/>
      <c r="F829" s="357"/>
      <c r="G829" s="357"/>
      <c r="H829" s="357"/>
      <c r="I829" s="357"/>
      <c r="J829" s="357"/>
      <c r="K829" s="357"/>
      <c r="L829" s="268"/>
      <c r="M829" s="268"/>
      <c r="N829" s="268"/>
      <c r="O829" s="268"/>
      <c r="P829" s="268"/>
      <c r="Q829" s="268"/>
      <c r="R829" s="268"/>
      <c r="S829" s="268"/>
      <c r="T829" s="268"/>
      <c r="U829" s="268"/>
      <c r="V829" s="268"/>
      <c r="W829" s="268"/>
      <c r="X829" s="268"/>
      <c r="Y829" s="268"/>
      <c r="Z829" s="268"/>
    </row>
    <row r="830" ht="12.75" customHeight="1">
      <c r="A830" s="268"/>
      <c r="B830" s="268"/>
      <c r="C830" s="268"/>
      <c r="D830" s="357"/>
      <c r="E830" s="268"/>
      <c r="F830" s="357"/>
      <c r="G830" s="357"/>
      <c r="H830" s="357"/>
      <c r="I830" s="357"/>
      <c r="J830" s="357"/>
      <c r="K830" s="357"/>
      <c r="L830" s="268"/>
      <c r="M830" s="268"/>
      <c r="N830" s="268"/>
      <c r="O830" s="268"/>
      <c r="P830" s="268"/>
      <c r="Q830" s="268"/>
      <c r="R830" s="268"/>
      <c r="S830" s="268"/>
      <c r="T830" s="268"/>
      <c r="U830" s="268"/>
      <c r="V830" s="268"/>
      <c r="W830" s="268"/>
      <c r="X830" s="268"/>
      <c r="Y830" s="268"/>
      <c r="Z830" s="268"/>
    </row>
    <row r="831" ht="12.75" customHeight="1">
      <c r="A831" s="268"/>
      <c r="B831" s="268"/>
      <c r="C831" s="268"/>
      <c r="D831" s="357"/>
      <c r="E831" s="268"/>
      <c r="F831" s="357"/>
      <c r="G831" s="357"/>
      <c r="H831" s="357"/>
      <c r="I831" s="357"/>
      <c r="J831" s="357"/>
      <c r="K831" s="357"/>
      <c r="L831" s="268"/>
      <c r="M831" s="268"/>
      <c r="N831" s="268"/>
      <c r="O831" s="268"/>
      <c r="P831" s="268"/>
      <c r="Q831" s="268"/>
      <c r="R831" s="268"/>
      <c r="S831" s="268"/>
      <c r="T831" s="268"/>
      <c r="U831" s="268"/>
      <c r="V831" s="268"/>
      <c r="W831" s="268"/>
      <c r="X831" s="268"/>
      <c r="Y831" s="268"/>
      <c r="Z831" s="268"/>
    </row>
    <row r="832" ht="12.75" customHeight="1">
      <c r="A832" s="268"/>
      <c r="B832" s="268"/>
      <c r="C832" s="268"/>
      <c r="D832" s="357"/>
      <c r="E832" s="268"/>
      <c r="F832" s="357"/>
      <c r="G832" s="357"/>
      <c r="H832" s="357"/>
      <c r="I832" s="357"/>
      <c r="J832" s="357"/>
      <c r="K832" s="357"/>
      <c r="L832" s="268"/>
      <c r="M832" s="268"/>
      <c r="N832" s="268"/>
      <c r="O832" s="268"/>
      <c r="P832" s="268"/>
      <c r="Q832" s="268"/>
      <c r="R832" s="268"/>
      <c r="S832" s="268"/>
      <c r="T832" s="268"/>
      <c r="U832" s="268"/>
      <c r="V832" s="268"/>
      <c r="W832" s="268"/>
      <c r="X832" s="268"/>
      <c r="Y832" s="268"/>
      <c r="Z832" s="268"/>
    </row>
    <row r="833" ht="12.75" customHeight="1">
      <c r="A833" s="268"/>
      <c r="B833" s="268"/>
      <c r="C833" s="268"/>
      <c r="D833" s="357"/>
      <c r="E833" s="268"/>
      <c r="F833" s="357"/>
      <c r="G833" s="357"/>
      <c r="H833" s="357"/>
      <c r="I833" s="357"/>
      <c r="J833" s="357"/>
      <c r="K833" s="357"/>
      <c r="L833" s="268"/>
      <c r="M833" s="268"/>
      <c r="N833" s="268"/>
      <c r="O833" s="268"/>
      <c r="P833" s="268"/>
      <c r="Q833" s="268"/>
      <c r="R833" s="268"/>
      <c r="S833" s="268"/>
      <c r="T833" s="268"/>
      <c r="U833" s="268"/>
      <c r="V833" s="268"/>
      <c r="W833" s="268"/>
      <c r="X833" s="268"/>
      <c r="Y833" s="268"/>
      <c r="Z833" s="268"/>
    </row>
    <row r="834" ht="12.75" customHeight="1">
      <c r="A834" s="268"/>
      <c r="B834" s="268"/>
      <c r="C834" s="268"/>
      <c r="D834" s="357"/>
      <c r="E834" s="268"/>
      <c r="F834" s="357"/>
      <c r="G834" s="357"/>
      <c r="H834" s="357"/>
      <c r="I834" s="357"/>
      <c r="J834" s="357"/>
      <c r="K834" s="357"/>
      <c r="L834" s="268"/>
      <c r="M834" s="268"/>
      <c r="N834" s="268"/>
      <c r="O834" s="268"/>
      <c r="P834" s="268"/>
      <c r="Q834" s="268"/>
      <c r="R834" s="268"/>
      <c r="S834" s="268"/>
      <c r="T834" s="268"/>
      <c r="U834" s="268"/>
      <c r="V834" s="268"/>
      <c r="W834" s="268"/>
      <c r="X834" s="268"/>
      <c r="Y834" s="268"/>
      <c r="Z834" s="268"/>
    </row>
    <row r="835" ht="12.75" customHeight="1">
      <c r="A835" s="268"/>
      <c r="B835" s="268"/>
      <c r="C835" s="268"/>
      <c r="D835" s="357"/>
      <c r="E835" s="268"/>
      <c r="F835" s="357"/>
      <c r="G835" s="357"/>
      <c r="H835" s="357"/>
      <c r="I835" s="357"/>
      <c r="J835" s="357"/>
      <c r="K835" s="357"/>
      <c r="L835" s="268"/>
      <c r="M835" s="268"/>
      <c r="N835" s="268"/>
      <c r="O835" s="268"/>
      <c r="P835" s="268"/>
      <c r="Q835" s="268"/>
      <c r="R835" s="268"/>
      <c r="S835" s="268"/>
      <c r="T835" s="268"/>
      <c r="U835" s="268"/>
      <c r="V835" s="268"/>
      <c r="W835" s="268"/>
      <c r="X835" s="268"/>
      <c r="Y835" s="268"/>
      <c r="Z835" s="268"/>
    </row>
    <row r="836" ht="12.75" customHeight="1">
      <c r="A836" s="268"/>
      <c r="B836" s="268"/>
      <c r="C836" s="268"/>
      <c r="D836" s="357"/>
      <c r="E836" s="268"/>
      <c r="F836" s="357"/>
      <c r="G836" s="357"/>
      <c r="H836" s="357"/>
      <c r="I836" s="357"/>
      <c r="J836" s="357"/>
      <c r="K836" s="357"/>
      <c r="L836" s="268"/>
      <c r="M836" s="268"/>
      <c r="N836" s="268"/>
      <c r="O836" s="268"/>
      <c r="P836" s="268"/>
      <c r="Q836" s="268"/>
      <c r="R836" s="268"/>
      <c r="S836" s="268"/>
      <c r="T836" s="268"/>
      <c r="U836" s="268"/>
      <c r="V836" s="268"/>
      <c r="W836" s="268"/>
      <c r="X836" s="268"/>
      <c r="Y836" s="268"/>
      <c r="Z836" s="268"/>
    </row>
    <row r="837" ht="12.75" customHeight="1">
      <c r="A837" s="268"/>
      <c r="B837" s="268"/>
      <c r="C837" s="268"/>
      <c r="D837" s="357"/>
      <c r="E837" s="268"/>
      <c r="F837" s="357"/>
      <c r="G837" s="357"/>
      <c r="H837" s="357"/>
      <c r="I837" s="357"/>
      <c r="J837" s="357"/>
      <c r="K837" s="357"/>
      <c r="L837" s="268"/>
      <c r="M837" s="268"/>
      <c r="N837" s="268"/>
      <c r="O837" s="268"/>
      <c r="P837" s="268"/>
      <c r="Q837" s="268"/>
      <c r="R837" s="268"/>
      <c r="S837" s="268"/>
      <c r="T837" s="268"/>
      <c r="U837" s="268"/>
      <c r="V837" s="268"/>
      <c r="W837" s="268"/>
      <c r="X837" s="268"/>
      <c r="Y837" s="268"/>
      <c r="Z837" s="268"/>
    </row>
    <row r="838" ht="12.75" customHeight="1">
      <c r="A838" s="268"/>
      <c r="B838" s="268"/>
      <c r="C838" s="268"/>
      <c r="D838" s="357"/>
      <c r="E838" s="268"/>
      <c r="F838" s="357"/>
      <c r="G838" s="357"/>
      <c r="H838" s="357"/>
      <c r="I838" s="357"/>
      <c r="J838" s="357"/>
      <c r="K838" s="357"/>
      <c r="L838" s="268"/>
      <c r="M838" s="268"/>
      <c r="N838" s="268"/>
      <c r="O838" s="268"/>
      <c r="P838" s="268"/>
      <c r="Q838" s="268"/>
      <c r="R838" s="268"/>
      <c r="S838" s="268"/>
      <c r="T838" s="268"/>
      <c r="U838" s="268"/>
      <c r="V838" s="268"/>
      <c r="W838" s="268"/>
      <c r="X838" s="268"/>
      <c r="Y838" s="268"/>
      <c r="Z838" s="268"/>
    </row>
    <row r="839" ht="12.75" customHeight="1">
      <c r="A839" s="268"/>
      <c r="B839" s="268"/>
      <c r="C839" s="268"/>
      <c r="D839" s="357"/>
      <c r="E839" s="268"/>
      <c r="F839" s="357"/>
      <c r="G839" s="357"/>
      <c r="H839" s="357"/>
      <c r="I839" s="357"/>
      <c r="J839" s="357"/>
      <c r="K839" s="357"/>
      <c r="L839" s="268"/>
      <c r="M839" s="268"/>
      <c r="N839" s="268"/>
      <c r="O839" s="268"/>
      <c r="P839" s="268"/>
      <c r="Q839" s="268"/>
      <c r="R839" s="268"/>
      <c r="S839" s="268"/>
      <c r="T839" s="268"/>
      <c r="U839" s="268"/>
      <c r="V839" s="268"/>
      <c r="W839" s="268"/>
      <c r="X839" s="268"/>
      <c r="Y839" s="268"/>
      <c r="Z839" s="268"/>
    </row>
    <row r="840" ht="12.75" customHeight="1">
      <c r="A840" s="268"/>
      <c r="B840" s="268"/>
      <c r="C840" s="268"/>
      <c r="D840" s="357"/>
      <c r="E840" s="268"/>
      <c r="F840" s="357"/>
      <c r="G840" s="357"/>
      <c r="H840" s="357"/>
      <c r="I840" s="357"/>
      <c r="J840" s="357"/>
      <c r="K840" s="357"/>
      <c r="L840" s="268"/>
      <c r="M840" s="268"/>
      <c r="N840" s="268"/>
      <c r="O840" s="268"/>
      <c r="P840" s="268"/>
      <c r="Q840" s="268"/>
      <c r="R840" s="268"/>
      <c r="S840" s="268"/>
      <c r="T840" s="268"/>
      <c r="U840" s="268"/>
      <c r="V840" s="268"/>
      <c r="W840" s="268"/>
      <c r="X840" s="268"/>
      <c r="Y840" s="268"/>
      <c r="Z840" s="268"/>
    </row>
    <row r="841" ht="12.75" customHeight="1">
      <c r="A841" s="268"/>
      <c r="B841" s="268"/>
      <c r="C841" s="268"/>
      <c r="D841" s="357"/>
      <c r="E841" s="268"/>
      <c r="F841" s="357"/>
      <c r="G841" s="357"/>
      <c r="H841" s="357"/>
      <c r="I841" s="357"/>
      <c r="J841" s="357"/>
      <c r="K841" s="357"/>
      <c r="L841" s="268"/>
      <c r="M841" s="268"/>
      <c r="N841" s="268"/>
      <c r="O841" s="268"/>
      <c r="P841" s="268"/>
      <c r="Q841" s="268"/>
      <c r="R841" s="268"/>
      <c r="S841" s="268"/>
      <c r="T841" s="268"/>
      <c r="U841" s="268"/>
      <c r="V841" s="268"/>
      <c r="W841" s="268"/>
      <c r="X841" s="268"/>
      <c r="Y841" s="268"/>
      <c r="Z841" s="268"/>
    </row>
    <row r="842" ht="12.75" customHeight="1">
      <c r="A842" s="268"/>
      <c r="B842" s="268"/>
      <c r="C842" s="268"/>
      <c r="D842" s="357"/>
      <c r="E842" s="268"/>
      <c r="F842" s="357"/>
      <c r="G842" s="357"/>
      <c r="H842" s="357"/>
      <c r="I842" s="357"/>
      <c r="J842" s="357"/>
      <c r="K842" s="357"/>
      <c r="L842" s="268"/>
      <c r="M842" s="268"/>
      <c r="N842" s="268"/>
      <c r="O842" s="268"/>
      <c r="P842" s="268"/>
      <c r="Q842" s="268"/>
      <c r="R842" s="268"/>
      <c r="S842" s="268"/>
      <c r="T842" s="268"/>
      <c r="U842" s="268"/>
      <c r="V842" s="268"/>
      <c r="W842" s="268"/>
      <c r="X842" s="268"/>
      <c r="Y842" s="268"/>
      <c r="Z842" s="268"/>
    </row>
    <row r="843" ht="12.75" customHeight="1">
      <c r="A843" s="268"/>
      <c r="B843" s="268"/>
      <c r="C843" s="268"/>
      <c r="D843" s="357"/>
      <c r="E843" s="268"/>
      <c r="F843" s="357"/>
      <c r="G843" s="357"/>
      <c r="H843" s="357"/>
      <c r="I843" s="357"/>
      <c r="J843" s="357"/>
      <c r="K843" s="357"/>
      <c r="L843" s="268"/>
      <c r="M843" s="268"/>
      <c r="N843" s="268"/>
      <c r="O843" s="268"/>
      <c r="P843" s="268"/>
      <c r="Q843" s="268"/>
      <c r="R843" s="268"/>
      <c r="S843" s="268"/>
      <c r="T843" s="268"/>
      <c r="U843" s="268"/>
      <c r="V843" s="268"/>
      <c r="W843" s="268"/>
      <c r="X843" s="268"/>
      <c r="Y843" s="268"/>
      <c r="Z843" s="268"/>
    </row>
    <row r="844" ht="12.75" customHeight="1">
      <c r="A844" s="268"/>
      <c r="B844" s="268"/>
      <c r="C844" s="268"/>
      <c r="D844" s="357"/>
      <c r="E844" s="268"/>
      <c r="F844" s="357"/>
      <c r="G844" s="357"/>
      <c r="H844" s="357"/>
      <c r="I844" s="357"/>
      <c r="J844" s="357"/>
      <c r="K844" s="357"/>
      <c r="L844" s="268"/>
      <c r="M844" s="268"/>
      <c r="N844" s="268"/>
      <c r="O844" s="268"/>
      <c r="P844" s="268"/>
      <c r="Q844" s="268"/>
      <c r="R844" s="268"/>
      <c r="S844" s="268"/>
      <c r="T844" s="268"/>
      <c r="U844" s="268"/>
      <c r="V844" s="268"/>
      <c r="W844" s="268"/>
      <c r="X844" s="268"/>
      <c r="Y844" s="268"/>
      <c r="Z844" s="268"/>
    </row>
    <row r="845" ht="12.75" customHeight="1">
      <c r="A845" s="268"/>
      <c r="B845" s="268"/>
      <c r="C845" s="268"/>
      <c r="D845" s="357"/>
      <c r="E845" s="268"/>
      <c r="F845" s="357"/>
      <c r="G845" s="357"/>
      <c r="H845" s="357"/>
      <c r="I845" s="357"/>
      <c r="J845" s="357"/>
      <c r="K845" s="357"/>
      <c r="L845" s="268"/>
      <c r="M845" s="268"/>
      <c r="N845" s="268"/>
      <c r="O845" s="268"/>
      <c r="P845" s="268"/>
      <c r="Q845" s="268"/>
      <c r="R845" s="268"/>
      <c r="S845" s="268"/>
      <c r="T845" s="268"/>
      <c r="U845" s="268"/>
      <c r="V845" s="268"/>
      <c r="W845" s="268"/>
      <c r="X845" s="268"/>
      <c r="Y845" s="268"/>
      <c r="Z845" s="268"/>
    </row>
    <row r="846" ht="12.75" customHeight="1">
      <c r="A846" s="268"/>
      <c r="B846" s="268"/>
      <c r="C846" s="268"/>
      <c r="D846" s="357"/>
      <c r="E846" s="268"/>
      <c r="F846" s="357"/>
      <c r="G846" s="357"/>
      <c r="H846" s="357"/>
      <c r="I846" s="357"/>
      <c r="J846" s="357"/>
      <c r="K846" s="357"/>
      <c r="L846" s="268"/>
      <c r="M846" s="268"/>
      <c r="N846" s="268"/>
      <c r="O846" s="268"/>
      <c r="P846" s="268"/>
      <c r="Q846" s="268"/>
      <c r="R846" s="268"/>
      <c r="S846" s="268"/>
      <c r="T846" s="268"/>
      <c r="U846" s="268"/>
      <c r="V846" s="268"/>
      <c r="W846" s="268"/>
      <c r="X846" s="268"/>
      <c r="Y846" s="268"/>
      <c r="Z846" s="268"/>
    </row>
    <row r="847" ht="12.75" customHeight="1">
      <c r="A847" s="268"/>
      <c r="B847" s="268"/>
      <c r="C847" s="268"/>
      <c r="D847" s="357"/>
      <c r="E847" s="268"/>
      <c r="F847" s="357"/>
      <c r="G847" s="357"/>
      <c r="H847" s="357"/>
      <c r="I847" s="357"/>
      <c r="J847" s="357"/>
      <c r="K847" s="357"/>
      <c r="L847" s="268"/>
      <c r="M847" s="268"/>
      <c r="N847" s="268"/>
      <c r="O847" s="268"/>
      <c r="P847" s="268"/>
      <c r="Q847" s="268"/>
      <c r="R847" s="268"/>
      <c r="S847" s="268"/>
      <c r="T847" s="268"/>
      <c r="U847" s="268"/>
      <c r="V847" s="268"/>
      <c r="W847" s="268"/>
      <c r="X847" s="268"/>
      <c r="Y847" s="268"/>
      <c r="Z847" s="268"/>
    </row>
    <row r="848" ht="12.75" customHeight="1">
      <c r="A848" s="268"/>
      <c r="B848" s="268"/>
      <c r="C848" s="268"/>
      <c r="D848" s="357"/>
      <c r="E848" s="268"/>
      <c r="F848" s="357"/>
      <c r="G848" s="357"/>
      <c r="H848" s="357"/>
      <c r="I848" s="357"/>
      <c r="J848" s="357"/>
      <c r="K848" s="357"/>
      <c r="L848" s="268"/>
      <c r="M848" s="268"/>
      <c r="N848" s="268"/>
      <c r="O848" s="268"/>
      <c r="P848" s="268"/>
      <c r="Q848" s="268"/>
      <c r="R848" s="268"/>
      <c r="S848" s="268"/>
      <c r="T848" s="268"/>
      <c r="U848" s="268"/>
      <c r="V848" s="268"/>
      <c r="W848" s="268"/>
      <c r="X848" s="268"/>
      <c r="Y848" s="268"/>
      <c r="Z848" s="268"/>
    </row>
    <row r="849" ht="12.75" customHeight="1">
      <c r="A849" s="268"/>
      <c r="B849" s="268"/>
      <c r="C849" s="268"/>
      <c r="D849" s="357"/>
      <c r="E849" s="268"/>
      <c r="F849" s="357"/>
      <c r="G849" s="357"/>
      <c r="H849" s="357"/>
      <c r="I849" s="357"/>
      <c r="J849" s="357"/>
      <c r="K849" s="357"/>
      <c r="L849" s="268"/>
      <c r="M849" s="268"/>
      <c r="N849" s="268"/>
      <c r="O849" s="268"/>
      <c r="P849" s="268"/>
      <c r="Q849" s="268"/>
      <c r="R849" s="268"/>
      <c r="S849" s="268"/>
      <c r="T849" s="268"/>
      <c r="U849" s="268"/>
      <c r="V849" s="268"/>
      <c r="W849" s="268"/>
      <c r="X849" s="268"/>
      <c r="Y849" s="268"/>
      <c r="Z849" s="268"/>
    </row>
    <row r="850" ht="12.75" customHeight="1">
      <c r="A850" s="268"/>
      <c r="B850" s="268"/>
      <c r="C850" s="268"/>
      <c r="D850" s="357"/>
      <c r="E850" s="268"/>
      <c r="F850" s="357"/>
      <c r="G850" s="357"/>
      <c r="H850" s="357"/>
      <c r="I850" s="357"/>
      <c r="J850" s="357"/>
      <c r="K850" s="357"/>
      <c r="L850" s="268"/>
      <c r="M850" s="268"/>
      <c r="N850" s="268"/>
      <c r="O850" s="268"/>
      <c r="P850" s="268"/>
      <c r="Q850" s="268"/>
      <c r="R850" s="268"/>
      <c r="S850" s="268"/>
      <c r="T850" s="268"/>
      <c r="U850" s="268"/>
      <c r="V850" s="268"/>
      <c r="W850" s="268"/>
      <c r="X850" s="268"/>
      <c r="Y850" s="268"/>
      <c r="Z850" s="268"/>
    </row>
    <row r="851" ht="12.75" customHeight="1">
      <c r="A851" s="268"/>
      <c r="B851" s="268"/>
      <c r="C851" s="268"/>
      <c r="D851" s="357"/>
      <c r="E851" s="268"/>
      <c r="F851" s="357"/>
      <c r="G851" s="357"/>
      <c r="H851" s="357"/>
      <c r="I851" s="357"/>
      <c r="J851" s="357"/>
      <c r="K851" s="357"/>
      <c r="L851" s="268"/>
      <c r="M851" s="268"/>
      <c r="N851" s="268"/>
      <c r="O851" s="268"/>
      <c r="P851" s="268"/>
      <c r="Q851" s="268"/>
      <c r="R851" s="268"/>
      <c r="S851" s="268"/>
      <c r="T851" s="268"/>
      <c r="U851" s="268"/>
      <c r="V851" s="268"/>
      <c r="W851" s="268"/>
      <c r="X851" s="268"/>
      <c r="Y851" s="268"/>
      <c r="Z851" s="268"/>
    </row>
    <row r="852" ht="12.75" customHeight="1">
      <c r="A852" s="268"/>
      <c r="B852" s="268"/>
      <c r="C852" s="268"/>
      <c r="D852" s="357"/>
      <c r="E852" s="268"/>
      <c r="F852" s="357"/>
      <c r="G852" s="357"/>
      <c r="H852" s="357"/>
      <c r="I852" s="357"/>
      <c r="J852" s="357"/>
      <c r="K852" s="357"/>
      <c r="L852" s="268"/>
      <c r="M852" s="268"/>
      <c r="N852" s="268"/>
      <c r="O852" s="268"/>
      <c r="P852" s="268"/>
      <c r="Q852" s="268"/>
      <c r="R852" s="268"/>
      <c r="S852" s="268"/>
      <c r="T852" s="268"/>
      <c r="U852" s="268"/>
      <c r="V852" s="268"/>
      <c r="W852" s="268"/>
      <c r="X852" s="268"/>
      <c r="Y852" s="268"/>
      <c r="Z852" s="268"/>
    </row>
    <row r="853" ht="12.75" customHeight="1">
      <c r="A853" s="268"/>
      <c r="B853" s="268"/>
      <c r="C853" s="268"/>
      <c r="D853" s="357"/>
      <c r="E853" s="268"/>
      <c r="F853" s="357"/>
      <c r="G853" s="357"/>
      <c r="H853" s="357"/>
      <c r="I853" s="357"/>
      <c r="J853" s="357"/>
      <c r="K853" s="357"/>
      <c r="L853" s="268"/>
      <c r="M853" s="268"/>
      <c r="N853" s="268"/>
      <c r="O853" s="268"/>
      <c r="P853" s="268"/>
      <c r="Q853" s="268"/>
      <c r="R853" s="268"/>
      <c r="S853" s="268"/>
      <c r="T853" s="268"/>
      <c r="U853" s="268"/>
      <c r="V853" s="268"/>
      <c r="W853" s="268"/>
      <c r="X853" s="268"/>
      <c r="Y853" s="268"/>
      <c r="Z853" s="268"/>
    </row>
    <row r="854" ht="12.75" customHeight="1">
      <c r="A854" s="268"/>
      <c r="B854" s="268"/>
      <c r="C854" s="268"/>
      <c r="D854" s="357"/>
      <c r="E854" s="268"/>
      <c r="F854" s="357"/>
      <c r="G854" s="357"/>
      <c r="H854" s="357"/>
      <c r="I854" s="357"/>
      <c r="J854" s="357"/>
      <c r="K854" s="357"/>
      <c r="L854" s="268"/>
      <c r="M854" s="268"/>
      <c r="N854" s="268"/>
      <c r="O854" s="268"/>
      <c r="P854" s="268"/>
      <c r="Q854" s="268"/>
      <c r="R854" s="268"/>
      <c r="S854" s="268"/>
      <c r="T854" s="268"/>
      <c r="U854" s="268"/>
      <c r="V854" s="268"/>
      <c r="W854" s="268"/>
      <c r="X854" s="268"/>
      <c r="Y854" s="268"/>
      <c r="Z854" s="268"/>
    </row>
    <row r="855" ht="12.75" customHeight="1">
      <c r="A855" s="268"/>
      <c r="B855" s="268"/>
      <c r="C855" s="268"/>
      <c r="D855" s="357"/>
      <c r="E855" s="268"/>
      <c r="F855" s="357"/>
      <c r="G855" s="357"/>
      <c r="H855" s="357"/>
      <c r="I855" s="357"/>
      <c r="J855" s="357"/>
      <c r="K855" s="357"/>
      <c r="L855" s="268"/>
      <c r="M855" s="268"/>
      <c r="N855" s="268"/>
      <c r="O855" s="268"/>
      <c r="P855" s="268"/>
      <c r="Q855" s="268"/>
      <c r="R855" s="268"/>
      <c r="S855" s="268"/>
      <c r="T855" s="268"/>
      <c r="U855" s="268"/>
      <c r="V855" s="268"/>
      <c r="W855" s="268"/>
      <c r="X855" s="268"/>
      <c r="Y855" s="268"/>
      <c r="Z855" s="268"/>
    </row>
    <row r="856" ht="12.75" customHeight="1">
      <c r="A856" s="268"/>
      <c r="B856" s="268"/>
      <c r="C856" s="268"/>
      <c r="D856" s="357"/>
      <c r="E856" s="268"/>
      <c r="F856" s="357"/>
      <c r="G856" s="357"/>
      <c r="H856" s="357"/>
      <c r="I856" s="357"/>
      <c r="J856" s="357"/>
      <c r="K856" s="357"/>
      <c r="L856" s="268"/>
      <c r="M856" s="268"/>
      <c r="N856" s="268"/>
      <c r="O856" s="268"/>
      <c r="P856" s="268"/>
      <c r="Q856" s="268"/>
      <c r="R856" s="268"/>
      <c r="S856" s="268"/>
      <c r="T856" s="268"/>
      <c r="U856" s="268"/>
      <c r="V856" s="268"/>
      <c r="W856" s="268"/>
      <c r="X856" s="268"/>
      <c r="Y856" s="268"/>
      <c r="Z856" s="268"/>
    </row>
    <row r="857" ht="12.75" customHeight="1">
      <c r="A857" s="268"/>
      <c r="B857" s="268"/>
      <c r="C857" s="268"/>
      <c r="D857" s="357"/>
      <c r="E857" s="268"/>
      <c r="F857" s="357"/>
      <c r="G857" s="357"/>
      <c r="H857" s="357"/>
      <c r="I857" s="357"/>
      <c r="J857" s="357"/>
      <c r="K857" s="357"/>
      <c r="L857" s="268"/>
      <c r="M857" s="268"/>
      <c r="N857" s="268"/>
      <c r="O857" s="268"/>
      <c r="P857" s="268"/>
      <c r="Q857" s="268"/>
      <c r="R857" s="268"/>
      <c r="S857" s="268"/>
      <c r="T857" s="268"/>
      <c r="U857" s="268"/>
      <c r="V857" s="268"/>
      <c r="W857" s="268"/>
      <c r="X857" s="268"/>
      <c r="Y857" s="268"/>
      <c r="Z857" s="268"/>
    </row>
    <row r="858" ht="12.75" customHeight="1">
      <c r="A858" s="268"/>
      <c r="B858" s="268"/>
      <c r="C858" s="268"/>
      <c r="D858" s="357"/>
      <c r="E858" s="268"/>
      <c r="F858" s="357"/>
      <c r="G858" s="357"/>
      <c r="H858" s="357"/>
      <c r="I858" s="357"/>
      <c r="J858" s="357"/>
      <c r="K858" s="357"/>
      <c r="L858" s="268"/>
      <c r="M858" s="268"/>
      <c r="N858" s="268"/>
      <c r="O858" s="268"/>
      <c r="P858" s="268"/>
      <c r="Q858" s="268"/>
      <c r="R858" s="268"/>
      <c r="S858" s="268"/>
      <c r="T858" s="268"/>
      <c r="U858" s="268"/>
      <c r="V858" s="268"/>
      <c r="W858" s="268"/>
      <c r="X858" s="268"/>
      <c r="Y858" s="268"/>
      <c r="Z858" s="268"/>
    </row>
    <row r="859" ht="12.75" customHeight="1">
      <c r="A859" s="268"/>
      <c r="B859" s="268"/>
      <c r="C859" s="268"/>
      <c r="D859" s="357"/>
      <c r="E859" s="268"/>
      <c r="F859" s="357"/>
      <c r="G859" s="357"/>
      <c r="H859" s="357"/>
      <c r="I859" s="357"/>
      <c r="J859" s="357"/>
      <c r="K859" s="357"/>
      <c r="L859" s="268"/>
      <c r="M859" s="268"/>
      <c r="N859" s="268"/>
      <c r="O859" s="268"/>
      <c r="P859" s="268"/>
      <c r="Q859" s="268"/>
      <c r="R859" s="268"/>
      <c r="S859" s="268"/>
      <c r="T859" s="268"/>
      <c r="U859" s="268"/>
      <c r="V859" s="268"/>
      <c r="W859" s="268"/>
      <c r="X859" s="268"/>
      <c r="Y859" s="268"/>
      <c r="Z859" s="268"/>
    </row>
    <row r="860" ht="12.75" customHeight="1">
      <c r="A860" s="268"/>
      <c r="B860" s="268"/>
      <c r="C860" s="268"/>
      <c r="D860" s="357"/>
      <c r="E860" s="268"/>
      <c r="F860" s="357"/>
      <c r="G860" s="357"/>
      <c r="H860" s="357"/>
      <c r="I860" s="357"/>
      <c r="J860" s="357"/>
      <c r="K860" s="357"/>
      <c r="L860" s="268"/>
      <c r="M860" s="268"/>
      <c r="N860" s="268"/>
      <c r="O860" s="268"/>
      <c r="P860" s="268"/>
      <c r="Q860" s="268"/>
      <c r="R860" s="268"/>
      <c r="S860" s="268"/>
      <c r="T860" s="268"/>
      <c r="U860" s="268"/>
      <c r="V860" s="268"/>
      <c r="W860" s="268"/>
      <c r="X860" s="268"/>
      <c r="Y860" s="268"/>
      <c r="Z860" s="268"/>
    </row>
    <row r="861" ht="12.75" customHeight="1">
      <c r="A861" s="268"/>
      <c r="B861" s="268"/>
      <c r="C861" s="268"/>
      <c r="D861" s="357"/>
      <c r="E861" s="268"/>
      <c r="F861" s="357"/>
      <c r="G861" s="357"/>
      <c r="H861" s="357"/>
      <c r="I861" s="357"/>
      <c r="J861" s="357"/>
      <c r="K861" s="357"/>
      <c r="L861" s="268"/>
      <c r="M861" s="268"/>
      <c r="N861" s="268"/>
      <c r="O861" s="268"/>
      <c r="P861" s="268"/>
      <c r="Q861" s="268"/>
      <c r="R861" s="268"/>
      <c r="S861" s="268"/>
      <c r="T861" s="268"/>
      <c r="U861" s="268"/>
      <c r="V861" s="268"/>
      <c r="W861" s="268"/>
      <c r="X861" s="268"/>
      <c r="Y861" s="268"/>
      <c r="Z861" s="268"/>
    </row>
    <row r="862" ht="12.75" customHeight="1">
      <c r="A862" s="268"/>
      <c r="B862" s="268"/>
      <c r="C862" s="268"/>
      <c r="D862" s="357"/>
      <c r="E862" s="268"/>
      <c r="F862" s="357"/>
      <c r="G862" s="357"/>
      <c r="H862" s="357"/>
      <c r="I862" s="357"/>
      <c r="J862" s="357"/>
      <c r="K862" s="357"/>
      <c r="L862" s="268"/>
      <c r="M862" s="268"/>
      <c r="N862" s="268"/>
      <c r="O862" s="268"/>
      <c r="P862" s="268"/>
      <c r="Q862" s="268"/>
      <c r="R862" s="268"/>
      <c r="S862" s="268"/>
      <c r="T862" s="268"/>
      <c r="U862" s="268"/>
      <c r="V862" s="268"/>
      <c r="W862" s="268"/>
      <c r="X862" s="268"/>
      <c r="Y862" s="268"/>
      <c r="Z862" s="268"/>
    </row>
    <row r="863" ht="12.75" customHeight="1">
      <c r="A863" s="268"/>
      <c r="B863" s="268"/>
      <c r="C863" s="268"/>
      <c r="D863" s="357"/>
      <c r="E863" s="268"/>
      <c r="F863" s="357"/>
      <c r="G863" s="357"/>
      <c r="H863" s="357"/>
      <c r="I863" s="357"/>
      <c r="J863" s="357"/>
      <c r="K863" s="357"/>
      <c r="L863" s="268"/>
      <c r="M863" s="268"/>
      <c r="N863" s="268"/>
      <c r="O863" s="268"/>
      <c r="P863" s="268"/>
      <c r="Q863" s="268"/>
      <c r="R863" s="268"/>
      <c r="S863" s="268"/>
      <c r="T863" s="268"/>
      <c r="U863" s="268"/>
      <c r="V863" s="268"/>
      <c r="W863" s="268"/>
      <c r="X863" s="268"/>
      <c r="Y863" s="268"/>
      <c r="Z863" s="268"/>
    </row>
    <row r="864" ht="12.75" customHeight="1">
      <c r="A864" s="268"/>
      <c r="B864" s="268"/>
      <c r="C864" s="268"/>
      <c r="D864" s="357"/>
      <c r="E864" s="268"/>
      <c r="F864" s="357"/>
      <c r="G864" s="357"/>
      <c r="H864" s="357"/>
      <c r="I864" s="357"/>
      <c r="J864" s="357"/>
      <c r="K864" s="357"/>
      <c r="L864" s="268"/>
      <c r="M864" s="268"/>
      <c r="N864" s="268"/>
      <c r="O864" s="268"/>
      <c r="P864" s="268"/>
      <c r="Q864" s="268"/>
      <c r="R864" s="268"/>
      <c r="S864" s="268"/>
      <c r="T864" s="268"/>
      <c r="U864" s="268"/>
      <c r="V864" s="268"/>
      <c r="W864" s="268"/>
      <c r="X864" s="268"/>
      <c r="Y864" s="268"/>
      <c r="Z864" s="268"/>
    </row>
    <row r="865" ht="12.75" customHeight="1">
      <c r="A865" s="268"/>
      <c r="B865" s="268"/>
      <c r="C865" s="268"/>
      <c r="D865" s="357"/>
      <c r="E865" s="268"/>
      <c r="F865" s="357"/>
      <c r="G865" s="357"/>
      <c r="H865" s="357"/>
      <c r="I865" s="357"/>
      <c r="J865" s="357"/>
      <c r="K865" s="357"/>
      <c r="L865" s="268"/>
      <c r="M865" s="268"/>
      <c r="N865" s="268"/>
      <c r="O865" s="268"/>
      <c r="P865" s="268"/>
      <c r="Q865" s="268"/>
      <c r="R865" s="268"/>
      <c r="S865" s="268"/>
      <c r="T865" s="268"/>
      <c r="U865" s="268"/>
      <c r="V865" s="268"/>
      <c r="W865" s="268"/>
      <c r="X865" s="268"/>
      <c r="Y865" s="268"/>
      <c r="Z865" s="268"/>
    </row>
    <row r="866" ht="12.75" customHeight="1">
      <c r="A866" s="268"/>
      <c r="B866" s="268"/>
      <c r="C866" s="268"/>
      <c r="D866" s="357"/>
      <c r="E866" s="268"/>
      <c r="F866" s="357"/>
      <c r="G866" s="357"/>
      <c r="H866" s="357"/>
      <c r="I866" s="357"/>
      <c r="J866" s="357"/>
      <c r="K866" s="357"/>
      <c r="L866" s="268"/>
      <c r="M866" s="268"/>
      <c r="N866" s="268"/>
      <c r="O866" s="268"/>
      <c r="P866" s="268"/>
      <c r="Q866" s="268"/>
      <c r="R866" s="268"/>
      <c r="S866" s="268"/>
      <c r="T866" s="268"/>
      <c r="U866" s="268"/>
      <c r="V866" s="268"/>
      <c r="W866" s="268"/>
      <c r="X866" s="268"/>
      <c r="Y866" s="268"/>
      <c r="Z866" s="268"/>
    </row>
    <row r="867" ht="12.75" customHeight="1">
      <c r="A867" s="268"/>
      <c r="B867" s="268"/>
      <c r="C867" s="268"/>
      <c r="D867" s="357"/>
      <c r="E867" s="268"/>
      <c r="F867" s="357"/>
      <c r="G867" s="357"/>
      <c r="H867" s="357"/>
      <c r="I867" s="357"/>
      <c r="J867" s="357"/>
      <c r="K867" s="357"/>
      <c r="L867" s="268"/>
      <c r="M867" s="268"/>
      <c r="N867" s="268"/>
      <c r="O867" s="268"/>
      <c r="P867" s="268"/>
      <c r="Q867" s="268"/>
      <c r="R867" s="268"/>
      <c r="S867" s="268"/>
      <c r="T867" s="268"/>
      <c r="U867" s="268"/>
      <c r="V867" s="268"/>
      <c r="W867" s="268"/>
      <c r="X867" s="268"/>
      <c r="Y867" s="268"/>
      <c r="Z867" s="268"/>
    </row>
    <row r="868" ht="12.75" customHeight="1">
      <c r="A868" s="268"/>
      <c r="B868" s="268"/>
      <c r="C868" s="268"/>
      <c r="D868" s="357"/>
      <c r="E868" s="268"/>
      <c r="F868" s="357"/>
      <c r="G868" s="357"/>
      <c r="H868" s="357"/>
      <c r="I868" s="357"/>
      <c r="J868" s="357"/>
      <c r="K868" s="357"/>
      <c r="L868" s="268"/>
      <c r="M868" s="268"/>
      <c r="N868" s="268"/>
      <c r="O868" s="268"/>
      <c r="P868" s="268"/>
      <c r="Q868" s="268"/>
      <c r="R868" s="268"/>
      <c r="S868" s="268"/>
      <c r="T868" s="268"/>
      <c r="U868" s="268"/>
      <c r="V868" s="268"/>
      <c r="W868" s="268"/>
      <c r="X868" s="268"/>
      <c r="Y868" s="268"/>
      <c r="Z868" s="268"/>
    </row>
    <row r="869" ht="12.75" customHeight="1">
      <c r="A869" s="268"/>
      <c r="B869" s="268"/>
      <c r="C869" s="268"/>
      <c r="D869" s="357"/>
      <c r="E869" s="268"/>
      <c r="F869" s="357"/>
      <c r="G869" s="357"/>
      <c r="H869" s="357"/>
      <c r="I869" s="357"/>
      <c r="J869" s="357"/>
      <c r="K869" s="357"/>
      <c r="L869" s="268"/>
      <c r="M869" s="268"/>
      <c r="N869" s="268"/>
      <c r="O869" s="268"/>
      <c r="P869" s="268"/>
      <c r="Q869" s="268"/>
      <c r="R869" s="268"/>
      <c r="S869" s="268"/>
      <c r="T869" s="268"/>
      <c r="U869" s="268"/>
      <c r="V869" s="268"/>
      <c r="W869" s="268"/>
      <c r="X869" s="268"/>
      <c r="Y869" s="268"/>
      <c r="Z869" s="268"/>
    </row>
    <row r="870" ht="12.75" customHeight="1">
      <c r="A870" s="268"/>
      <c r="B870" s="268"/>
      <c r="C870" s="268"/>
      <c r="D870" s="357"/>
      <c r="E870" s="268"/>
      <c r="F870" s="357"/>
      <c r="G870" s="357"/>
      <c r="H870" s="357"/>
      <c r="I870" s="357"/>
      <c r="J870" s="357"/>
      <c r="K870" s="357"/>
      <c r="L870" s="268"/>
      <c r="M870" s="268"/>
      <c r="N870" s="268"/>
      <c r="O870" s="268"/>
      <c r="P870" s="268"/>
      <c r="Q870" s="268"/>
      <c r="R870" s="268"/>
      <c r="S870" s="268"/>
      <c r="T870" s="268"/>
      <c r="U870" s="268"/>
      <c r="V870" s="268"/>
      <c r="W870" s="268"/>
      <c r="X870" s="268"/>
      <c r="Y870" s="268"/>
      <c r="Z870" s="268"/>
    </row>
    <row r="871" ht="12.75" customHeight="1">
      <c r="A871" s="268"/>
      <c r="B871" s="268"/>
      <c r="C871" s="268"/>
      <c r="D871" s="357"/>
      <c r="E871" s="268"/>
      <c r="F871" s="357"/>
      <c r="G871" s="357"/>
      <c r="H871" s="357"/>
      <c r="I871" s="357"/>
      <c r="J871" s="357"/>
      <c r="K871" s="357"/>
      <c r="L871" s="268"/>
      <c r="M871" s="268"/>
      <c r="N871" s="268"/>
      <c r="O871" s="268"/>
      <c r="P871" s="268"/>
      <c r="Q871" s="268"/>
      <c r="R871" s="268"/>
      <c r="S871" s="268"/>
      <c r="T871" s="268"/>
      <c r="U871" s="268"/>
      <c r="V871" s="268"/>
      <c r="W871" s="268"/>
      <c r="X871" s="268"/>
      <c r="Y871" s="268"/>
      <c r="Z871" s="268"/>
    </row>
    <row r="872" ht="12.75" customHeight="1">
      <c r="A872" s="268"/>
      <c r="B872" s="268"/>
      <c r="C872" s="268"/>
      <c r="D872" s="357"/>
      <c r="E872" s="268"/>
      <c r="F872" s="357"/>
      <c r="G872" s="357"/>
      <c r="H872" s="357"/>
      <c r="I872" s="357"/>
      <c r="J872" s="357"/>
      <c r="K872" s="357"/>
      <c r="L872" s="268"/>
      <c r="M872" s="268"/>
      <c r="N872" s="268"/>
      <c r="O872" s="268"/>
      <c r="P872" s="268"/>
      <c r="Q872" s="268"/>
      <c r="R872" s="268"/>
      <c r="S872" s="268"/>
      <c r="T872" s="268"/>
      <c r="U872" s="268"/>
      <c r="V872" s="268"/>
      <c r="W872" s="268"/>
      <c r="X872" s="268"/>
      <c r="Y872" s="268"/>
      <c r="Z872" s="268"/>
    </row>
    <row r="873" ht="12.75" customHeight="1">
      <c r="A873" s="268"/>
      <c r="B873" s="268"/>
      <c r="C873" s="268"/>
      <c r="D873" s="357"/>
      <c r="E873" s="268"/>
      <c r="F873" s="357"/>
      <c r="G873" s="357"/>
      <c r="H873" s="357"/>
      <c r="I873" s="357"/>
      <c r="J873" s="357"/>
      <c r="K873" s="357"/>
      <c r="L873" s="268"/>
      <c r="M873" s="268"/>
      <c r="N873" s="268"/>
      <c r="O873" s="268"/>
      <c r="P873" s="268"/>
      <c r="Q873" s="268"/>
      <c r="R873" s="268"/>
      <c r="S873" s="268"/>
      <c r="T873" s="268"/>
      <c r="U873" s="268"/>
      <c r="V873" s="268"/>
      <c r="W873" s="268"/>
      <c r="X873" s="268"/>
      <c r="Y873" s="268"/>
      <c r="Z873" s="268"/>
    </row>
    <row r="874" ht="12.75" customHeight="1">
      <c r="A874" s="268"/>
      <c r="B874" s="268"/>
      <c r="C874" s="268"/>
      <c r="D874" s="357"/>
      <c r="E874" s="268"/>
      <c r="F874" s="357"/>
      <c r="G874" s="357"/>
      <c r="H874" s="357"/>
      <c r="I874" s="357"/>
      <c r="J874" s="357"/>
      <c r="K874" s="357"/>
      <c r="L874" s="268"/>
      <c r="M874" s="268"/>
      <c r="N874" s="268"/>
      <c r="O874" s="268"/>
      <c r="P874" s="268"/>
      <c r="Q874" s="268"/>
      <c r="R874" s="268"/>
      <c r="S874" s="268"/>
      <c r="T874" s="268"/>
      <c r="U874" s="268"/>
      <c r="V874" s="268"/>
      <c r="W874" s="268"/>
      <c r="X874" s="268"/>
      <c r="Y874" s="268"/>
      <c r="Z874" s="268"/>
    </row>
    <row r="875" ht="12.75" customHeight="1">
      <c r="A875" s="268"/>
      <c r="B875" s="268"/>
      <c r="C875" s="268"/>
      <c r="D875" s="357"/>
      <c r="E875" s="268"/>
      <c r="F875" s="357"/>
      <c r="G875" s="357"/>
      <c r="H875" s="357"/>
      <c r="I875" s="357"/>
      <c r="J875" s="357"/>
      <c r="K875" s="357"/>
      <c r="L875" s="268"/>
      <c r="M875" s="268"/>
      <c r="N875" s="268"/>
      <c r="O875" s="268"/>
      <c r="P875" s="268"/>
      <c r="Q875" s="268"/>
      <c r="R875" s="268"/>
      <c r="S875" s="268"/>
      <c r="T875" s="268"/>
      <c r="U875" s="268"/>
      <c r="V875" s="268"/>
      <c r="W875" s="268"/>
      <c r="X875" s="268"/>
      <c r="Y875" s="268"/>
      <c r="Z875" s="268"/>
    </row>
    <row r="876" ht="12.75" customHeight="1">
      <c r="A876" s="268"/>
      <c r="B876" s="268"/>
      <c r="C876" s="268"/>
      <c r="D876" s="357"/>
      <c r="E876" s="268"/>
      <c r="F876" s="357"/>
      <c r="G876" s="357"/>
      <c r="H876" s="357"/>
      <c r="I876" s="357"/>
      <c r="J876" s="357"/>
      <c r="K876" s="357"/>
      <c r="L876" s="268"/>
      <c r="M876" s="268"/>
      <c r="N876" s="268"/>
      <c r="O876" s="268"/>
      <c r="P876" s="268"/>
      <c r="Q876" s="268"/>
      <c r="R876" s="268"/>
      <c r="S876" s="268"/>
      <c r="T876" s="268"/>
      <c r="U876" s="268"/>
      <c r="V876" s="268"/>
      <c r="W876" s="268"/>
      <c r="X876" s="268"/>
      <c r="Y876" s="268"/>
      <c r="Z876" s="268"/>
    </row>
    <row r="877" ht="12.75" customHeight="1">
      <c r="A877" s="268"/>
      <c r="B877" s="268"/>
      <c r="C877" s="268"/>
      <c r="D877" s="357"/>
      <c r="E877" s="268"/>
      <c r="F877" s="357"/>
      <c r="G877" s="357"/>
      <c r="H877" s="357"/>
      <c r="I877" s="357"/>
      <c r="J877" s="357"/>
      <c r="K877" s="357"/>
      <c r="L877" s="268"/>
      <c r="M877" s="268"/>
      <c r="N877" s="268"/>
      <c r="O877" s="268"/>
      <c r="P877" s="268"/>
      <c r="Q877" s="268"/>
      <c r="R877" s="268"/>
      <c r="S877" s="268"/>
      <c r="T877" s="268"/>
      <c r="U877" s="268"/>
      <c r="V877" s="268"/>
      <c r="W877" s="268"/>
      <c r="X877" s="268"/>
      <c r="Y877" s="268"/>
      <c r="Z877" s="268"/>
    </row>
    <row r="878" ht="12.75" customHeight="1">
      <c r="A878" s="268"/>
      <c r="B878" s="268"/>
      <c r="C878" s="268"/>
      <c r="D878" s="357"/>
      <c r="E878" s="268"/>
      <c r="F878" s="357"/>
      <c r="G878" s="357"/>
      <c r="H878" s="357"/>
      <c r="I878" s="357"/>
      <c r="J878" s="357"/>
      <c r="K878" s="357"/>
      <c r="L878" s="268"/>
      <c r="M878" s="268"/>
      <c r="N878" s="268"/>
      <c r="O878" s="268"/>
      <c r="P878" s="268"/>
      <c r="Q878" s="268"/>
      <c r="R878" s="268"/>
      <c r="S878" s="268"/>
      <c r="T878" s="268"/>
      <c r="U878" s="268"/>
      <c r="V878" s="268"/>
      <c r="W878" s="268"/>
      <c r="X878" s="268"/>
      <c r="Y878" s="268"/>
      <c r="Z878" s="268"/>
    </row>
    <row r="879" ht="12.75" customHeight="1">
      <c r="A879" s="268"/>
      <c r="B879" s="268"/>
      <c r="C879" s="268"/>
      <c r="D879" s="357"/>
      <c r="E879" s="268"/>
      <c r="F879" s="357"/>
      <c r="G879" s="357"/>
      <c r="H879" s="357"/>
      <c r="I879" s="357"/>
      <c r="J879" s="357"/>
      <c r="K879" s="357"/>
      <c r="L879" s="268"/>
      <c r="M879" s="268"/>
      <c r="N879" s="268"/>
      <c r="O879" s="268"/>
      <c r="P879" s="268"/>
      <c r="Q879" s="268"/>
      <c r="R879" s="268"/>
      <c r="S879" s="268"/>
      <c r="T879" s="268"/>
      <c r="U879" s="268"/>
      <c r="V879" s="268"/>
      <c r="W879" s="268"/>
      <c r="X879" s="268"/>
      <c r="Y879" s="268"/>
      <c r="Z879" s="268"/>
    </row>
    <row r="880" ht="12.75" customHeight="1">
      <c r="A880" s="268"/>
      <c r="B880" s="268"/>
      <c r="C880" s="268"/>
      <c r="D880" s="357"/>
      <c r="E880" s="268"/>
      <c r="F880" s="357"/>
      <c r="G880" s="357"/>
      <c r="H880" s="357"/>
      <c r="I880" s="357"/>
      <c r="J880" s="357"/>
      <c r="K880" s="357"/>
      <c r="L880" s="268"/>
      <c r="M880" s="268"/>
      <c r="N880" s="268"/>
      <c r="O880" s="268"/>
      <c r="P880" s="268"/>
      <c r="Q880" s="268"/>
      <c r="R880" s="268"/>
      <c r="S880" s="268"/>
      <c r="T880" s="268"/>
      <c r="U880" s="268"/>
      <c r="V880" s="268"/>
      <c r="W880" s="268"/>
      <c r="X880" s="268"/>
      <c r="Y880" s="268"/>
      <c r="Z880" s="268"/>
    </row>
    <row r="881" ht="12.75" customHeight="1">
      <c r="A881" s="268"/>
      <c r="B881" s="268"/>
      <c r="C881" s="268"/>
      <c r="D881" s="357"/>
      <c r="E881" s="268"/>
      <c r="F881" s="357"/>
      <c r="G881" s="357"/>
      <c r="H881" s="357"/>
      <c r="I881" s="357"/>
      <c r="J881" s="357"/>
      <c r="K881" s="357"/>
      <c r="L881" s="268"/>
      <c r="M881" s="268"/>
      <c r="N881" s="268"/>
      <c r="O881" s="268"/>
      <c r="P881" s="268"/>
      <c r="Q881" s="268"/>
      <c r="R881" s="268"/>
      <c r="S881" s="268"/>
      <c r="T881" s="268"/>
      <c r="U881" s="268"/>
      <c r="V881" s="268"/>
      <c r="W881" s="268"/>
      <c r="X881" s="268"/>
      <c r="Y881" s="268"/>
      <c r="Z881" s="268"/>
    </row>
    <row r="882" ht="12.75" customHeight="1">
      <c r="A882" s="268"/>
      <c r="B882" s="268"/>
      <c r="C882" s="268"/>
      <c r="D882" s="357"/>
      <c r="E882" s="268"/>
      <c r="F882" s="357"/>
      <c r="G882" s="357"/>
      <c r="H882" s="357"/>
      <c r="I882" s="357"/>
      <c r="J882" s="357"/>
      <c r="K882" s="357"/>
      <c r="L882" s="268"/>
      <c r="M882" s="268"/>
      <c r="N882" s="268"/>
      <c r="O882" s="268"/>
      <c r="P882" s="268"/>
      <c r="Q882" s="268"/>
      <c r="R882" s="268"/>
      <c r="S882" s="268"/>
      <c r="T882" s="268"/>
      <c r="U882" s="268"/>
      <c r="V882" s="268"/>
      <c r="W882" s="268"/>
      <c r="X882" s="268"/>
      <c r="Y882" s="268"/>
      <c r="Z882" s="268"/>
    </row>
    <row r="883" ht="12.75" customHeight="1">
      <c r="A883" s="268"/>
      <c r="B883" s="268"/>
      <c r="C883" s="268"/>
      <c r="D883" s="357"/>
      <c r="E883" s="268"/>
      <c r="F883" s="357"/>
      <c r="G883" s="357"/>
      <c r="H883" s="357"/>
      <c r="I883" s="357"/>
      <c r="J883" s="357"/>
      <c r="K883" s="357"/>
      <c r="L883" s="268"/>
      <c r="M883" s="268"/>
      <c r="N883" s="268"/>
      <c r="O883" s="268"/>
      <c r="P883" s="268"/>
      <c r="Q883" s="268"/>
      <c r="R883" s="268"/>
      <c r="S883" s="268"/>
      <c r="T883" s="268"/>
      <c r="U883" s="268"/>
      <c r="V883" s="268"/>
      <c r="W883" s="268"/>
      <c r="X883" s="268"/>
      <c r="Y883" s="268"/>
      <c r="Z883" s="268"/>
    </row>
    <row r="884" ht="12.75" customHeight="1">
      <c r="A884" s="268"/>
      <c r="B884" s="268"/>
      <c r="C884" s="268"/>
      <c r="D884" s="357"/>
      <c r="E884" s="268"/>
      <c r="F884" s="357"/>
      <c r="G884" s="357"/>
      <c r="H884" s="357"/>
      <c r="I884" s="357"/>
      <c r="J884" s="357"/>
      <c r="K884" s="357"/>
      <c r="L884" s="268"/>
      <c r="M884" s="268"/>
      <c r="N884" s="268"/>
      <c r="O884" s="268"/>
      <c r="P884" s="268"/>
      <c r="Q884" s="268"/>
      <c r="R884" s="268"/>
      <c r="S884" s="268"/>
      <c r="T884" s="268"/>
      <c r="U884" s="268"/>
      <c r="V884" s="268"/>
      <c r="W884" s="268"/>
      <c r="X884" s="268"/>
      <c r="Y884" s="268"/>
      <c r="Z884" s="268"/>
    </row>
    <row r="885" ht="12.75" customHeight="1">
      <c r="A885" s="268"/>
      <c r="B885" s="268"/>
      <c r="C885" s="268"/>
      <c r="D885" s="357"/>
      <c r="E885" s="268"/>
      <c r="F885" s="357"/>
      <c r="G885" s="357"/>
      <c r="H885" s="357"/>
      <c r="I885" s="357"/>
      <c r="J885" s="357"/>
      <c r="K885" s="357"/>
      <c r="L885" s="268"/>
      <c r="M885" s="268"/>
      <c r="N885" s="268"/>
      <c r="O885" s="268"/>
      <c r="P885" s="268"/>
      <c r="Q885" s="268"/>
      <c r="R885" s="268"/>
      <c r="S885" s="268"/>
      <c r="T885" s="268"/>
      <c r="U885" s="268"/>
      <c r="V885" s="268"/>
      <c r="W885" s="268"/>
      <c r="X885" s="268"/>
      <c r="Y885" s="268"/>
      <c r="Z885" s="268"/>
    </row>
    <row r="886" ht="12.75" customHeight="1">
      <c r="A886" s="268"/>
      <c r="B886" s="268"/>
      <c r="C886" s="268"/>
      <c r="D886" s="357"/>
      <c r="E886" s="268"/>
      <c r="F886" s="357"/>
      <c r="G886" s="357"/>
      <c r="H886" s="357"/>
      <c r="I886" s="357"/>
      <c r="J886" s="357"/>
      <c r="K886" s="357"/>
      <c r="L886" s="268"/>
      <c r="M886" s="268"/>
      <c r="N886" s="268"/>
      <c r="O886" s="268"/>
      <c r="P886" s="268"/>
      <c r="Q886" s="268"/>
      <c r="R886" s="268"/>
      <c r="S886" s="268"/>
      <c r="T886" s="268"/>
      <c r="U886" s="268"/>
      <c r="V886" s="268"/>
      <c r="W886" s="268"/>
      <c r="X886" s="268"/>
      <c r="Y886" s="268"/>
      <c r="Z886" s="268"/>
    </row>
    <row r="887" ht="12.75" customHeight="1">
      <c r="A887" s="268"/>
      <c r="B887" s="268"/>
      <c r="C887" s="268"/>
      <c r="D887" s="357"/>
      <c r="E887" s="268"/>
      <c r="F887" s="357"/>
      <c r="G887" s="357"/>
      <c r="H887" s="357"/>
      <c r="I887" s="357"/>
      <c r="J887" s="357"/>
      <c r="K887" s="357"/>
      <c r="L887" s="268"/>
      <c r="M887" s="268"/>
      <c r="N887" s="268"/>
      <c r="O887" s="268"/>
      <c r="P887" s="268"/>
      <c r="Q887" s="268"/>
      <c r="R887" s="268"/>
      <c r="S887" s="268"/>
      <c r="T887" s="268"/>
      <c r="U887" s="268"/>
      <c r="V887" s="268"/>
      <c r="W887" s="268"/>
      <c r="X887" s="268"/>
      <c r="Y887" s="268"/>
      <c r="Z887" s="268"/>
    </row>
    <row r="888" ht="12.75" customHeight="1">
      <c r="A888" s="268"/>
      <c r="B888" s="268"/>
      <c r="C888" s="268"/>
      <c r="D888" s="357"/>
      <c r="E888" s="268"/>
      <c r="F888" s="357"/>
      <c r="G888" s="357"/>
      <c r="H888" s="357"/>
      <c r="I888" s="357"/>
      <c r="J888" s="357"/>
      <c r="K888" s="357"/>
      <c r="L888" s="268"/>
      <c r="M888" s="268"/>
      <c r="N888" s="268"/>
      <c r="O888" s="268"/>
      <c r="P888" s="268"/>
      <c r="Q888" s="268"/>
      <c r="R888" s="268"/>
      <c r="S888" s="268"/>
      <c r="T888" s="268"/>
      <c r="U888" s="268"/>
      <c r="V888" s="268"/>
      <c r="W888" s="268"/>
      <c r="X888" s="268"/>
      <c r="Y888" s="268"/>
      <c r="Z888" s="268"/>
    </row>
    <row r="889" ht="12.75" customHeight="1">
      <c r="A889" s="268"/>
      <c r="B889" s="268"/>
      <c r="C889" s="268"/>
      <c r="D889" s="357"/>
      <c r="E889" s="268"/>
      <c r="F889" s="357"/>
      <c r="G889" s="357"/>
      <c r="H889" s="357"/>
      <c r="I889" s="357"/>
      <c r="J889" s="357"/>
      <c r="K889" s="357"/>
      <c r="L889" s="268"/>
      <c r="M889" s="268"/>
      <c r="N889" s="268"/>
      <c r="O889" s="268"/>
      <c r="P889" s="268"/>
      <c r="Q889" s="268"/>
      <c r="R889" s="268"/>
      <c r="S889" s="268"/>
      <c r="T889" s="268"/>
      <c r="U889" s="268"/>
      <c r="V889" s="268"/>
      <c r="W889" s="268"/>
      <c r="X889" s="268"/>
      <c r="Y889" s="268"/>
      <c r="Z889" s="268"/>
    </row>
    <row r="890" ht="12.75" customHeight="1">
      <c r="A890" s="268"/>
      <c r="B890" s="268"/>
      <c r="C890" s="268"/>
      <c r="D890" s="357"/>
      <c r="E890" s="268"/>
      <c r="F890" s="357"/>
      <c r="G890" s="357"/>
      <c r="H890" s="357"/>
      <c r="I890" s="357"/>
      <c r="J890" s="357"/>
      <c r="K890" s="357"/>
      <c r="L890" s="268"/>
      <c r="M890" s="268"/>
      <c r="N890" s="268"/>
      <c r="O890" s="268"/>
      <c r="P890" s="268"/>
      <c r="Q890" s="268"/>
      <c r="R890" s="268"/>
      <c r="S890" s="268"/>
      <c r="T890" s="268"/>
      <c r="U890" s="268"/>
      <c r="V890" s="268"/>
      <c r="W890" s="268"/>
      <c r="X890" s="268"/>
      <c r="Y890" s="268"/>
      <c r="Z890" s="268"/>
    </row>
    <row r="891" ht="12.75" customHeight="1">
      <c r="A891" s="268"/>
      <c r="B891" s="268"/>
      <c r="C891" s="268"/>
      <c r="D891" s="357"/>
      <c r="E891" s="268"/>
      <c r="F891" s="357"/>
      <c r="G891" s="357"/>
      <c r="H891" s="357"/>
      <c r="I891" s="357"/>
      <c r="J891" s="357"/>
      <c r="K891" s="357"/>
      <c r="L891" s="268"/>
      <c r="M891" s="268"/>
      <c r="N891" s="268"/>
      <c r="O891" s="268"/>
      <c r="P891" s="268"/>
      <c r="Q891" s="268"/>
      <c r="R891" s="268"/>
      <c r="S891" s="268"/>
      <c r="T891" s="268"/>
      <c r="U891" s="268"/>
      <c r="V891" s="268"/>
      <c r="W891" s="268"/>
      <c r="X891" s="268"/>
      <c r="Y891" s="268"/>
      <c r="Z891" s="268"/>
    </row>
    <row r="892" ht="12.75" customHeight="1">
      <c r="A892" s="268"/>
      <c r="B892" s="268"/>
      <c r="C892" s="268"/>
      <c r="D892" s="357"/>
      <c r="E892" s="268"/>
      <c r="F892" s="357"/>
      <c r="G892" s="357"/>
      <c r="H892" s="357"/>
      <c r="I892" s="357"/>
      <c r="J892" s="357"/>
      <c r="K892" s="357"/>
      <c r="L892" s="268"/>
      <c r="M892" s="268"/>
      <c r="N892" s="268"/>
      <c r="O892" s="268"/>
      <c r="P892" s="268"/>
      <c r="Q892" s="268"/>
      <c r="R892" s="268"/>
      <c r="S892" s="268"/>
      <c r="T892" s="268"/>
      <c r="U892" s="268"/>
      <c r="V892" s="268"/>
      <c r="W892" s="268"/>
      <c r="X892" s="268"/>
      <c r="Y892" s="268"/>
      <c r="Z892" s="268"/>
    </row>
    <row r="893" ht="12.75" customHeight="1">
      <c r="A893" s="268"/>
      <c r="B893" s="268"/>
      <c r="C893" s="268"/>
      <c r="D893" s="357"/>
      <c r="E893" s="268"/>
      <c r="F893" s="357"/>
      <c r="G893" s="357"/>
      <c r="H893" s="357"/>
      <c r="I893" s="357"/>
      <c r="J893" s="357"/>
      <c r="K893" s="357"/>
      <c r="L893" s="268"/>
      <c r="M893" s="268"/>
      <c r="N893" s="268"/>
      <c r="O893" s="268"/>
      <c r="P893" s="268"/>
      <c r="Q893" s="268"/>
      <c r="R893" s="268"/>
      <c r="S893" s="268"/>
      <c r="T893" s="268"/>
      <c r="U893" s="268"/>
      <c r="V893" s="268"/>
      <c r="W893" s="268"/>
      <c r="X893" s="268"/>
      <c r="Y893" s="268"/>
      <c r="Z893" s="268"/>
    </row>
    <row r="894" ht="12.75" customHeight="1">
      <c r="A894" s="268"/>
      <c r="B894" s="268"/>
      <c r="C894" s="268"/>
      <c r="D894" s="357"/>
      <c r="E894" s="268"/>
      <c r="F894" s="357"/>
      <c r="G894" s="357"/>
      <c r="H894" s="357"/>
      <c r="I894" s="357"/>
      <c r="J894" s="357"/>
      <c r="K894" s="357"/>
      <c r="L894" s="268"/>
      <c r="M894" s="268"/>
      <c r="N894" s="268"/>
      <c r="O894" s="268"/>
      <c r="P894" s="268"/>
      <c r="Q894" s="268"/>
      <c r="R894" s="268"/>
      <c r="S894" s="268"/>
      <c r="T894" s="268"/>
      <c r="U894" s="268"/>
      <c r="V894" s="268"/>
      <c r="W894" s="268"/>
      <c r="X894" s="268"/>
      <c r="Y894" s="268"/>
      <c r="Z894" s="268"/>
    </row>
    <row r="895" ht="12.75" customHeight="1">
      <c r="A895" s="268"/>
      <c r="B895" s="268"/>
      <c r="C895" s="268"/>
      <c r="D895" s="357"/>
      <c r="E895" s="268"/>
      <c r="F895" s="357"/>
      <c r="G895" s="357"/>
      <c r="H895" s="357"/>
      <c r="I895" s="357"/>
      <c r="J895" s="357"/>
      <c r="K895" s="357"/>
      <c r="L895" s="268"/>
      <c r="M895" s="268"/>
      <c r="N895" s="268"/>
      <c r="O895" s="268"/>
      <c r="P895" s="268"/>
      <c r="Q895" s="268"/>
      <c r="R895" s="268"/>
      <c r="S895" s="268"/>
      <c r="T895" s="268"/>
      <c r="U895" s="268"/>
      <c r="V895" s="268"/>
      <c r="W895" s="268"/>
      <c r="X895" s="268"/>
      <c r="Y895" s="268"/>
      <c r="Z895" s="268"/>
    </row>
    <row r="896" ht="12.75" customHeight="1">
      <c r="A896" s="268"/>
      <c r="B896" s="268"/>
      <c r="C896" s="268"/>
      <c r="D896" s="357"/>
      <c r="E896" s="268"/>
      <c r="F896" s="357"/>
      <c r="G896" s="357"/>
      <c r="H896" s="357"/>
      <c r="I896" s="357"/>
      <c r="J896" s="357"/>
      <c r="K896" s="357"/>
      <c r="L896" s="268"/>
      <c r="M896" s="268"/>
      <c r="N896" s="268"/>
      <c r="O896" s="268"/>
      <c r="P896" s="268"/>
      <c r="Q896" s="268"/>
      <c r="R896" s="268"/>
      <c r="S896" s="268"/>
      <c r="T896" s="268"/>
      <c r="U896" s="268"/>
      <c r="V896" s="268"/>
      <c r="W896" s="268"/>
      <c r="X896" s="268"/>
      <c r="Y896" s="268"/>
      <c r="Z896" s="268"/>
    </row>
    <row r="897" ht="12.75" customHeight="1">
      <c r="A897" s="268"/>
      <c r="B897" s="268"/>
      <c r="C897" s="268"/>
      <c r="D897" s="357"/>
      <c r="E897" s="268"/>
      <c r="F897" s="357"/>
      <c r="G897" s="357"/>
      <c r="H897" s="357"/>
      <c r="I897" s="357"/>
      <c r="J897" s="357"/>
      <c r="K897" s="357"/>
      <c r="L897" s="268"/>
      <c r="M897" s="268"/>
      <c r="N897" s="268"/>
      <c r="O897" s="268"/>
      <c r="P897" s="268"/>
      <c r="Q897" s="268"/>
      <c r="R897" s="268"/>
      <c r="S897" s="268"/>
      <c r="T897" s="268"/>
      <c r="U897" s="268"/>
      <c r="V897" s="268"/>
      <c r="W897" s="268"/>
      <c r="X897" s="268"/>
      <c r="Y897" s="268"/>
      <c r="Z897" s="268"/>
    </row>
    <row r="898" ht="12.75" customHeight="1">
      <c r="A898" s="268"/>
      <c r="B898" s="268"/>
      <c r="C898" s="268"/>
      <c r="D898" s="357"/>
      <c r="E898" s="268"/>
      <c r="F898" s="357"/>
      <c r="G898" s="357"/>
      <c r="H898" s="357"/>
      <c r="I898" s="357"/>
      <c r="J898" s="357"/>
      <c r="K898" s="357"/>
      <c r="L898" s="268"/>
      <c r="M898" s="268"/>
      <c r="N898" s="268"/>
      <c r="O898" s="268"/>
      <c r="P898" s="268"/>
      <c r="Q898" s="268"/>
      <c r="R898" s="268"/>
      <c r="S898" s="268"/>
      <c r="T898" s="268"/>
      <c r="U898" s="268"/>
      <c r="V898" s="268"/>
      <c r="W898" s="268"/>
      <c r="X898" s="268"/>
      <c r="Y898" s="268"/>
      <c r="Z898" s="268"/>
    </row>
    <row r="899" ht="12.75" customHeight="1">
      <c r="A899" s="268"/>
      <c r="B899" s="268"/>
      <c r="C899" s="268"/>
      <c r="D899" s="357"/>
      <c r="E899" s="268"/>
      <c r="F899" s="357"/>
      <c r="G899" s="357"/>
      <c r="H899" s="357"/>
      <c r="I899" s="357"/>
      <c r="J899" s="357"/>
      <c r="K899" s="357"/>
      <c r="L899" s="268"/>
      <c r="M899" s="268"/>
      <c r="N899" s="268"/>
      <c r="O899" s="268"/>
      <c r="P899" s="268"/>
      <c r="Q899" s="268"/>
      <c r="R899" s="268"/>
      <c r="S899" s="268"/>
      <c r="T899" s="268"/>
      <c r="U899" s="268"/>
      <c r="V899" s="268"/>
      <c r="W899" s="268"/>
      <c r="X899" s="268"/>
      <c r="Y899" s="268"/>
      <c r="Z899" s="268"/>
    </row>
    <row r="900" ht="12.75" customHeight="1">
      <c r="A900" s="268"/>
      <c r="B900" s="268"/>
      <c r="C900" s="268"/>
      <c r="D900" s="357"/>
      <c r="E900" s="268"/>
      <c r="F900" s="357"/>
      <c r="G900" s="357"/>
      <c r="H900" s="357"/>
      <c r="I900" s="357"/>
      <c r="J900" s="357"/>
      <c r="K900" s="357"/>
      <c r="L900" s="268"/>
      <c r="M900" s="268"/>
      <c r="N900" s="268"/>
      <c r="O900" s="268"/>
      <c r="P900" s="268"/>
      <c r="Q900" s="268"/>
      <c r="R900" s="268"/>
      <c r="S900" s="268"/>
      <c r="T900" s="268"/>
      <c r="U900" s="268"/>
      <c r="V900" s="268"/>
      <c r="W900" s="268"/>
      <c r="X900" s="268"/>
      <c r="Y900" s="268"/>
      <c r="Z900" s="268"/>
    </row>
    <row r="901" ht="12.75" customHeight="1">
      <c r="A901" s="268"/>
      <c r="B901" s="268"/>
      <c r="C901" s="268"/>
      <c r="D901" s="357"/>
      <c r="E901" s="268"/>
      <c r="F901" s="357"/>
      <c r="G901" s="357"/>
      <c r="H901" s="357"/>
      <c r="I901" s="357"/>
      <c r="J901" s="357"/>
      <c r="K901" s="357"/>
      <c r="L901" s="268"/>
      <c r="M901" s="268"/>
      <c r="N901" s="268"/>
      <c r="O901" s="268"/>
      <c r="P901" s="268"/>
      <c r="Q901" s="268"/>
      <c r="R901" s="268"/>
      <c r="S901" s="268"/>
      <c r="T901" s="268"/>
      <c r="U901" s="268"/>
      <c r="V901" s="268"/>
      <c r="W901" s="268"/>
      <c r="X901" s="268"/>
      <c r="Y901" s="268"/>
      <c r="Z901" s="268"/>
    </row>
    <row r="902" ht="12.75" customHeight="1">
      <c r="A902" s="268"/>
      <c r="B902" s="268"/>
      <c r="C902" s="268"/>
      <c r="D902" s="357"/>
      <c r="E902" s="268"/>
      <c r="F902" s="357"/>
      <c r="G902" s="357"/>
      <c r="H902" s="357"/>
      <c r="I902" s="357"/>
      <c r="J902" s="357"/>
      <c r="K902" s="357"/>
      <c r="L902" s="268"/>
      <c r="M902" s="268"/>
      <c r="N902" s="268"/>
      <c r="O902" s="268"/>
      <c r="P902" s="268"/>
      <c r="Q902" s="268"/>
      <c r="R902" s="268"/>
      <c r="S902" s="268"/>
      <c r="T902" s="268"/>
      <c r="U902" s="268"/>
      <c r="V902" s="268"/>
      <c r="W902" s="268"/>
      <c r="X902" s="268"/>
      <c r="Y902" s="268"/>
      <c r="Z902" s="268"/>
    </row>
    <row r="903" ht="12.75" customHeight="1">
      <c r="A903" s="268"/>
      <c r="B903" s="268"/>
      <c r="C903" s="268"/>
      <c r="D903" s="357"/>
      <c r="E903" s="268"/>
      <c r="F903" s="357"/>
      <c r="G903" s="357"/>
      <c r="H903" s="357"/>
      <c r="I903" s="357"/>
      <c r="J903" s="357"/>
      <c r="K903" s="357"/>
      <c r="L903" s="268"/>
      <c r="M903" s="268"/>
      <c r="N903" s="268"/>
      <c r="O903" s="268"/>
      <c r="P903" s="268"/>
      <c r="Q903" s="268"/>
      <c r="R903" s="268"/>
      <c r="S903" s="268"/>
      <c r="T903" s="268"/>
      <c r="U903" s="268"/>
      <c r="V903" s="268"/>
      <c r="W903" s="268"/>
      <c r="X903" s="268"/>
      <c r="Y903" s="268"/>
      <c r="Z903" s="268"/>
    </row>
    <row r="904" ht="12.75" customHeight="1">
      <c r="A904" s="268"/>
      <c r="B904" s="268"/>
      <c r="C904" s="268"/>
      <c r="D904" s="357"/>
      <c r="E904" s="268"/>
      <c r="F904" s="357"/>
      <c r="G904" s="357"/>
      <c r="H904" s="357"/>
      <c r="I904" s="357"/>
      <c r="J904" s="357"/>
      <c r="K904" s="357"/>
      <c r="L904" s="268"/>
      <c r="M904" s="268"/>
      <c r="N904" s="268"/>
      <c r="O904" s="268"/>
      <c r="P904" s="268"/>
      <c r="Q904" s="268"/>
      <c r="R904" s="268"/>
      <c r="S904" s="268"/>
      <c r="T904" s="268"/>
      <c r="U904" s="268"/>
      <c r="V904" s="268"/>
      <c r="W904" s="268"/>
      <c r="X904" s="268"/>
      <c r="Y904" s="268"/>
      <c r="Z904" s="268"/>
    </row>
    <row r="905" ht="12.75" customHeight="1">
      <c r="A905" s="268"/>
      <c r="B905" s="268"/>
      <c r="C905" s="268"/>
      <c r="D905" s="357"/>
      <c r="E905" s="268"/>
      <c r="F905" s="357"/>
      <c r="G905" s="357"/>
      <c r="H905" s="357"/>
      <c r="I905" s="357"/>
      <c r="J905" s="357"/>
      <c r="K905" s="357"/>
      <c r="L905" s="268"/>
      <c r="M905" s="268"/>
      <c r="N905" s="268"/>
      <c r="O905" s="268"/>
      <c r="P905" s="268"/>
      <c r="Q905" s="268"/>
      <c r="R905" s="268"/>
      <c r="S905" s="268"/>
      <c r="T905" s="268"/>
      <c r="U905" s="268"/>
      <c r="V905" s="268"/>
      <c r="W905" s="268"/>
      <c r="X905" s="268"/>
      <c r="Y905" s="268"/>
      <c r="Z905" s="268"/>
    </row>
    <row r="906" ht="12.75" customHeight="1">
      <c r="A906" s="268"/>
      <c r="B906" s="268"/>
      <c r="C906" s="268"/>
      <c r="D906" s="357"/>
      <c r="E906" s="268"/>
      <c r="F906" s="357"/>
      <c r="G906" s="357"/>
      <c r="H906" s="357"/>
      <c r="I906" s="357"/>
      <c r="J906" s="357"/>
      <c r="K906" s="357"/>
      <c r="L906" s="268"/>
      <c r="M906" s="268"/>
      <c r="N906" s="268"/>
      <c r="O906" s="268"/>
      <c r="P906" s="268"/>
      <c r="Q906" s="268"/>
      <c r="R906" s="268"/>
      <c r="S906" s="268"/>
      <c r="T906" s="268"/>
      <c r="U906" s="268"/>
      <c r="V906" s="268"/>
      <c r="W906" s="268"/>
      <c r="X906" s="268"/>
      <c r="Y906" s="268"/>
      <c r="Z906" s="268"/>
    </row>
    <row r="907" ht="12.75" customHeight="1">
      <c r="A907" s="268"/>
      <c r="B907" s="268"/>
      <c r="C907" s="268"/>
      <c r="D907" s="357"/>
      <c r="E907" s="268"/>
      <c r="F907" s="357"/>
      <c r="G907" s="357"/>
      <c r="H907" s="357"/>
      <c r="I907" s="357"/>
      <c r="J907" s="357"/>
      <c r="K907" s="357"/>
      <c r="L907" s="268"/>
      <c r="M907" s="268"/>
      <c r="N907" s="268"/>
      <c r="O907" s="268"/>
      <c r="P907" s="268"/>
      <c r="Q907" s="268"/>
      <c r="R907" s="268"/>
      <c r="S907" s="268"/>
      <c r="T907" s="268"/>
      <c r="U907" s="268"/>
      <c r="V907" s="268"/>
      <c r="W907" s="268"/>
      <c r="X907" s="268"/>
      <c r="Y907" s="268"/>
      <c r="Z907" s="268"/>
    </row>
    <row r="908" ht="12.75" customHeight="1">
      <c r="A908" s="268"/>
      <c r="B908" s="268"/>
      <c r="C908" s="268"/>
      <c r="D908" s="357"/>
      <c r="E908" s="268"/>
      <c r="F908" s="357"/>
      <c r="G908" s="357"/>
      <c r="H908" s="357"/>
      <c r="I908" s="357"/>
      <c r="J908" s="357"/>
      <c r="K908" s="357"/>
      <c r="L908" s="268"/>
      <c r="M908" s="268"/>
      <c r="N908" s="268"/>
      <c r="O908" s="268"/>
      <c r="P908" s="268"/>
      <c r="Q908" s="268"/>
      <c r="R908" s="268"/>
      <c r="S908" s="268"/>
      <c r="T908" s="268"/>
      <c r="U908" s="268"/>
      <c r="V908" s="268"/>
      <c r="W908" s="268"/>
      <c r="X908" s="268"/>
      <c r="Y908" s="268"/>
      <c r="Z908" s="268"/>
    </row>
    <row r="909" ht="12.75" customHeight="1">
      <c r="A909" s="268"/>
      <c r="B909" s="268"/>
      <c r="C909" s="268"/>
      <c r="D909" s="357"/>
      <c r="E909" s="268"/>
      <c r="F909" s="357"/>
      <c r="G909" s="357"/>
      <c r="H909" s="357"/>
      <c r="I909" s="357"/>
      <c r="J909" s="357"/>
      <c r="K909" s="357"/>
      <c r="L909" s="268"/>
      <c r="M909" s="268"/>
      <c r="N909" s="268"/>
      <c r="O909" s="268"/>
      <c r="P909" s="268"/>
      <c r="Q909" s="268"/>
      <c r="R909" s="268"/>
      <c r="S909" s="268"/>
      <c r="T909" s="268"/>
      <c r="U909" s="268"/>
      <c r="V909" s="268"/>
      <c r="W909" s="268"/>
      <c r="X909" s="268"/>
      <c r="Y909" s="268"/>
      <c r="Z909" s="268"/>
    </row>
    <row r="910" ht="12.75" customHeight="1">
      <c r="A910" s="268"/>
      <c r="B910" s="268"/>
      <c r="C910" s="268"/>
      <c r="D910" s="357"/>
      <c r="E910" s="268"/>
      <c r="F910" s="357"/>
      <c r="G910" s="357"/>
      <c r="H910" s="357"/>
      <c r="I910" s="357"/>
      <c r="J910" s="357"/>
      <c r="K910" s="357"/>
      <c r="L910" s="268"/>
      <c r="M910" s="268"/>
      <c r="N910" s="268"/>
      <c r="O910" s="268"/>
      <c r="P910" s="268"/>
      <c r="Q910" s="268"/>
      <c r="R910" s="268"/>
      <c r="S910" s="268"/>
      <c r="T910" s="268"/>
      <c r="U910" s="268"/>
      <c r="V910" s="268"/>
      <c r="W910" s="268"/>
      <c r="X910" s="268"/>
      <c r="Y910" s="268"/>
      <c r="Z910" s="268"/>
    </row>
    <row r="911" ht="12.75" customHeight="1">
      <c r="A911" s="268"/>
      <c r="B911" s="268"/>
      <c r="C911" s="268"/>
      <c r="D911" s="357"/>
      <c r="E911" s="268"/>
      <c r="F911" s="357"/>
      <c r="G911" s="357"/>
      <c r="H911" s="357"/>
      <c r="I911" s="357"/>
      <c r="J911" s="357"/>
      <c r="K911" s="357"/>
      <c r="L911" s="268"/>
      <c r="M911" s="268"/>
      <c r="N911" s="268"/>
      <c r="O911" s="268"/>
      <c r="P911" s="268"/>
      <c r="Q911" s="268"/>
      <c r="R911" s="268"/>
      <c r="S911" s="268"/>
      <c r="T911" s="268"/>
      <c r="U911" s="268"/>
      <c r="V911" s="268"/>
      <c r="W911" s="268"/>
      <c r="X911" s="268"/>
      <c r="Y911" s="268"/>
      <c r="Z911" s="268"/>
    </row>
    <row r="912" ht="12.75" customHeight="1">
      <c r="A912" s="268"/>
      <c r="B912" s="268"/>
      <c r="C912" s="268"/>
      <c r="D912" s="357"/>
      <c r="E912" s="268"/>
      <c r="F912" s="357"/>
      <c r="G912" s="357"/>
      <c r="H912" s="357"/>
      <c r="I912" s="357"/>
      <c r="J912" s="357"/>
      <c r="K912" s="357"/>
      <c r="L912" s="268"/>
      <c r="M912" s="268"/>
      <c r="N912" s="268"/>
      <c r="O912" s="268"/>
      <c r="P912" s="268"/>
      <c r="Q912" s="268"/>
      <c r="R912" s="268"/>
      <c r="S912" s="268"/>
      <c r="T912" s="268"/>
      <c r="U912" s="268"/>
      <c r="V912" s="268"/>
      <c r="W912" s="268"/>
      <c r="X912" s="268"/>
      <c r="Y912" s="268"/>
      <c r="Z912" s="268"/>
    </row>
    <row r="913" ht="12.75" customHeight="1">
      <c r="A913" s="268"/>
      <c r="B913" s="268"/>
      <c r="C913" s="268"/>
      <c r="D913" s="357"/>
      <c r="E913" s="268"/>
      <c r="F913" s="357"/>
      <c r="G913" s="357"/>
      <c r="H913" s="357"/>
      <c r="I913" s="357"/>
      <c r="J913" s="357"/>
      <c r="K913" s="357"/>
      <c r="L913" s="268"/>
      <c r="M913" s="268"/>
      <c r="N913" s="268"/>
      <c r="O913" s="268"/>
      <c r="P913" s="268"/>
      <c r="Q913" s="268"/>
      <c r="R913" s="268"/>
      <c r="S913" s="268"/>
      <c r="T913" s="268"/>
      <c r="U913" s="268"/>
      <c r="V913" s="268"/>
      <c r="W913" s="268"/>
      <c r="X913" s="268"/>
      <c r="Y913" s="268"/>
      <c r="Z913" s="268"/>
    </row>
    <row r="914" ht="12.75" customHeight="1">
      <c r="A914" s="268"/>
      <c r="B914" s="268"/>
      <c r="C914" s="268"/>
      <c r="D914" s="357"/>
      <c r="E914" s="268"/>
      <c r="F914" s="357"/>
      <c r="G914" s="357"/>
      <c r="H914" s="357"/>
      <c r="I914" s="357"/>
      <c r="J914" s="357"/>
      <c r="K914" s="357"/>
      <c r="L914" s="268"/>
      <c r="M914" s="268"/>
      <c r="N914" s="268"/>
      <c r="O914" s="268"/>
      <c r="P914" s="268"/>
      <c r="Q914" s="268"/>
      <c r="R914" s="268"/>
      <c r="S914" s="268"/>
      <c r="T914" s="268"/>
      <c r="U914" s="268"/>
      <c r="V914" s="268"/>
      <c r="W914" s="268"/>
      <c r="X914" s="268"/>
      <c r="Y914" s="268"/>
      <c r="Z914" s="268"/>
    </row>
    <row r="915" ht="12.75" customHeight="1">
      <c r="A915" s="268"/>
      <c r="B915" s="268"/>
      <c r="C915" s="268"/>
      <c r="D915" s="357"/>
      <c r="E915" s="268"/>
      <c r="F915" s="357"/>
      <c r="G915" s="357"/>
      <c r="H915" s="357"/>
      <c r="I915" s="357"/>
      <c r="J915" s="357"/>
      <c r="K915" s="357"/>
      <c r="L915" s="268"/>
      <c r="M915" s="268"/>
      <c r="N915" s="268"/>
      <c r="O915" s="268"/>
      <c r="P915" s="268"/>
      <c r="Q915" s="268"/>
      <c r="R915" s="268"/>
      <c r="S915" s="268"/>
      <c r="T915" s="268"/>
      <c r="U915" s="268"/>
      <c r="V915" s="268"/>
      <c r="W915" s="268"/>
      <c r="X915" s="268"/>
      <c r="Y915" s="268"/>
      <c r="Z915" s="268"/>
    </row>
    <row r="916" ht="12.75" customHeight="1">
      <c r="A916" s="268"/>
      <c r="B916" s="268"/>
      <c r="C916" s="268"/>
      <c r="D916" s="357"/>
      <c r="E916" s="268"/>
      <c r="F916" s="357"/>
      <c r="G916" s="357"/>
      <c r="H916" s="357"/>
      <c r="I916" s="357"/>
      <c r="J916" s="357"/>
      <c r="K916" s="357"/>
      <c r="L916" s="268"/>
      <c r="M916" s="268"/>
      <c r="N916" s="268"/>
      <c r="O916" s="268"/>
      <c r="P916" s="268"/>
      <c r="Q916" s="268"/>
      <c r="R916" s="268"/>
      <c r="S916" s="268"/>
      <c r="T916" s="268"/>
      <c r="U916" s="268"/>
      <c r="V916" s="268"/>
      <c r="W916" s="268"/>
      <c r="X916" s="268"/>
      <c r="Y916" s="268"/>
      <c r="Z916" s="268"/>
    </row>
    <row r="917" ht="12.75" customHeight="1">
      <c r="A917" s="268"/>
      <c r="B917" s="268"/>
      <c r="C917" s="268"/>
      <c r="D917" s="357"/>
      <c r="E917" s="268"/>
      <c r="F917" s="357"/>
      <c r="G917" s="357"/>
      <c r="H917" s="357"/>
      <c r="I917" s="357"/>
      <c r="J917" s="357"/>
      <c r="K917" s="357"/>
      <c r="L917" s="268"/>
      <c r="M917" s="268"/>
      <c r="N917" s="268"/>
      <c r="O917" s="268"/>
      <c r="P917" s="268"/>
      <c r="Q917" s="268"/>
      <c r="R917" s="268"/>
      <c r="S917" s="268"/>
      <c r="T917" s="268"/>
      <c r="U917" s="268"/>
      <c r="V917" s="268"/>
      <c r="W917" s="268"/>
      <c r="X917" s="268"/>
      <c r="Y917" s="268"/>
      <c r="Z917" s="268"/>
    </row>
    <row r="918" ht="12.75" customHeight="1">
      <c r="A918" s="268"/>
      <c r="B918" s="268"/>
      <c r="C918" s="268"/>
      <c r="D918" s="357"/>
      <c r="E918" s="268"/>
      <c r="F918" s="357"/>
      <c r="G918" s="357"/>
      <c r="H918" s="357"/>
      <c r="I918" s="357"/>
      <c r="J918" s="357"/>
      <c r="K918" s="357"/>
      <c r="L918" s="268"/>
      <c r="M918" s="268"/>
      <c r="N918" s="268"/>
      <c r="O918" s="268"/>
      <c r="P918" s="268"/>
      <c r="Q918" s="268"/>
      <c r="R918" s="268"/>
      <c r="S918" s="268"/>
      <c r="T918" s="268"/>
      <c r="U918" s="268"/>
      <c r="V918" s="268"/>
      <c r="W918" s="268"/>
      <c r="X918" s="268"/>
      <c r="Y918" s="268"/>
      <c r="Z918" s="268"/>
    </row>
    <row r="919" ht="12.75" customHeight="1">
      <c r="A919" s="268"/>
      <c r="B919" s="268"/>
      <c r="C919" s="268"/>
      <c r="D919" s="357"/>
      <c r="E919" s="268"/>
      <c r="F919" s="357"/>
      <c r="G919" s="357"/>
      <c r="H919" s="357"/>
      <c r="I919" s="357"/>
      <c r="J919" s="357"/>
      <c r="K919" s="357"/>
      <c r="L919" s="268"/>
      <c r="M919" s="268"/>
      <c r="N919" s="268"/>
      <c r="O919" s="268"/>
      <c r="P919" s="268"/>
      <c r="Q919" s="268"/>
      <c r="R919" s="268"/>
      <c r="S919" s="268"/>
      <c r="T919" s="268"/>
      <c r="U919" s="268"/>
      <c r="V919" s="268"/>
      <c r="W919" s="268"/>
      <c r="X919" s="268"/>
      <c r="Y919" s="268"/>
      <c r="Z919" s="268"/>
    </row>
    <row r="920" ht="12.75" customHeight="1">
      <c r="A920" s="268"/>
      <c r="B920" s="268"/>
      <c r="C920" s="268"/>
      <c r="D920" s="357"/>
      <c r="E920" s="268"/>
      <c r="F920" s="357"/>
      <c r="G920" s="357"/>
      <c r="H920" s="357"/>
      <c r="I920" s="357"/>
      <c r="J920" s="357"/>
      <c r="K920" s="357"/>
      <c r="L920" s="268"/>
      <c r="M920" s="268"/>
      <c r="N920" s="268"/>
      <c r="O920" s="268"/>
      <c r="P920" s="268"/>
      <c r="Q920" s="268"/>
      <c r="R920" s="268"/>
      <c r="S920" s="268"/>
      <c r="T920" s="268"/>
      <c r="U920" s="268"/>
      <c r="V920" s="268"/>
      <c r="W920" s="268"/>
      <c r="X920" s="268"/>
      <c r="Y920" s="268"/>
      <c r="Z920" s="268"/>
    </row>
    <row r="921" ht="12.75" customHeight="1">
      <c r="A921" s="268"/>
      <c r="B921" s="268"/>
      <c r="C921" s="268"/>
      <c r="D921" s="357"/>
      <c r="E921" s="268"/>
      <c r="F921" s="357"/>
      <c r="G921" s="357"/>
      <c r="H921" s="357"/>
      <c r="I921" s="357"/>
      <c r="J921" s="357"/>
      <c r="K921" s="357"/>
      <c r="L921" s="268"/>
      <c r="M921" s="268"/>
      <c r="N921" s="268"/>
      <c r="O921" s="268"/>
      <c r="P921" s="268"/>
      <c r="Q921" s="268"/>
      <c r="R921" s="268"/>
      <c r="S921" s="268"/>
      <c r="T921" s="268"/>
      <c r="U921" s="268"/>
      <c r="V921" s="268"/>
      <c r="W921" s="268"/>
      <c r="X921" s="268"/>
      <c r="Y921" s="268"/>
      <c r="Z921" s="268"/>
    </row>
    <row r="922" ht="12.75" customHeight="1">
      <c r="A922" s="268"/>
      <c r="B922" s="268"/>
      <c r="C922" s="268"/>
      <c r="D922" s="357"/>
      <c r="E922" s="268"/>
      <c r="F922" s="357"/>
      <c r="G922" s="357"/>
      <c r="H922" s="357"/>
      <c r="I922" s="357"/>
      <c r="J922" s="357"/>
      <c r="K922" s="357"/>
      <c r="L922" s="268"/>
      <c r="M922" s="268"/>
      <c r="N922" s="268"/>
      <c r="O922" s="268"/>
      <c r="P922" s="268"/>
      <c r="Q922" s="268"/>
      <c r="R922" s="268"/>
      <c r="S922" s="268"/>
      <c r="T922" s="268"/>
      <c r="U922" s="268"/>
      <c r="V922" s="268"/>
      <c r="W922" s="268"/>
      <c r="X922" s="268"/>
      <c r="Y922" s="268"/>
      <c r="Z922" s="268"/>
    </row>
    <row r="923" ht="12.75" customHeight="1">
      <c r="A923" s="268"/>
      <c r="B923" s="268"/>
      <c r="C923" s="268"/>
      <c r="D923" s="357"/>
      <c r="E923" s="268"/>
      <c r="F923" s="357"/>
      <c r="G923" s="357"/>
      <c r="H923" s="357"/>
      <c r="I923" s="357"/>
      <c r="J923" s="357"/>
      <c r="K923" s="357"/>
      <c r="L923" s="268"/>
      <c r="M923" s="268"/>
      <c r="N923" s="268"/>
      <c r="O923" s="268"/>
      <c r="P923" s="268"/>
      <c r="Q923" s="268"/>
      <c r="R923" s="268"/>
      <c r="S923" s="268"/>
      <c r="T923" s="268"/>
      <c r="U923" s="268"/>
      <c r="V923" s="268"/>
      <c r="W923" s="268"/>
      <c r="X923" s="268"/>
      <c r="Y923" s="268"/>
      <c r="Z923" s="268"/>
    </row>
    <row r="924" ht="12.75" customHeight="1">
      <c r="A924" s="268"/>
      <c r="B924" s="268"/>
      <c r="C924" s="268"/>
      <c r="D924" s="357"/>
      <c r="E924" s="268"/>
      <c r="F924" s="357"/>
      <c r="G924" s="357"/>
      <c r="H924" s="357"/>
      <c r="I924" s="357"/>
      <c r="J924" s="357"/>
      <c r="K924" s="357"/>
      <c r="L924" s="268"/>
      <c r="M924" s="268"/>
      <c r="N924" s="268"/>
      <c r="O924" s="268"/>
      <c r="P924" s="268"/>
      <c r="Q924" s="268"/>
      <c r="R924" s="268"/>
      <c r="S924" s="268"/>
      <c r="T924" s="268"/>
      <c r="U924" s="268"/>
      <c r="V924" s="268"/>
      <c r="W924" s="268"/>
      <c r="X924" s="268"/>
      <c r="Y924" s="268"/>
      <c r="Z924" s="268"/>
    </row>
    <row r="925" ht="12.75" customHeight="1">
      <c r="A925" s="268"/>
      <c r="B925" s="268"/>
      <c r="C925" s="268"/>
      <c r="D925" s="357"/>
      <c r="E925" s="268"/>
      <c r="F925" s="357"/>
      <c r="G925" s="357"/>
      <c r="H925" s="357"/>
      <c r="I925" s="357"/>
      <c r="J925" s="357"/>
      <c r="K925" s="357"/>
      <c r="L925" s="268"/>
      <c r="M925" s="268"/>
      <c r="N925" s="268"/>
      <c r="O925" s="268"/>
      <c r="P925" s="268"/>
      <c r="Q925" s="268"/>
      <c r="R925" s="268"/>
      <c r="S925" s="268"/>
      <c r="T925" s="268"/>
      <c r="U925" s="268"/>
      <c r="V925" s="268"/>
      <c r="W925" s="268"/>
      <c r="X925" s="268"/>
      <c r="Y925" s="268"/>
      <c r="Z925" s="268"/>
    </row>
    <row r="926" ht="12.75" customHeight="1">
      <c r="A926" s="268"/>
      <c r="B926" s="268"/>
      <c r="C926" s="268"/>
      <c r="D926" s="357"/>
      <c r="E926" s="268"/>
      <c r="F926" s="357"/>
      <c r="G926" s="357"/>
      <c r="H926" s="357"/>
      <c r="I926" s="357"/>
      <c r="J926" s="357"/>
      <c r="K926" s="357"/>
      <c r="L926" s="268"/>
      <c r="M926" s="268"/>
      <c r="N926" s="268"/>
      <c r="O926" s="268"/>
      <c r="P926" s="268"/>
      <c r="Q926" s="268"/>
      <c r="R926" s="268"/>
      <c r="S926" s="268"/>
      <c r="T926" s="268"/>
      <c r="U926" s="268"/>
      <c r="V926" s="268"/>
      <c r="W926" s="268"/>
      <c r="X926" s="268"/>
      <c r="Y926" s="268"/>
      <c r="Z926" s="268"/>
    </row>
    <row r="927" ht="12.75" customHeight="1">
      <c r="A927" s="268"/>
      <c r="B927" s="268"/>
      <c r="C927" s="268"/>
      <c r="D927" s="357"/>
      <c r="E927" s="268"/>
      <c r="F927" s="357"/>
      <c r="G927" s="357"/>
      <c r="H927" s="357"/>
      <c r="I927" s="357"/>
      <c r="J927" s="357"/>
      <c r="K927" s="357"/>
      <c r="L927" s="268"/>
      <c r="M927" s="268"/>
      <c r="N927" s="268"/>
      <c r="O927" s="268"/>
      <c r="P927" s="268"/>
      <c r="Q927" s="268"/>
      <c r="R927" s="268"/>
      <c r="S927" s="268"/>
      <c r="T927" s="268"/>
      <c r="U927" s="268"/>
      <c r="V927" s="268"/>
      <c r="W927" s="268"/>
      <c r="X927" s="268"/>
      <c r="Y927" s="268"/>
      <c r="Z927" s="268"/>
    </row>
    <row r="928" ht="12.75" customHeight="1">
      <c r="A928" s="268"/>
      <c r="B928" s="268"/>
      <c r="C928" s="268"/>
      <c r="D928" s="357"/>
      <c r="E928" s="268"/>
      <c r="F928" s="357"/>
      <c r="G928" s="357"/>
      <c r="H928" s="357"/>
      <c r="I928" s="357"/>
      <c r="J928" s="357"/>
      <c r="K928" s="357"/>
      <c r="L928" s="268"/>
      <c r="M928" s="268"/>
      <c r="N928" s="268"/>
      <c r="O928" s="268"/>
      <c r="P928" s="268"/>
      <c r="Q928" s="268"/>
      <c r="R928" s="268"/>
      <c r="S928" s="268"/>
      <c r="T928" s="268"/>
      <c r="U928" s="268"/>
      <c r="V928" s="268"/>
      <c r="W928" s="268"/>
      <c r="X928" s="268"/>
      <c r="Y928" s="268"/>
      <c r="Z928" s="268"/>
    </row>
    <row r="929" ht="12.75" customHeight="1">
      <c r="A929" s="268"/>
      <c r="B929" s="268"/>
      <c r="C929" s="268"/>
      <c r="D929" s="357"/>
      <c r="E929" s="268"/>
      <c r="F929" s="357"/>
      <c r="G929" s="357"/>
      <c r="H929" s="357"/>
      <c r="I929" s="357"/>
      <c r="J929" s="357"/>
      <c r="K929" s="357"/>
      <c r="L929" s="268"/>
      <c r="M929" s="268"/>
      <c r="N929" s="268"/>
      <c r="O929" s="268"/>
      <c r="P929" s="268"/>
      <c r="Q929" s="268"/>
      <c r="R929" s="268"/>
      <c r="S929" s="268"/>
      <c r="T929" s="268"/>
      <c r="U929" s="268"/>
      <c r="V929" s="268"/>
      <c r="W929" s="268"/>
      <c r="X929" s="268"/>
      <c r="Y929" s="268"/>
      <c r="Z929" s="268"/>
    </row>
    <row r="930" ht="12.75" customHeight="1">
      <c r="A930" s="268"/>
      <c r="B930" s="268"/>
      <c r="C930" s="268"/>
      <c r="D930" s="357"/>
      <c r="E930" s="268"/>
      <c r="F930" s="357"/>
      <c r="G930" s="357"/>
      <c r="H930" s="357"/>
      <c r="I930" s="357"/>
      <c r="J930" s="357"/>
      <c r="K930" s="357"/>
      <c r="L930" s="268"/>
      <c r="M930" s="268"/>
      <c r="N930" s="268"/>
      <c r="O930" s="268"/>
      <c r="P930" s="268"/>
      <c r="Q930" s="268"/>
      <c r="R930" s="268"/>
      <c r="S930" s="268"/>
      <c r="T930" s="268"/>
      <c r="U930" s="268"/>
      <c r="V930" s="268"/>
      <c r="W930" s="268"/>
      <c r="X930" s="268"/>
      <c r="Y930" s="268"/>
      <c r="Z930" s="268"/>
    </row>
    <row r="931" ht="12.75" customHeight="1">
      <c r="A931" s="268"/>
      <c r="B931" s="268"/>
      <c r="C931" s="268"/>
      <c r="D931" s="357"/>
      <c r="E931" s="268"/>
      <c r="F931" s="357"/>
      <c r="G931" s="357"/>
      <c r="H931" s="357"/>
      <c r="I931" s="357"/>
      <c r="J931" s="357"/>
      <c r="K931" s="357"/>
      <c r="L931" s="268"/>
      <c r="M931" s="268"/>
      <c r="N931" s="268"/>
      <c r="O931" s="268"/>
      <c r="P931" s="268"/>
      <c r="Q931" s="268"/>
      <c r="R931" s="268"/>
      <c r="S931" s="268"/>
      <c r="T931" s="268"/>
      <c r="U931" s="268"/>
      <c r="V931" s="268"/>
      <c r="W931" s="268"/>
      <c r="X931" s="268"/>
      <c r="Y931" s="268"/>
      <c r="Z931" s="268"/>
    </row>
    <row r="932" ht="12.75" customHeight="1">
      <c r="A932" s="268"/>
      <c r="B932" s="268"/>
      <c r="C932" s="268"/>
      <c r="D932" s="357"/>
      <c r="E932" s="268"/>
      <c r="F932" s="357"/>
      <c r="G932" s="357"/>
      <c r="H932" s="357"/>
      <c r="I932" s="357"/>
      <c r="J932" s="357"/>
      <c r="K932" s="357"/>
      <c r="L932" s="268"/>
      <c r="M932" s="268"/>
      <c r="N932" s="268"/>
      <c r="O932" s="268"/>
      <c r="P932" s="268"/>
      <c r="Q932" s="268"/>
      <c r="R932" s="268"/>
      <c r="S932" s="268"/>
      <c r="T932" s="268"/>
      <c r="U932" s="268"/>
      <c r="V932" s="268"/>
      <c r="W932" s="268"/>
      <c r="X932" s="268"/>
      <c r="Y932" s="268"/>
      <c r="Z932" s="268"/>
    </row>
    <row r="933" ht="12.75" customHeight="1">
      <c r="A933" s="268"/>
      <c r="B933" s="268"/>
      <c r="C933" s="268"/>
      <c r="D933" s="357"/>
      <c r="E933" s="268"/>
      <c r="F933" s="357"/>
      <c r="G933" s="357"/>
      <c r="H933" s="357"/>
      <c r="I933" s="357"/>
      <c r="J933" s="357"/>
      <c r="K933" s="357"/>
      <c r="L933" s="268"/>
      <c r="M933" s="268"/>
      <c r="N933" s="268"/>
      <c r="O933" s="268"/>
      <c r="P933" s="268"/>
      <c r="Q933" s="268"/>
      <c r="R933" s="268"/>
      <c r="S933" s="268"/>
      <c r="T933" s="268"/>
      <c r="U933" s="268"/>
      <c r="V933" s="268"/>
      <c r="W933" s="268"/>
      <c r="X933" s="268"/>
      <c r="Y933" s="268"/>
      <c r="Z933" s="268"/>
    </row>
    <row r="934" ht="12.75" customHeight="1">
      <c r="A934" s="268"/>
      <c r="B934" s="268"/>
      <c r="C934" s="268"/>
      <c r="D934" s="357"/>
      <c r="E934" s="268"/>
      <c r="F934" s="357"/>
      <c r="G934" s="357"/>
      <c r="H934" s="357"/>
      <c r="I934" s="357"/>
      <c r="J934" s="357"/>
      <c r="K934" s="357"/>
      <c r="L934" s="268"/>
      <c r="M934" s="268"/>
      <c r="N934" s="268"/>
      <c r="O934" s="268"/>
      <c r="P934" s="268"/>
      <c r="Q934" s="268"/>
      <c r="R934" s="268"/>
      <c r="S934" s="268"/>
      <c r="T934" s="268"/>
      <c r="U934" s="268"/>
      <c r="V934" s="268"/>
      <c r="W934" s="268"/>
      <c r="X934" s="268"/>
      <c r="Y934" s="268"/>
      <c r="Z934" s="268"/>
    </row>
    <row r="935" ht="12.75" customHeight="1">
      <c r="A935" s="268"/>
      <c r="B935" s="268"/>
      <c r="C935" s="268"/>
      <c r="D935" s="357"/>
      <c r="E935" s="268"/>
      <c r="F935" s="357"/>
      <c r="G935" s="357"/>
      <c r="H935" s="357"/>
      <c r="I935" s="357"/>
      <c r="J935" s="357"/>
      <c r="K935" s="357"/>
      <c r="L935" s="268"/>
      <c r="M935" s="268"/>
      <c r="N935" s="268"/>
      <c r="O935" s="268"/>
      <c r="P935" s="268"/>
      <c r="Q935" s="268"/>
      <c r="R935" s="268"/>
      <c r="S935" s="268"/>
      <c r="T935" s="268"/>
      <c r="U935" s="268"/>
      <c r="V935" s="268"/>
      <c r="W935" s="268"/>
      <c r="X935" s="268"/>
      <c r="Y935" s="268"/>
      <c r="Z935" s="268"/>
    </row>
    <row r="936" ht="12.75" customHeight="1">
      <c r="A936" s="268"/>
      <c r="B936" s="268"/>
      <c r="C936" s="268"/>
      <c r="D936" s="357"/>
      <c r="E936" s="268"/>
      <c r="F936" s="357"/>
      <c r="G936" s="357"/>
      <c r="H936" s="357"/>
      <c r="I936" s="357"/>
      <c r="J936" s="357"/>
      <c r="K936" s="357"/>
      <c r="L936" s="268"/>
      <c r="M936" s="268"/>
      <c r="N936" s="268"/>
      <c r="O936" s="268"/>
      <c r="P936" s="268"/>
      <c r="Q936" s="268"/>
      <c r="R936" s="268"/>
      <c r="S936" s="268"/>
      <c r="T936" s="268"/>
      <c r="U936" s="268"/>
      <c r="V936" s="268"/>
      <c r="W936" s="268"/>
      <c r="X936" s="268"/>
      <c r="Y936" s="268"/>
      <c r="Z936" s="268"/>
    </row>
    <row r="937" ht="12.75" customHeight="1">
      <c r="A937" s="268"/>
      <c r="B937" s="268"/>
      <c r="C937" s="268"/>
      <c r="D937" s="357"/>
      <c r="E937" s="268"/>
      <c r="F937" s="357"/>
      <c r="G937" s="357"/>
      <c r="H937" s="357"/>
      <c r="I937" s="357"/>
      <c r="J937" s="357"/>
      <c r="K937" s="357"/>
      <c r="L937" s="268"/>
      <c r="M937" s="268"/>
      <c r="N937" s="268"/>
      <c r="O937" s="268"/>
      <c r="P937" s="268"/>
      <c r="Q937" s="268"/>
      <c r="R937" s="268"/>
      <c r="S937" s="268"/>
      <c r="T937" s="268"/>
      <c r="U937" s="268"/>
      <c r="V937" s="268"/>
      <c r="W937" s="268"/>
      <c r="X937" s="268"/>
      <c r="Y937" s="268"/>
      <c r="Z937" s="268"/>
    </row>
    <row r="938" ht="12.75" customHeight="1">
      <c r="A938" s="268"/>
      <c r="B938" s="268"/>
      <c r="C938" s="268"/>
      <c r="D938" s="357"/>
      <c r="E938" s="268"/>
      <c r="F938" s="357"/>
      <c r="G938" s="357"/>
      <c r="H938" s="357"/>
      <c r="I938" s="357"/>
      <c r="J938" s="357"/>
      <c r="K938" s="357"/>
      <c r="L938" s="268"/>
      <c r="M938" s="268"/>
      <c r="N938" s="268"/>
      <c r="O938" s="268"/>
      <c r="P938" s="268"/>
      <c r="Q938" s="268"/>
      <c r="R938" s="268"/>
      <c r="S938" s="268"/>
      <c r="T938" s="268"/>
      <c r="U938" s="268"/>
      <c r="V938" s="268"/>
      <c r="W938" s="268"/>
      <c r="X938" s="268"/>
      <c r="Y938" s="268"/>
      <c r="Z938" s="268"/>
    </row>
    <row r="939" ht="12.75" customHeight="1">
      <c r="A939" s="268"/>
      <c r="B939" s="268"/>
      <c r="C939" s="268"/>
      <c r="D939" s="357"/>
      <c r="E939" s="268"/>
      <c r="F939" s="357"/>
      <c r="G939" s="357"/>
      <c r="H939" s="357"/>
      <c r="I939" s="357"/>
      <c r="J939" s="357"/>
      <c r="K939" s="357"/>
      <c r="L939" s="268"/>
      <c r="M939" s="268"/>
      <c r="N939" s="268"/>
      <c r="O939" s="268"/>
      <c r="P939" s="268"/>
      <c r="Q939" s="268"/>
      <c r="R939" s="268"/>
      <c r="S939" s="268"/>
      <c r="T939" s="268"/>
      <c r="U939" s="268"/>
      <c r="V939" s="268"/>
      <c r="W939" s="268"/>
      <c r="X939" s="268"/>
      <c r="Y939" s="268"/>
      <c r="Z939" s="268"/>
    </row>
    <row r="940" ht="12.75" customHeight="1">
      <c r="A940" s="268"/>
      <c r="B940" s="268"/>
      <c r="C940" s="268"/>
      <c r="D940" s="357"/>
      <c r="E940" s="268"/>
      <c r="F940" s="357"/>
      <c r="G940" s="357"/>
      <c r="H940" s="357"/>
      <c r="I940" s="357"/>
      <c r="J940" s="357"/>
      <c r="K940" s="357"/>
      <c r="L940" s="268"/>
      <c r="M940" s="268"/>
      <c r="N940" s="268"/>
      <c r="O940" s="268"/>
      <c r="P940" s="268"/>
      <c r="Q940" s="268"/>
      <c r="R940" s="268"/>
      <c r="S940" s="268"/>
      <c r="T940" s="268"/>
      <c r="U940" s="268"/>
      <c r="V940" s="268"/>
      <c r="W940" s="268"/>
      <c r="X940" s="268"/>
      <c r="Y940" s="268"/>
      <c r="Z940" s="268"/>
    </row>
    <row r="941" ht="12.75" customHeight="1">
      <c r="A941" s="268"/>
      <c r="B941" s="268"/>
      <c r="C941" s="268"/>
      <c r="D941" s="357"/>
      <c r="E941" s="268"/>
      <c r="F941" s="357"/>
      <c r="G941" s="357"/>
      <c r="H941" s="357"/>
      <c r="I941" s="357"/>
      <c r="J941" s="357"/>
      <c r="K941" s="357"/>
      <c r="L941" s="268"/>
      <c r="M941" s="268"/>
      <c r="N941" s="268"/>
      <c r="O941" s="268"/>
      <c r="P941" s="268"/>
      <c r="Q941" s="268"/>
      <c r="R941" s="268"/>
      <c r="S941" s="268"/>
      <c r="T941" s="268"/>
      <c r="U941" s="268"/>
      <c r="V941" s="268"/>
      <c r="W941" s="268"/>
      <c r="X941" s="268"/>
      <c r="Y941" s="268"/>
      <c r="Z941" s="268"/>
    </row>
    <row r="942" ht="12.75" customHeight="1">
      <c r="A942" s="268"/>
      <c r="B942" s="268"/>
      <c r="C942" s="268"/>
      <c r="D942" s="357"/>
      <c r="E942" s="268"/>
      <c r="F942" s="357"/>
      <c r="G942" s="357"/>
      <c r="H942" s="357"/>
      <c r="I942" s="357"/>
      <c r="J942" s="357"/>
      <c r="K942" s="357"/>
      <c r="L942" s="268"/>
      <c r="M942" s="268"/>
      <c r="N942" s="268"/>
      <c r="O942" s="268"/>
      <c r="P942" s="268"/>
      <c r="Q942" s="268"/>
      <c r="R942" s="268"/>
      <c r="S942" s="268"/>
      <c r="T942" s="268"/>
      <c r="U942" s="268"/>
      <c r="V942" s="268"/>
      <c r="W942" s="268"/>
      <c r="X942" s="268"/>
      <c r="Y942" s="268"/>
      <c r="Z942" s="268"/>
    </row>
    <row r="943" ht="12.75" customHeight="1">
      <c r="A943" s="268"/>
      <c r="B943" s="268"/>
      <c r="C943" s="268"/>
      <c r="D943" s="357"/>
      <c r="E943" s="268"/>
      <c r="F943" s="357"/>
      <c r="G943" s="357"/>
      <c r="H943" s="357"/>
      <c r="I943" s="357"/>
      <c r="J943" s="357"/>
      <c r="K943" s="357"/>
      <c r="L943" s="268"/>
      <c r="M943" s="268"/>
      <c r="N943" s="268"/>
      <c r="O943" s="268"/>
      <c r="P943" s="268"/>
      <c r="Q943" s="268"/>
      <c r="R943" s="268"/>
      <c r="S943" s="268"/>
      <c r="T943" s="268"/>
      <c r="U943" s="268"/>
      <c r="V943" s="268"/>
      <c r="W943" s="268"/>
      <c r="X943" s="268"/>
      <c r="Y943" s="268"/>
      <c r="Z943" s="268"/>
    </row>
    <row r="944" ht="12.75" customHeight="1">
      <c r="A944" s="268"/>
      <c r="B944" s="268"/>
      <c r="C944" s="268"/>
      <c r="D944" s="357"/>
      <c r="E944" s="268"/>
      <c r="F944" s="357"/>
      <c r="G944" s="357"/>
      <c r="H944" s="357"/>
      <c r="I944" s="357"/>
      <c r="J944" s="357"/>
      <c r="K944" s="357"/>
      <c r="L944" s="268"/>
      <c r="M944" s="268"/>
      <c r="N944" s="268"/>
      <c r="O944" s="268"/>
      <c r="P944" s="268"/>
      <c r="Q944" s="268"/>
      <c r="R944" s="268"/>
      <c r="S944" s="268"/>
      <c r="T944" s="268"/>
      <c r="U944" s="268"/>
      <c r="V944" s="268"/>
      <c r="W944" s="268"/>
      <c r="X944" s="268"/>
      <c r="Y944" s="268"/>
      <c r="Z944" s="268"/>
    </row>
    <row r="945" ht="12.75" customHeight="1">
      <c r="A945" s="268"/>
      <c r="B945" s="268"/>
      <c r="C945" s="268"/>
      <c r="D945" s="357"/>
      <c r="E945" s="268"/>
      <c r="F945" s="357"/>
      <c r="G945" s="357"/>
      <c r="H945" s="357"/>
      <c r="I945" s="357"/>
      <c r="J945" s="357"/>
      <c r="K945" s="357"/>
      <c r="L945" s="268"/>
      <c r="M945" s="268"/>
      <c r="N945" s="268"/>
      <c r="O945" s="268"/>
      <c r="P945" s="268"/>
      <c r="Q945" s="268"/>
      <c r="R945" s="268"/>
      <c r="S945" s="268"/>
      <c r="T945" s="268"/>
      <c r="U945" s="268"/>
      <c r="V945" s="268"/>
      <c r="W945" s="268"/>
      <c r="X945" s="268"/>
      <c r="Y945" s="268"/>
      <c r="Z945" s="268"/>
    </row>
    <row r="946" ht="12.75" customHeight="1">
      <c r="A946" s="268"/>
      <c r="B946" s="268"/>
      <c r="C946" s="268"/>
      <c r="D946" s="357"/>
      <c r="E946" s="268"/>
      <c r="F946" s="357"/>
      <c r="G946" s="357"/>
      <c r="H946" s="357"/>
      <c r="I946" s="357"/>
      <c r="J946" s="357"/>
      <c r="K946" s="357"/>
      <c r="L946" s="268"/>
      <c r="M946" s="268"/>
      <c r="N946" s="268"/>
      <c r="O946" s="268"/>
      <c r="P946" s="268"/>
      <c r="Q946" s="268"/>
      <c r="R946" s="268"/>
      <c r="S946" s="268"/>
      <c r="T946" s="268"/>
      <c r="U946" s="268"/>
      <c r="V946" s="268"/>
      <c r="W946" s="268"/>
      <c r="X946" s="268"/>
      <c r="Y946" s="268"/>
      <c r="Z946" s="268"/>
    </row>
    <row r="947" ht="12.75" customHeight="1">
      <c r="A947" s="268"/>
      <c r="B947" s="268"/>
      <c r="C947" s="268"/>
      <c r="D947" s="357"/>
      <c r="E947" s="268"/>
      <c r="F947" s="357"/>
      <c r="G947" s="357"/>
      <c r="H947" s="357"/>
      <c r="I947" s="357"/>
      <c r="J947" s="357"/>
      <c r="K947" s="357"/>
      <c r="L947" s="268"/>
      <c r="M947" s="268"/>
      <c r="N947" s="268"/>
      <c r="O947" s="268"/>
      <c r="P947" s="268"/>
      <c r="Q947" s="268"/>
      <c r="R947" s="268"/>
      <c r="S947" s="268"/>
      <c r="T947" s="268"/>
      <c r="U947" s="268"/>
      <c r="V947" s="268"/>
      <c r="W947" s="268"/>
      <c r="X947" s="268"/>
      <c r="Y947" s="268"/>
      <c r="Z947" s="268"/>
    </row>
    <row r="948" ht="12.75" customHeight="1">
      <c r="A948" s="268"/>
      <c r="B948" s="268"/>
      <c r="C948" s="268"/>
      <c r="D948" s="357"/>
      <c r="E948" s="268"/>
      <c r="F948" s="357"/>
      <c r="G948" s="357"/>
      <c r="H948" s="357"/>
      <c r="I948" s="357"/>
      <c r="J948" s="357"/>
      <c r="K948" s="357"/>
      <c r="L948" s="268"/>
      <c r="M948" s="268"/>
      <c r="N948" s="268"/>
      <c r="O948" s="268"/>
      <c r="P948" s="268"/>
      <c r="Q948" s="268"/>
      <c r="R948" s="268"/>
      <c r="S948" s="268"/>
      <c r="T948" s="268"/>
      <c r="U948" s="268"/>
      <c r="V948" s="268"/>
      <c r="W948" s="268"/>
      <c r="X948" s="268"/>
      <c r="Y948" s="268"/>
      <c r="Z948" s="268"/>
    </row>
    <row r="949" ht="12.75" customHeight="1">
      <c r="A949" s="268"/>
      <c r="B949" s="268"/>
      <c r="C949" s="268"/>
      <c r="D949" s="357"/>
      <c r="E949" s="268"/>
      <c r="F949" s="357"/>
      <c r="G949" s="357"/>
      <c r="H949" s="357"/>
      <c r="I949" s="357"/>
      <c r="J949" s="357"/>
      <c r="K949" s="357"/>
      <c r="L949" s="268"/>
      <c r="M949" s="268"/>
      <c r="N949" s="268"/>
      <c r="O949" s="268"/>
      <c r="P949" s="268"/>
      <c r="Q949" s="268"/>
      <c r="R949" s="268"/>
      <c r="S949" s="268"/>
      <c r="T949" s="268"/>
      <c r="U949" s="268"/>
      <c r="V949" s="268"/>
      <c r="W949" s="268"/>
      <c r="X949" s="268"/>
      <c r="Y949" s="268"/>
      <c r="Z949" s="268"/>
    </row>
    <row r="950" ht="12.75" customHeight="1">
      <c r="A950" s="268"/>
      <c r="B950" s="268"/>
      <c r="C950" s="268"/>
      <c r="D950" s="357"/>
      <c r="E950" s="268"/>
      <c r="F950" s="357"/>
      <c r="G950" s="357"/>
      <c r="H950" s="357"/>
      <c r="I950" s="357"/>
      <c r="J950" s="357"/>
      <c r="K950" s="357"/>
      <c r="L950" s="268"/>
      <c r="M950" s="268"/>
      <c r="N950" s="268"/>
      <c r="O950" s="268"/>
      <c r="P950" s="268"/>
      <c r="Q950" s="268"/>
      <c r="R950" s="268"/>
      <c r="S950" s="268"/>
      <c r="T950" s="268"/>
      <c r="U950" s="268"/>
      <c r="V950" s="268"/>
      <c r="W950" s="268"/>
      <c r="X950" s="268"/>
      <c r="Y950" s="268"/>
      <c r="Z950" s="268"/>
    </row>
    <row r="951" ht="12.75" customHeight="1">
      <c r="A951" s="268"/>
      <c r="B951" s="268"/>
      <c r="C951" s="268"/>
      <c r="D951" s="357"/>
      <c r="E951" s="268"/>
      <c r="F951" s="357"/>
      <c r="G951" s="357"/>
      <c r="H951" s="357"/>
      <c r="I951" s="357"/>
      <c r="J951" s="357"/>
      <c r="K951" s="357"/>
      <c r="L951" s="268"/>
      <c r="M951" s="268"/>
      <c r="N951" s="268"/>
      <c r="O951" s="268"/>
      <c r="P951" s="268"/>
      <c r="Q951" s="268"/>
      <c r="R951" s="268"/>
      <c r="S951" s="268"/>
      <c r="T951" s="268"/>
      <c r="U951" s="268"/>
      <c r="V951" s="268"/>
      <c r="W951" s="268"/>
      <c r="X951" s="268"/>
      <c r="Y951" s="268"/>
      <c r="Z951" s="268"/>
    </row>
    <row r="952" ht="12.75" customHeight="1">
      <c r="A952" s="268"/>
      <c r="B952" s="268"/>
      <c r="C952" s="268"/>
      <c r="D952" s="357"/>
      <c r="E952" s="268"/>
      <c r="F952" s="357"/>
      <c r="G952" s="357"/>
      <c r="H952" s="357"/>
      <c r="I952" s="357"/>
      <c r="J952" s="357"/>
      <c r="K952" s="357"/>
      <c r="L952" s="268"/>
      <c r="M952" s="268"/>
      <c r="N952" s="268"/>
      <c r="O952" s="268"/>
      <c r="P952" s="268"/>
      <c r="Q952" s="268"/>
      <c r="R952" s="268"/>
      <c r="S952" s="268"/>
      <c r="T952" s="268"/>
      <c r="U952" s="268"/>
      <c r="V952" s="268"/>
      <c r="W952" s="268"/>
      <c r="X952" s="268"/>
      <c r="Y952" s="268"/>
      <c r="Z952" s="268"/>
    </row>
    <row r="953" ht="12.75" customHeight="1">
      <c r="A953" s="268"/>
      <c r="B953" s="268"/>
      <c r="C953" s="268"/>
      <c r="D953" s="357"/>
      <c r="E953" s="268"/>
      <c r="F953" s="357"/>
      <c r="G953" s="357"/>
      <c r="H953" s="357"/>
      <c r="I953" s="357"/>
      <c r="J953" s="357"/>
      <c r="K953" s="357"/>
      <c r="L953" s="268"/>
      <c r="M953" s="268"/>
      <c r="N953" s="268"/>
      <c r="O953" s="268"/>
      <c r="P953" s="268"/>
      <c r="Q953" s="268"/>
      <c r="R953" s="268"/>
      <c r="S953" s="268"/>
      <c r="T953" s="268"/>
      <c r="U953" s="268"/>
      <c r="V953" s="268"/>
      <c r="W953" s="268"/>
      <c r="X953" s="268"/>
      <c r="Y953" s="268"/>
      <c r="Z953" s="268"/>
    </row>
    <row r="954" ht="12.75" customHeight="1">
      <c r="A954" s="268"/>
      <c r="B954" s="268"/>
      <c r="C954" s="268"/>
      <c r="D954" s="357"/>
      <c r="E954" s="268"/>
      <c r="F954" s="357"/>
      <c r="G954" s="357"/>
      <c r="H954" s="357"/>
      <c r="I954" s="357"/>
      <c r="J954" s="357"/>
      <c r="K954" s="357"/>
      <c r="L954" s="268"/>
      <c r="M954" s="268"/>
      <c r="N954" s="268"/>
      <c r="O954" s="268"/>
      <c r="P954" s="268"/>
      <c r="Q954" s="268"/>
      <c r="R954" s="268"/>
      <c r="S954" s="268"/>
      <c r="T954" s="268"/>
      <c r="U954" s="268"/>
      <c r="V954" s="268"/>
      <c r="W954" s="268"/>
      <c r="X954" s="268"/>
      <c r="Y954" s="268"/>
      <c r="Z954" s="268"/>
    </row>
    <row r="955" ht="12.75" customHeight="1">
      <c r="A955" s="268"/>
      <c r="B955" s="268"/>
      <c r="C955" s="268"/>
      <c r="D955" s="357"/>
      <c r="E955" s="268"/>
      <c r="F955" s="357"/>
      <c r="G955" s="357"/>
      <c r="H955" s="357"/>
      <c r="I955" s="357"/>
      <c r="J955" s="357"/>
      <c r="K955" s="357"/>
      <c r="L955" s="268"/>
      <c r="M955" s="268"/>
      <c r="N955" s="268"/>
      <c r="O955" s="268"/>
      <c r="P955" s="268"/>
      <c r="Q955" s="268"/>
      <c r="R955" s="268"/>
      <c r="S955" s="268"/>
      <c r="T955" s="268"/>
      <c r="U955" s="268"/>
      <c r="V955" s="268"/>
      <c r="W955" s="268"/>
      <c r="X955" s="268"/>
      <c r="Y955" s="268"/>
      <c r="Z955" s="268"/>
    </row>
    <row r="956" ht="12.75" customHeight="1">
      <c r="A956" s="268"/>
      <c r="B956" s="268"/>
      <c r="C956" s="268"/>
      <c r="D956" s="357"/>
      <c r="E956" s="268"/>
      <c r="F956" s="357"/>
      <c r="G956" s="357"/>
      <c r="H956" s="357"/>
      <c r="I956" s="357"/>
      <c r="J956" s="357"/>
      <c r="K956" s="357"/>
      <c r="L956" s="268"/>
      <c r="M956" s="268"/>
      <c r="N956" s="268"/>
      <c r="O956" s="268"/>
      <c r="P956" s="268"/>
      <c r="Q956" s="268"/>
      <c r="R956" s="268"/>
      <c r="S956" s="268"/>
      <c r="T956" s="268"/>
      <c r="U956" s="268"/>
      <c r="V956" s="268"/>
      <c r="W956" s="268"/>
      <c r="X956" s="268"/>
      <c r="Y956" s="268"/>
      <c r="Z956" s="268"/>
    </row>
    <row r="957" ht="12.75" customHeight="1">
      <c r="A957" s="268"/>
      <c r="B957" s="268"/>
      <c r="C957" s="268"/>
      <c r="D957" s="357"/>
      <c r="E957" s="268"/>
      <c r="F957" s="357"/>
      <c r="G957" s="357"/>
      <c r="H957" s="357"/>
      <c r="I957" s="357"/>
      <c r="J957" s="357"/>
      <c r="K957" s="357"/>
      <c r="L957" s="268"/>
      <c r="M957" s="268"/>
      <c r="N957" s="268"/>
      <c r="O957" s="268"/>
      <c r="P957" s="268"/>
      <c r="Q957" s="268"/>
      <c r="R957" s="268"/>
      <c r="S957" s="268"/>
      <c r="T957" s="268"/>
      <c r="U957" s="268"/>
      <c r="V957" s="268"/>
      <c r="W957" s="268"/>
      <c r="X957" s="268"/>
      <c r="Y957" s="268"/>
      <c r="Z957" s="268"/>
    </row>
    <row r="958" ht="12.75" customHeight="1">
      <c r="A958" s="268"/>
      <c r="B958" s="268"/>
      <c r="C958" s="268"/>
      <c r="D958" s="357"/>
      <c r="E958" s="268"/>
      <c r="F958" s="357"/>
      <c r="G958" s="357"/>
      <c r="H958" s="357"/>
      <c r="I958" s="357"/>
      <c r="J958" s="357"/>
      <c r="K958" s="357"/>
      <c r="L958" s="268"/>
      <c r="M958" s="268"/>
      <c r="N958" s="268"/>
      <c r="O958" s="268"/>
      <c r="P958" s="268"/>
      <c r="Q958" s="268"/>
      <c r="R958" s="268"/>
      <c r="S958" s="268"/>
      <c r="T958" s="268"/>
      <c r="U958" s="268"/>
      <c r="V958" s="268"/>
      <c r="W958" s="268"/>
      <c r="X958" s="268"/>
      <c r="Y958" s="268"/>
      <c r="Z958" s="268"/>
    </row>
    <row r="959" ht="12.75" customHeight="1">
      <c r="A959" s="268"/>
      <c r="B959" s="268"/>
      <c r="C959" s="268"/>
      <c r="D959" s="357"/>
      <c r="E959" s="268"/>
      <c r="F959" s="357"/>
      <c r="G959" s="357"/>
      <c r="H959" s="357"/>
      <c r="I959" s="357"/>
      <c r="J959" s="357"/>
      <c r="K959" s="357"/>
      <c r="L959" s="268"/>
      <c r="M959" s="268"/>
      <c r="N959" s="268"/>
      <c r="O959" s="268"/>
      <c r="P959" s="268"/>
      <c r="Q959" s="268"/>
      <c r="R959" s="268"/>
      <c r="S959" s="268"/>
      <c r="T959" s="268"/>
      <c r="U959" s="268"/>
      <c r="V959" s="268"/>
      <c r="W959" s="268"/>
      <c r="X959" s="268"/>
      <c r="Y959" s="268"/>
      <c r="Z959" s="268"/>
    </row>
    <row r="960" ht="12.75" customHeight="1">
      <c r="A960" s="268"/>
      <c r="B960" s="268"/>
      <c r="C960" s="268"/>
      <c r="D960" s="357"/>
      <c r="E960" s="268"/>
      <c r="F960" s="357"/>
      <c r="G960" s="357"/>
      <c r="H960" s="357"/>
      <c r="I960" s="357"/>
      <c r="J960" s="357"/>
      <c r="K960" s="357"/>
      <c r="L960" s="268"/>
      <c r="M960" s="268"/>
      <c r="N960" s="268"/>
      <c r="O960" s="268"/>
      <c r="P960" s="268"/>
      <c r="Q960" s="268"/>
      <c r="R960" s="268"/>
      <c r="S960" s="268"/>
      <c r="T960" s="268"/>
      <c r="U960" s="268"/>
      <c r="V960" s="268"/>
      <c r="W960" s="268"/>
      <c r="X960" s="268"/>
      <c r="Y960" s="268"/>
      <c r="Z960" s="268"/>
    </row>
    <row r="961" ht="12.75" customHeight="1">
      <c r="A961" s="268"/>
      <c r="B961" s="268"/>
      <c r="C961" s="268"/>
      <c r="D961" s="357"/>
      <c r="E961" s="268"/>
      <c r="F961" s="357"/>
      <c r="G961" s="357"/>
      <c r="H961" s="357"/>
      <c r="I961" s="357"/>
      <c r="J961" s="357"/>
      <c r="K961" s="357"/>
      <c r="L961" s="268"/>
      <c r="M961" s="268"/>
      <c r="N961" s="268"/>
      <c r="O961" s="268"/>
      <c r="P961" s="268"/>
      <c r="Q961" s="268"/>
      <c r="R961" s="268"/>
      <c r="S961" s="268"/>
      <c r="T961" s="268"/>
      <c r="U961" s="268"/>
      <c r="V961" s="268"/>
      <c r="W961" s="268"/>
      <c r="X961" s="268"/>
      <c r="Y961" s="268"/>
      <c r="Z961" s="268"/>
    </row>
    <row r="962" ht="12.75" customHeight="1">
      <c r="A962" s="268"/>
      <c r="B962" s="268"/>
      <c r="C962" s="268"/>
      <c r="D962" s="357"/>
      <c r="E962" s="268"/>
      <c r="F962" s="357"/>
      <c r="G962" s="357"/>
      <c r="H962" s="357"/>
      <c r="I962" s="357"/>
      <c r="J962" s="357"/>
      <c r="K962" s="357"/>
      <c r="L962" s="268"/>
      <c r="M962" s="268"/>
      <c r="N962" s="268"/>
      <c r="O962" s="268"/>
      <c r="P962" s="268"/>
      <c r="Q962" s="268"/>
      <c r="R962" s="268"/>
      <c r="S962" s="268"/>
      <c r="T962" s="268"/>
      <c r="U962" s="268"/>
      <c r="V962" s="268"/>
      <c r="W962" s="268"/>
      <c r="X962" s="268"/>
      <c r="Y962" s="268"/>
      <c r="Z962" s="268"/>
    </row>
    <row r="963" ht="12.75" customHeight="1">
      <c r="A963" s="268"/>
      <c r="B963" s="268"/>
      <c r="C963" s="268"/>
      <c r="D963" s="357"/>
      <c r="E963" s="268"/>
      <c r="F963" s="357"/>
      <c r="G963" s="357"/>
      <c r="H963" s="357"/>
      <c r="I963" s="357"/>
      <c r="J963" s="357"/>
      <c r="K963" s="357"/>
      <c r="L963" s="268"/>
      <c r="M963" s="268"/>
      <c r="N963" s="268"/>
      <c r="O963" s="268"/>
      <c r="P963" s="268"/>
      <c r="Q963" s="268"/>
      <c r="R963" s="268"/>
      <c r="S963" s="268"/>
      <c r="T963" s="268"/>
      <c r="U963" s="268"/>
      <c r="V963" s="268"/>
      <c r="W963" s="268"/>
      <c r="X963" s="268"/>
      <c r="Y963" s="268"/>
      <c r="Z963" s="268"/>
    </row>
    <row r="964" ht="12.75" customHeight="1">
      <c r="A964" s="268"/>
      <c r="B964" s="268"/>
      <c r="C964" s="268"/>
      <c r="D964" s="357"/>
      <c r="E964" s="268"/>
      <c r="F964" s="357"/>
      <c r="G964" s="357"/>
      <c r="H964" s="357"/>
      <c r="I964" s="357"/>
      <c r="J964" s="357"/>
      <c r="K964" s="357"/>
      <c r="L964" s="268"/>
      <c r="M964" s="268"/>
      <c r="N964" s="268"/>
      <c r="O964" s="268"/>
      <c r="P964" s="268"/>
      <c r="Q964" s="268"/>
      <c r="R964" s="268"/>
      <c r="S964" s="268"/>
      <c r="T964" s="268"/>
      <c r="U964" s="268"/>
      <c r="V964" s="268"/>
      <c r="W964" s="268"/>
      <c r="X964" s="268"/>
      <c r="Y964" s="268"/>
      <c r="Z964" s="268"/>
    </row>
    <row r="965" ht="12.75" customHeight="1">
      <c r="A965" s="268"/>
      <c r="B965" s="268"/>
      <c r="C965" s="268"/>
      <c r="D965" s="357"/>
      <c r="E965" s="268"/>
      <c r="F965" s="357"/>
      <c r="G965" s="357"/>
      <c r="H965" s="357"/>
      <c r="I965" s="357"/>
      <c r="J965" s="357"/>
      <c r="K965" s="357"/>
      <c r="L965" s="268"/>
      <c r="M965" s="268"/>
      <c r="N965" s="268"/>
      <c r="O965" s="268"/>
      <c r="P965" s="268"/>
      <c r="Q965" s="268"/>
      <c r="R965" s="268"/>
      <c r="S965" s="268"/>
      <c r="T965" s="268"/>
      <c r="U965" s="268"/>
      <c r="V965" s="268"/>
      <c r="W965" s="268"/>
      <c r="X965" s="268"/>
      <c r="Y965" s="268"/>
      <c r="Z965" s="268"/>
    </row>
    <row r="966" ht="12.75" customHeight="1">
      <c r="A966" s="268"/>
      <c r="B966" s="268"/>
      <c r="C966" s="268"/>
      <c r="D966" s="357"/>
      <c r="E966" s="268"/>
      <c r="F966" s="357"/>
      <c r="G966" s="357"/>
      <c r="H966" s="357"/>
      <c r="I966" s="357"/>
      <c r="J966" s="357"/>
      <c r="K966" s="357"/>
      <c r="L966" s="268"/>
      <c r="M966" s="268"/>
      <c r="N966" s="268"/>
      <c r="O966" s="268"/>
      <c r="P966" s="268"/>
      <c r="Q966" s="268"/>
      <c r="R966" s="268"/>
      <c r="S966" s="268"/>
      <c r="T966" s="268"/>
      <c r="U966" s="268"/>
      <c r="V966" s="268"/>
      <c r="W966" s="268"/>
      <c r="X966" s="268"/>
      <c r="Y966" s="268"/>
      <c r="Z966" s="268"/>
    </row>
    <row r="967" ht="12.75" customHeight="1">
      <c r="A967" s="268"/>
      <c r="B967" s="268"/>
      <c r="C967" s="268"/>
      <c r="D967" s="357"/>
      <c r="E967" s="268"/>
      <c r="F967" s="357"/>
      <c r="G967" s="357"/>
      <c r="H967" s="357"/>
      <c r="I967" s="357"/>
      <c r="J967" s="357"/>
      <c r="K967" s="357"/>
      <c r="L967" s="268"/>
      <c r="M967" s="268"/>
      <c r="N967" s="268"/>
      <c r="O967" s="268"/>
      <c r="P967" s="268"/>
      <c r="Q967" s="268"/>
      <c r="R967" s="268"/>
      <c r="S967" s="268"/>
      <c r="T967" s="268"/>
      <c r="U967" s="268"/>
      <c r="V967" s="268"/>
      <c r="W967" s="268"/>
      <c r="X967" s="268"/>
      <c r="Y967" s="268"/>
      <c r="Z967" s="268"/>
    </row>
    <row r="968" ht="12.75" customHeight="1">
      <c r="A968" s="268"/>
      <c r="B968" s="268"/>
      <c r="C968" s="268"/>
      <c r="D968" s="357"/>
      <c r="E968" s="268"/>
      <c r="F968" s="357"/>
      <c r="G968" s="357"/>
      <c r="H968" s="357"/>
      <c r="I968" s="357"/>
      <c r="J968" s="357"/>
      <c r="K968" s="357"/>
      <c r="L968" s="268"/>
      <c r="M968" s="268"/>
      <c r="N968" s="268"/>
      <c r="O968" s="268"/>
      <c r="P968" s="268"/>
      <c r="Q968" s="268"/>
      <c r="R968" s="268"/>
      <c r="S968" s="268"/>
      <c r="T968" s="268"/>
      <c r="U968" s="268"/>
      <c r="V968" s="268"/>
      <c r="W968" s="268"/>
      <c r="X968" s="268"/>
      <c r="Y968" s="268"/>
      <c r="Z968" s="268"/>
    </row>
    <row r="969" ht="12.75" customHeight="1">
      <c r="A969" s="268"/>
      <c r="B969" s="268"/>
      <c r="C969" s="268"/>
      <c r="D969" s="357"/>
      <c r="E969" s="268"/>
      <c r="F969" s="357"/>
      <c r="G969" s="357"/>
      <c r="H969" s="357"/>
      <c r="I969" s="357"/>
      <c r="J969" s="357"/>
      <c r="K969" s="357"/>
      <c r="L969" s="268"/>
      <c r="M969" s="268"/>
      <c r="N969" s="268"/>
      <c r="O969" s="268"/>
      <c r="P969" s="268"/>
      <c r="Q969" s="268"/>
      <c r="R969" s="268"/>
      <c r="S969" s="268"/>
      <c r="T969" s="268"/>
      <c r="U969" s="268"/>
      <c r="V969" s="268"/>
      <c r="W969" s="268"/>
      <c r="X969" s="268"/>
      <c r="Y969" s="268"/>
      <c r="Z969" s="268"/>
    </row>
    <row r="970" ht="12.75" customHeight="1">
      <c r="A970" s="268"/>
      <c r="B970" s="268"/>
      <c r="C970" s="268"/>
      <c r="D970" s="357"/>
      <c r="E970" s="268"/>
      <c r="F970" s="357"/>
      <c r="G970" s="357"/>
      <c r="H970" s="357"/>
      <c r="I970" s="357"/>
      <c r="J970" s="357"/>
      <c r="K970" s="357"/>
      <c r="L970" s="268"/>
      <c r="M970" s="268"/>
      <c r="N970" s="268"/>
      <c r="O970" s="268"/>
      <c r="P970" s="268"/>
      <c r="Q970" s="268"/>
      <c r="R970" s="268"/>
      <c r="S970" s="268"/>
      <c r="T970" s="268"/>
      <c r="U970" s="268"/>
      <c r="V970" s="268"/>
      <c r="W970" s="268"/>
      <c r="X970" s="268"/>
      <c r="Y970" s="268"/>
      <c r="Z970" s="268"/>
    </row>
    <row r="971" ht="12.75" customHeight="1">
      <c r="A971" s="268"/>
      <c r="B971" s="268"/>
      <c r="C971" s="268"/>
      <c r="D971" s="357"/>
      <c r="E971" s="268"/>
      <c r="F971" s="357"/>
      <c r="G971" s="357"/>
      <c r="H971" s="357"/>
      <c r="I971" s="357"/>
      <c r="J971" s="357"/>
      <c r="K971" s="357"/>
      <c r="L971" s="268"/>
      <c r="M971" s="268"/>
      <c r="N971" s="268"/>
      <c r="O971" s="268"/>
      <c r="P971" s="268"/>
      <c r="Q971" s="268"/>
      <c r="R971" s="268"/>
      <c r="S971" s="268"/>
      <c r="T971" s="268"/>
      <c r="U971" s="268"/>
      <c r="V971" s="268"/>
      <c r="W971" s="268"/>
      <c r="X971" s="268"/>
      <c r="Y971" s="268"/>
      <c r="Z971" s="268"/>
    </row>
    <row r="972" ht="12.75" customHeight="1">
      <c r="A972" s="268"/>
      <c r="B972" s="268"/>
      <c r="C972" s="268"/>
      <c r="D972" s="357"/>
      <c r="E972" s="268"/>
      <c r="F972" s="357"/>
      <c r="G972" s="357"/>
      <c r="H972" s="357"/>
      <c r="I972" s="357"/>
      <c r="J972" s="357"/>
      <c r="K972" s="357"/>
      <c r="L972" s="268"/>
      <c r="M972" s="268"/>
      <c r="N972" s="268"/>
      <c r="O972" s="268"/>
      <c r="P972" s="268"/>
      <c r="Q972" s="268"/>
      <c r="R972" s="268"/>
      <c r="S972" s="268"/>
      <c r="T972" s="268"/>
      <c r="U972" s="268"/>
      <c r="V972" s="268"/>
      <c r="W972" s="268"/>
      <c r="X972" s="268"/>
      <c r="Y972" s="268"/>
      <c r="Z972" s="268"/>
    </row>
    <row r="973" ht="12.75" customHeight="1">
      <c r="A973" s="268"/>
      <c r="B973" s="268"/>
      <c r="C973" s="268"/>
      <c r="D973" s="357"/>
      <c r="E973" s="268"/>
      <c r="F973" s="357"/>
      <c r="G973" s="357"/>
      <c r="H973" s="357"/>
      <c r="I973" s="357"/>
      <c r="J973" s="357"/>
      <c r="K973" s="357"/>
      <c r="L973" s="268"/>
      <c r="M973" s="268"/>
      <c r="N973" s="268"/>
      <c r="O973" s="268"/>
      <c r="P973" s="268"/>
      <c r="Q973" s="268"/>
      <c r="R973" s="268"/>
      <c r="S973" s="268"/>
      <c r="T973" s="268"/>
      <c r="U973" s="268"/>
      <c r="V973" s="268"/>
      <c r="W973" s="268"/>
      <c r="X973" s="268"/>
      <c r="Y973" s="268"/>
      <c r="Z973" s="268"/>
    </row>
    <row r="974" ht="12.75" customHeight="1">
      <c r="A974" s="268"/>
      <c r="B974" s="268"/>
      <c r="C974" s="268"/>
      <c r="D974" s="357"/>
      <c r="E974" s="268"/>
      <c r="F974" s="357"/>
      <c r="G974" s="357"/>
      <c r="H974" s="357"/>
      <c r="I974" s="357"/>
      <c r="J974" s="357"/>
      <c r="K974" s="357"/>
      <c r="L974" s="268"/>
      <c r="M974" s="268"/>
      <c r="N974" s="268"/>
      <c r="O974" s="268"/>
      <c r="P974" s="268"/>
      <c r="Q974" s="268"/>
      <c r="R974" s="268"/>
      <c r="S974" s="268"/>
      <c r="T974" s="268"/>
      <c r="U974" s="268"/>
      <c r="V974" s="268"/>
      <c r="W974" s="268"/>
      <c r="X974" s="268"/>
      <c r="Y974" s="268"/>
      <c r="Z974" s="268"/>
    </row>
    <row r="975" ht="12.75" customHeight="1">
      <c r="A975" s="268"/>
      <c r="B975" s="268"/>
      <c r="C975" s="268"/>
      <c r="D975" s="357"/>
      <c r="E975" s="268"/>
      <c r="F975" s="357"/>
      <c r="G975" s="357"/>
      <c r="H975" s="357"/>
      <c r="I975" s="357"/>
      <c r="J975" s="357"/>
      <c r="K975" s="357"/>
      <c r="L975" s="268"/>
      <c r="M975" s="268"/>
      <c r="N975" s="268"/>
      <c r="O975" s="268"/>
      <c r="P975" s="268"/>
      <c r="Q975" s="268"/>
      <c r="R975" s="268"/>
      <c r="S975" s="268"/>
      <c r="T975" s="268"/>
      <c r="U975" s="268"/>
      <c r="V975" s="268"/>
      <c r="W975" s="268"/>
      <c r="X975" s="268"/>
      <c r="Y975" s="268"/>
      <c r="Z975" s="268"/>
    </row>
    <row r="976" ht="12.75" customHeight="1">
      <c r="A976" s="268"/>
      <c r="B976" s="268"/>
      <c r="C976" s="268"/>
      <c r="D976" s="357"/>
      <c r="E976" s="268"/>
      <c r="F976" s="357"/>
      <c r="G976" s="357"/>
      <c r="H976" s="357"/>
      <c r="I976" s="357"/>
      <c r="J976" s="357"/>
      <c r="K976" s="357"/>
      <c r="L976" s="268"/>
      <c r="M976" s="268"/>
      <c r="N976" s="268"/>
      <c r="O976" s="268"/>
      <c r="P976" s="268"/>
      <c r="Q976" s="268"/>
      <c r="R976" s="268"/>
      <c r="S976" s="268"/>
      <c r="T976" s="268"/>
      <c r="U976" s="268"/>
      <c r="V976" s="268"/>
      <c r="W976" s="268"/>
      <c r="X976" s="268"/>
      <c r="Y976" s="268"/>
      <c r="Z976" s="268"/>
    </row>
    <row r="977" ht="12.75" customHeight="1">
      <c r="A977" s="268"/>
      <c r="B977" s="268"/>
      <c r="C977" s="268"/>
      <c r="D977" s="357"/>
      <c r="E977" s="268"/>
      <c r="F977" s="357"/>
      <c r="G977" s="357"/>
      <c r="H977" s="357"/>
      <c r="I977" s="357"/>
      <c r="J977" s="357"/>
      <c r="K977" s="357"/>
      <c r="L977" s="268"/>
      <c r="M977" s="268"/>
      <c r="N977" s="268"/>
      <c r="O977" s="268"/>
      <c r="P977" s="268"/>
      <c r="Q977" s="268"/>
      <c r="R977" s="268"/>
      <c r="S977" s="268"/>
      <c r="T977" s="268"/>
      <c r="U977" s="268"/>
      <c r="V977" s="268"/>
      <c r="W977" s="268"/>
      <c r="X977" s="268"/>
      <c r="Y977" s="268"/>
      <c r="Z977" s="268"/>
    </row>
    <row r="978" ht="12.75" customHeight="1">
      <c r="A978" s="268"/>
      <c r="B978" s="268"/>
      <c r="C978" s="268"/>
      <c r="D978" s="357"/>
      <c r="E978" s="268"/>
      <c r="F978" s="357"/>
      <c r="G978" s="357"/>
      <c r="H978" s="357"/>
      <c r="I978" s="357"/>
      <c r="J978" s="357"/>
      <c r="K978" s="357"/>
      <c r="L978" s="268"/>
      <c r="M978" s="268"/>
      <c r="N978" s="268"/>
      <c r="O978" s="268"/>
      <c r="P978" s="268"/>
      <c r="Q978" s="268"/>
      <c r="R978" s="268"/>
      <c r="S978" s="268"/>
      <c r="T978" s="268"/>
      <c r="U978" s="268"/>
      <c r="V978" s="268"/>
      <c r="W978" s="268"/>
      <c r="X978" s="268"/>
      <c r="Y978" s="268"/>
      <c r="Z978" s="268"/>
    </row>
    <row r="979" ht="12.75" customHeight="1">
      <c r="A979" s="268"/>
      <c r="B979" s="268"/>
      <c r="C979" s="268"/>
      <c r="D979" s="357"/>
      <c r="E979" s="268"/>
      <c r="F979" s="357"/>
      <c r="G979" s="357"/>
      <c r="H979" s="357"/>
      <c r="I979" s="357"/>
      <c r="J979" s="357"/>
      <c r="K979" s="357"/>
      <c r="L979" s="268"/>
      <c r="M979" s="268"/>
      <c r="N979" s="268"/>
      <c r="O979" s="268"/>
      <c r="P979" s="268"/>
      <c r="Q979" s="268"/>
      <c r="R979" s="268"/>
      <c r="S979" s="268"/>
      <c r="T979" s="268"/>
      <c r="U979" s="268"/>
      <c r="V979" s="268"/>
      <c r="W979" s="268"/>
      <c r="X979" s="268"/>
      <c r="Y979" s="268"/>
      <c r="Z979" s="268"/>
    </row>
    <row r="980" ht="12.75" customHeight="1">
      <c r="A980" s="268"/>
      <c r="B980" s="268"/>
      <c r="C980" s="268"/>
      <c r="D980" s="357"/>
      <c r="E980" s="268"/>
      <c r="F980" s="357"/>
      <c r="G980" s="357"/>
      <c r="H980" s="357"/>
      <c r="I980" s="357"/>
      <c r="J980" s="357"/>
      <c r="K980" s="357"/>
      <c r="L980" s="268"/>
      <c r="M980" s="268"/>
      <c r="N980" s="268"/>
      <c r="O980" s="268"/>
      <c r="P980" s="268"/>
      <c r="Q980" s="268"/>
      <c r="R980" s="268"/>
      <c r="S980" s="268"/>
      <c r="T980" s="268"/>
      <c r="U980" s="268"/>
      <c r="V980" s="268"/>
      <c r="W980" s="268"/>
      <c r="X980" s="268"/>
      <c r="Y980" s="268"/>
      <c r="Z980" s="268"/>
    </row>
    <row r="981" ht="12.75" customHeight="1">
      <c r="A981" s="268"/>
      <c r="B981" s="268"/>
      <c r="C981" s="268"/>
      <c r="D981" s="357"/>
      <c r="E981" s="268"/>
      <c r="F981" s="357"/>
      <c r="G981" s="357"/>
      <c r="H981" s="357"/>
      <c r="I981" s="357"/>
      <c r="J981" s="357"/>
      <c r="K981" s="357"/>
      <c r="L981" s="268"/>
      <c r="M981" s="268"/>
      <c r="N981" s="268"/>
      <c r="O981" s="268"/>
      <c r="P981" s="268"/>
      <c r="Q981" s="268"/>
      <c r="R981" s="268"/>
      <c r="S981" s="268"/>
      <c r="T981" s="268"/>
      <c r="U981" s="268"/>
      <c r="V981" s="268"/>
      <c r="W981" s="268"/>
      <c r="X981" s="268"/>
      <c r="Y981" s="268"/>
      <c r="Z981" s="268"/>
    </row>
    <row r="982" ht="12.75" customHeight="1">
      <c r="A982" s="268"/>
      <c r="B982" s="268"/>
      <c r="C982" s="268"/>
      <c r="D982" s="357"/>
      <c r="E982" s="268"/>
      <c r="F982" s="357"/>
      <c r="G982" s="357"/>
      <c r="H982" s="357"/>
      <c r="I982" s="357"/>
      <c r="J982" s="357"/>
      <c r="K982" s="357"/>
      <c r="L982" s="268"/>
      <c r="M982" s="268"/>
      <c r="N982" s="268"/>
      <c r="O982" s="268"/>
      <c r="P982" s="268"/>
      <c r="Q982" s="268"/>
      <c r="R982" s="268"/>
      <c r="S982" s="268"/>
      <c r="T982" s="268"/>
      <c r="U982" s="268"/>
      <c r="V982" s="268"/>
      <c r="W982" s="268"/>
      <c r="X982" s="268"/>
      <c r="Y982" s="268"/>
      <c r="Z982" s="268"/>
    </row>
    <row r="983" ht="12.75" customHeight="1">
      <c r="A983" s="268"/>
      <c r="B983" s="268"/>
      <c r="C983" s="268"/>
      <c r="D983" s="357"/>
      <c r="E983" s="268"/>
      <c r="F983" s="357"/>
      <c r="G983" s="357"/>
      <c r="H983" s="357"/>
      <c r="I983" s="357"/>
      <c r="J983" s="357"/>
      <c r="K983" s="357"/>
      <c r="L983" s="268"/>
      <c r="M983" s="268"/>
      <c r="N983" s="268"/>
      <c r="O983" s="268"/>
      <c r="P983" s="268"/>
      <c r="Q983" s="268"/>
      <c r="R983" s="268"/>
      <c r="S983" s="268"/>
      <c r="T983" s="268"/>
      <c r="U983" s="268"/>
      <c r="V983" s="268"/>
      <c r="W983" s="268"/>
      <c r="X983" s="268"/>
      <c r="Y983" s="268"/>
      <c r="Z983" s="268"/>
    </row>
    <row r="984" ht="12.75" customHeight="1">
      <c r="A984" s="268"/>
      <c r="B984" s="268"/>
      <c r="C984" s="268"/>
      <c r="D984" s="357"/>
      <c r="E984" s="268"/>
      <c r="F984" s="357"/>
      <c r="G984" s="357"/>
      <c r="H984" s="357"/>
      <c r="I984" s="357"/>
      <c r="J984" s="357"/>
      <c r="K984" s="357"/>
      <c r="L984" s="268"/>
      <c r="M984" s="268"/>
      <c r="N984" s="268"/>
      <c r="O984" s="268"/>
      <c r="P984" s="268"/>
      <c r="Q984" s="268"/>
      <c r="R984" s="268"/>
      <c r="S984" s="268"/>
      <c r="T984" s="268"/>
      <c r="U984" s="268"/>
      <c r="V984" s="268"/>
      <c r="W984" s="268"/>
      <c r="X984" s="268"/>
      <c r="Y984" s="268"/>
      <c r="Z984" s="268"/>
    </row>
    <row r="985" ht="12.75" customHeight="1">
      <c r="A985" s="268"/>
      <c r="B985" s="268"/>
      <c r="C985" s="268"/>
      <c r="D985" s="357"/>
      <c r="E985" s="268"/>
      <c r="F985" s="357"/>
      <c r="G985" s="357"/>
      <c r="H985" s="357"/>
      <c r="I985" s="357"/>
      <c r="J985" s="357"/>
      <c r="K985" s="357"/>
      <c r="L985" s="268"/>
      <c r="M985" s="268"/>
      <c r="N985" s="268"/>
      <c r="O985" s="268"/>
      <c r="P985" s="268"/>
      <c r="Q985" s="268"/>
      <c r="R985" s="268"/>
      <c r="S985" s="268"/>
      <c r="T985" s="268"/>
      <c r="U985" s="268"/>
      <c r="V985" s="268"/>
      <c r="W985" s="268"/>
      <c r="X985" s="268"/>
      <c r="Y985" s="268"/>
      <c r="Z985" s="268"/>
    </row>
    <row r="986" ht="12.75" customHeight="1">
      <c r="A986" s="268"/>
      <c r="B986" s="268"/>
      <c r="C986" s="268"/>
      <c r="D986" s="357"/>
      <c r="E986" s="268"/>
      <c r="F986" s="357"/>
      <c r="G986" s="357"/>
      <c r="H986" s="357"/>
      <c r="I986" s="357"/>
      <c r="J986" s="357"/>
      <c r="K986" s="357"/>
      <c r="L986" s="268"/>
      <c r="M986" s="268"/>
      <c r="N986" s="268"/>
      <c r="O986" s="268"/>
      <c r="P986" s="268"/>
      <c r="Q986" s="268"/>
      <c r="R986" s="268"/>
      <c r="S986" s="268"/>
      <c r="T986" s="268"/>
      <c r="U986" s="268"/>
      <c r="V986" s="268"/>
      <c r="W986" s="268"/>
      <c r="X986" s="268"/>
      <c r="Y986" s="268"/>
      <c r="Z986" s="268"/>
    </row>
    <row r="987" ht="12.75" customHeight="1">
      <c r="A987" s="268"/>
      <c r="B987" s="268"/>
      <c r="C987" s="268"/>
      <c r="D987" s="357"/>
      <c r="E987" s="268"/>
      <c r="F987" s="357"/>
      <c r="G987" s="357"/>
      <c r="H987" s="357"/>
      <c r="I987" s="357"/>
      <c r="J987" s="357"/>
      <c r="K987" s="357"/>
      <c r="L987" s="268"/>
      <c r="M987" s="268"/>
      <c r="N987" s="268"/>
      <c r="O987" s="268"/>
      <c r="P987" s="268"/>
      <c r="Q987" s="268"/>
      <c r="R987" s="268"/>
      <c r="S987" s="268"/>
      <c r="T987" s="268"/>
      <c r="U987" s="268"/>
      <c r="V987" s="268"/>
      <c r="W987" s="268"/>
      <c r="X987" s="268"/>
      <c r="Y987" s="268"/>
      <c r="Z987" s="268"/>
    </row>
    <row r="988" ht="12.75" customHeight="1">
      <c r="A988" s="268"/>
      <c r="B988" s="268"/>
      <c r="C988" s="268"/>
      <c r="D988" s="357"/>
      <c r="E988" s="268"/>
      <c r="F988" s="357"/>
      <c r="G988" s="357"/>
      <c r="H988" s="357"/>
      <c r="I988" s="357"/>
      <c r="J988" s="357"/>
      <c r="K988" s="357"/>
      <c r="L988" s="268"/>
      <c r="M988" s="268"/>
      <c r="N988" s="268"/>
      <c r="O988" s="268"/>
      <c r="P988" s="268"/>
      <c r="Q988" s="268"/>
      <c r="R988" s="268"/>
      <c r="S988" s="268"/>
      <c r="T988" s="268"/>
      <c r="U988" s="268"/>
      <c r="V988" s="268"/>
      <c r="W988" s="268"/>
      <c r="X988" s="268"/>
      <c r="Y988" s="268"/>
      <c r="Z988" s="268"/>
    </row>
    <row r="989" ht="12.75" customHeight="1">
      <c r="A989" s="268"/>
      <c r="B989" s="268"/>
      <c r="C989" s="268"/>
      <c r="D989" s="357"/>
      <c r="E989" s="268"/>
      <c r="F989" s="357"/>
      <c r="G989" s="357"/>
      <c r="H989" s="357"/>
      <c r="I989" s="357"/>
      <c r="J989" s="357"/>
      <c r="K989" s="357"/>
      <c r="L989" s="268"/>
      <c r="M989" s="268"/>
      <c r="N989" s="268"/>
      <c r="O989" s="268"/>
      <c r="P989" s="268"/>
      <c r="Q989" s="268"/>
      <c r="R989" s="268"/>
      <c r="S989" s="268"/>
      <c r="T989" s="268"/>
      <c r="U989" s="268"/>
      <c r="V989" s="268"/>
      <c r="W989" s="268"/>
      <c r="X989" s="268"/>
      <c r="Y989" s="268"/>
      <c r="Z989" s="268"/>
    </row>
    <row r="990" ht="12.75" customHeight="1">
      <c r="A990" s="268"/>
      <c r="B990" s="268"/>
      <c r="C990" s="268"/>
      <c r="D990" s="357"/>
      <c r="E990" s="268"/>
      <c r="F990" s="357"/>
      <c r="G990" s="357"/>
      <c r="H990" s="357"/>
      <c r="I990" s="357"/>
      <c r="J990" s="357"/>
      <c r="K990" s="357"/>
      <c r="L990" s="268"/>
      <c r="M990" s="268"/>
      <c r="N990" s="268"/>
      <c r="O990" s="268"/>
      <c r="P990" s="268"/>
      <c r="Q990" s="268"/>
      <c r="R990" s="268"/>
      <c r="S990" s="268"/>
      <c r="T990" s="268"/>
      <c r="U990" s="268"/>
      <c r="V990" s="268"/>
      <c r="W990" s="268"/>
      <c r="X990" s="268"/>
      <c r="Y990" s="268"/>
      <c r="Z990" s="268"/>
    </row>
    <row r="991" ht="12.75" customHeight="1">
      <c r="A991" s="268"/>
      <c r="B991" s="268"/>
      <c r="C991" s="268"/>
      <c r="D991" s="357"/>
      <c r="E991" s="268"/>
      <c r="F991" s="357"/>
      <c r="G991" s="357"/>
      <c r="H991" s="357"/>
      <c r="I991" s="357"/>
      <c r="J991" s="357"/>
      <c r="K991" s="357"/>
      <c r="L991" s="268"/>
      <c r="M991" s="268"/>
      <c r="N991" s="268"/>
      <c r="O991" s="268"/>
      <c r="P991" s="268"/>
      <c r="Q991" s="268"/>
      <c r="R991" s="268"/>
      <c r="S991" s="268"/>
      <c r="T991" s="268"/>
      <c r="U991" s="268"/>
      <c r="V991" s="268"/>
      <c r="W991" s="268"/>
      <c r="X991" s="268"/>
      <c r="Y991" s="268"/>
      <c r="Z991" s="268"/>
    </row>
    <row r="992" ht="12.75" customHeight="1">
      <c r="A992" s="268"/>
      <c r="B992" s="268"/>
      <c r="C992" s="268"/>
      <c r="D992" s="357"/>
      <c r="E992" s="268"/>
      <c r="F992" s="357"/>
      <c r="G992" s="357"/>
      <c r="H992" s="357"/>
      <c r="I992" s="357"/>
      <c r="J992" s="357"/>
      <c r="K992" s="357"/>
      <c r="L992" s="268"/>
      <c r="M992" s="268"/>
      <c r="N992" s="268"/>
      <c r="O992" s="268"/>
      <c r="P992" s="268"/>
      <c r="Q992" s="268"/>
      <c r="R992" s="268"/>
      <c r="S992" s="268"/>
      <c r="T992" s="268"/>
      <c r="U992" s="268"/>
      <c r="V992" s="268"/>
      <c r="W992" s="268"/>
      <c r="X992" s="268"/>
      <c r="Y992" s="268"/>
      <c r="Z992" s="268"/>
    </row>
    <row r="993" ht="12.75" customHeight="1">
      <c r="A993" s="268"/>
      <c r="B993" s="268"/>
      <c r="C993" s="268"/>
      <c r="D993" s="357"/>
      <c r="E993" s="268"/>
      <c r="F993" s="357"/>
      <c r="G993" s="357"/>
      <c r="H993" s="357"/>
      <c r="I993" s="357"/>
      <c r="J993" s="357"/>
      <c r="K993" s="357"/>
      <c r="L993" s="268"/>
      <c r="M993" s="268"/>
      <c r="N993" s="268"/>
      <c r="O993" s="268"/>
      <c r="P993" s="268"/>
      <c r="Q993" s="268"/>
      <c r="R993" s="268"/>
      <c r="S993" s="268"/>
      <c r="T993" s="268"/>
      <c r="U993" s="268"/>
      <c r="V993" s="268"/>
      <c r="W993" s="268"/>
      <c r="X993" s="268"/>
      <c r="Y993" s="268"/>
      <c r="Z993" s="268"/>
    </row>
    <row r="994" ht="12.75" customHeight="1">
      <c r="A994" s="268"/>
      <c r="B994" s="268"/>
      <c r="C994" s="268"/>
      <c r="D994" s="357"/>
      <c r="E994" s="268"/>
      <c r="F994" s="357"/>
      <c r="G994" s="357"/>
      <c r="H994" s="357"/>
      <c r="I994" s="357"/>
      <c r="J994" s="357"/>
      <c r="K994" s="357"/>
      <c r="L994" s="268"/>
      <c r="M994" s="268"/>
      <c r="N994" s="268"/>
      <c r="O994" s="268"/>
      <c r="P994" s="268"/>
      <c r="Q994" s="268"/>
      <c r="R994" s="268"/>
      <c r="S994" s="268"/>
      <c r="T994" s="268"/>
      <c r="U994" s="268"/>
      <c r="V994" s="268"/>
      <c r="W994" s="268"/>
      <c r="X994" s="268"/>
      <c r="Y994" s="268"/>
      <c r="Z994" s="268"/>
    </row>
    <row r="995" ht="12.75" customHeight="1">
      <c r="A995" s="268"/>
      <c r="B995" s="268"/>
      <c r="C995" s="268"/>
      <c r="D995" s="357"/>
      <c r="E995" s="268"/>
      <c r="F995" s="357"/>
      <c r="G995" s="357"/>
      <c r="H995" s="357"/>
      <c r="I995" s="357"/>
      <c r="J995" s="357"/>
      <c r="K995" s="357"/>
      <c r="L995" s="268"/>
      <c r="M995" s="268"/>
      <c r="N995" s="268"/>
      <c r="O995" s="268"/>
      <c r="P995" s="268"/>
      <c r="Q995" s="268"/>
      <c r="R995" s="268"/>
      <c r="S995" s="268"/>
      <c r="T995" s="268"/>
      <c r="U995" s="268"/>
      <c r="V995" s="268"/>
      <c r="W995" s="268"/>
      <c r="X995" s="268"/>
      <c r="Y995" s="268"/>
      <c r="Z995" s="268"/>
    </row>
    <row r="996" ht="12.75" customHeight="1">
      <c r="A996" s="268"/>
      <c r="B996" s="268"/>
      <c r="C996" s="268"/>
      <c r="D996" s="357"/>
      <c r="E996" s="268"/>
      <c r="F996" s="357"/>
      <c r="G996" s="357"/>
      <c r="H996" s="357"/>
      <c r="I996" s="357"/>
      <c r="J996" s="357"/>
      <c r="K996" s="357"/>
      <c r="L996" s="268"/>
      <c r="M996" s="268"/>
      <c r="N996" s="268"/>
      <c r="O996" s="268"/>
      <c r="P996" s="268"/>
      <c r="Q996" s="268"/>
      <c r="R996" s="268"/>
      <c r="S996" s="268"/>
      <c r="T996" s="268"/>
      <c r="U996" s="268"/>
      <c r="V996" s="268"/>
      <c r="W996" s="268"/>
      <c r="X996" s="268"/>
      <c r="Y996" s="268"/>
      <c r="Z996" s="268"/>
    </row>
    <row r="997" ht="12.75" customHeight="1">
      <c r="A997" s="268"/>
      <c r="B997" s="268"/>
      <c r="C997" s="268"/>
      <c r="D997" s="357"/>
      <c r="E997" s="268"/>
      <c r="F997" s="357"/>
      <c r="G997" s="357"/>
      <c r="H997" s="357"/>
      <c r="I997" s="357"/>
      <c r="J997" s="357"/>
      <c r="K997" s="357"/>
      <c r="L997" s="268"/>
      <c r="M997" s="268"/>
      <c r="N997" s="268"/>
      <c r="O997" s="268"/>
      <c r="P997" s="268"/>
      <c r="Q997" s="268"/>
      <c r="R997" s="268"/>
      <c r="S997" s="268"/>
      <c r="T997" s="268"/>
      <c r="U997" s="268"/>
      <c r="V997" s="268"/>
      <c r="W997" s="268"/>
      <c r="X997" s="268"/>
      <c r="Y997" s="268"/>
      <c r="Z997" s="268"/>
    </row>
    <row r="998" ht="12.75" customHeight="1">
      <c r="A998" s="268"/>
      <c r="B998" s="268"/>
      <c r="C998" s="268"/>
      <c r="D998" s="357"/>
      <c r="E998" s="268"/>
      <c r="F998" s="357"/>
      <c r="G998" s="357"/>
      <c r="H998" s="357"/>
      <c r="I998" s="357"/>
      <c r="J998" s="357"/>
      <c r="K998" s="357"/>
      <c r="L998" s="268"/>
      <c r="M998" s="268"/>
      <c r="N998" s="268"/>
      <c r="O998" s="268"/>
      <c r="P998" s="268"/>
      <c r="Q998" s="268"/>
      <c r="R998" s="268"/>
      <c r="S998" s="268"/>
      <c r="T998" s="268"/>
      <c r="U998" s="268"/>
      <c r="V998" s="268"/>
      <c r="W998" s="268"/>
      <c r="X998" s="268"/>
      <c r="Y998" s="268"/>
      <c r="Z998" s="268"/>
    </row>
    <row r="999" ht="12.75" customHeight="1">
      <c r="A999" s="268"/>
      <c r="B999" s="268"/>
      <c r="C999" s="268"/>
      <c r="D999" s="357"/>
      <c r="E999" s="268"/>
      <c r="F999" s="357"/>
      <c r="G999" s="357"/>
      <c r="H999" s="357"/>
      <c r="I999" s="357"/>
      <c r="J999" s="357"/>
      <c r="K999" s="357"/>
      <c r="L999" s="268"/>
      <c r="M999" s="268"/>
      <c r="N999" s="268"/>
      <c r="O999" s="268"/>
      <c r="P999" s="268"/>
      <c r="Q999" s="268"/>
      <c r="R999" s="268"/>
      <c r="S999" s="268"/>
      <c r="T999" s="268"/>
      <c r="U999" s="268"/>
      <c r="V999" s="268"/>
      <c r="W999" s="268"/>
      <c r="X999" s="268"/>
      <c r="Y999" s="268"/>
      <c r="Z999" s="268"/>
    </row>
    <row r="1000" ht="12.75" customHeight="1">
      <c r="A1000" s="268"/>
      <c r="B1000" s="268"/>
      <c r="C1000" s="268"/>
      <c r="D1000" s="357"/>
      <c r="E1000" s="268"/>
      <c r="F1000" s="357"/>
      <c r="G1000" s="357"/>
      <c r="H1000" s="357"/>
      <c r="I1000" s="357"/>
      <c r="J1000" s="357"/>
      <c r="K1000" s="357"/>
      <c r="L1000" s="268"/>
      <c r="M1000" s="268"/>
      <c r="N1000" s="268"/>
      <c r="O1000" s="268"/>
      <c r="P1000" s="268"/>
      <c r="Q1000" s="268"/>
      <c r="R1000" s="268"/>
      <c r="S1000" s="268"/>
      <c r="T1000" s="268"/>
      <c r="U1000" s="268"/>
      <c r="V1000" s="268"/>
      <c r="W1000" s="268"/>
      <c r="X1000" s="268"/>
      <c r="Y1000" s="268"/>
      <c r="Z1000" s="268"/>
    </row>
  </sheetData>
  <mergeCells count="32">
    <mergeCell ref="B1:J1"/>
    <mergeCell ref="S1:U1"/>
    <mergeCell ref="M4:P4"/>
    <mergeCell ref="M6:P6"/>
    <mergeCell ref="M7:P7"/>
    <mergeCell ref="M8:P8"/>
    <mergeCell ref="M9:P9"/>
    <mergeCell ref="M10:P10"/>
    <mergeCell ref="M11:P11"/>
    <mergeCell ref="M12:P12"/>
    <mergeCell ref="M13:P13"/>
    <mergeCell ref="S14:U14"/>
    <mergeCell ref="B28:C28"/>
    <mergeCell ref="N65:Q65"/>
    <mergeCell ref="N70:O70"/>
    <mergeCell ref="N71:O71"/>
    <mergeCell ref="N72:O72"/>
    <mergeCell ref="N73:O73"/>
    <mergeCell ref="N75:O75"/>
    <mergeCell ref="P71:Q71"/>
    <mergeCell ref="P72:Q72"/>
    <mergeCell ref="P73:Q73"/>
    <mergeCell ref="P74:Q74"/>
    <mergeCell ref="P75:Q75"/>
    <mergeCell ref="O83:P83"/>
    <mergeCell ref="N66:Q66"/>
    <mergeCell ref="N67:O67"/>
    <mergeCell ref="P67:Q67"/>
    <mergeCell ref="N68:O68"/>
    <mergeCell ref="P68:Q68"/>
    <mergeCell ref="P69:Q69"/>
    <mergeCell ref="P70:Q70"/>
  </mergeCells>
  <conditionalFormatting sqref="D6:D13">
    <cfRule type="cellIs" dxfId="1" priority="1" operator="equal">
      <formula>0</formula>
    </cfRule>
  </conditionalFormatting>
  <conditionalFormatting sqref="D28">
    <cfRule type="cellIs" dxfId="2" priority="2" operator="equal">
      <formula>0</formula>
    </cfRule>
  </conditionalFormatting>
  <conditionalFormatting sqref="D28">
    <cfRule type="cellIs" dxfId="3" priority="3" operator="equal">
      <formula>0</formula>
    </cfRule>
  </conditionalFormatting>
  <conditionalFormatting sqref="D28">
    <cfRule type="cellIs" dxfId="2" priority="4" operator="equal">
      <formula>0</formula>
    </cfRule>
  </conditionalFormatting>
  <conditionalFormatting sqref="D28">
    <cfRule type="cellIs" dxfId="4" priority="5" operator="equal">
      <formula>0</formula>
    </cfRule>
  </conditionalFormatting>
  <conditionalFormatting sqref="D68">
    <cfRule type="cellIs" dxfId="1" priority="6" operator="equal">
      <formula>0</formula>
    </cfRule>
  </conditionalFormatting>
  <conditionalFormatting sqref="D76:D77">
    <cfRule type="cellIs" dxfId="1" priority="7" operator="equal">
      <formula>0</formula>
    </cfRule>
  </conditionalFormatting>
  <conditionalFormatting sqref="D77">
    <cfRule type="cellIs" dxfId="5" priority="8" operator="equal">
      <formula>0</formula>
    </cfRule>
  </conditionalFormatting>
  <conditionalFormatting sqref="D79">
    <cfRule type="cellIs" dxfId="1" priority="9" operator="equal">
      <formula>0</formula>
    </cfRule>
  </conditionalFormatting>
  <conditionalFormatting sqref="D80">
    <cfRule type="cellIs" dxfId="5" priority="10" operator="equal">
      <formula>0</formula>
    </cfRule>
  </conditionalFormatting>
  <conditionalFormatting sqref="D80">
    <cfRule type="cellIs" dxfId="1" priority="11" operator="equal">
      <formula>0</formula>
    </cfRule>
  </conditionalFormatting>
  <conditionalFormatting sqref="D86">
    <cfRule type="cellIs" dxfId="1" priority="12" operator="equal">
      <formula>0</formula>
    </cfRule>
  </conditionalFormatting>
  <conditionalFormatting sqref="D27:E27 F27:F28">
    <cfRule type="cellIs" dxfId="2" priority="13" operator="equal">
      <formula>0</formula>
    </cfRule>
  </conditionalFormatting>
  <conditionalFormatting sqref="D27:E27 F27:F28">
    <cfRule type="cellIs" dxfId="2" priority="14" operator="equal">
      <formula>0</formula>
    </cfRule>
  </conditionalFormatting>
  <conditionalFormatting sqref="D27:E27 D29:E29 F27:F29">
    <cfRule type="cellIs" dxfId="3" priority="15" operator="equal">
      <formula>0</formula>
    </cfRule>
  </conditionalFormatting>
  <conditionalFormatting sqref="D27:E27 D29:E29 F27:F29">
    <cfRule type="cellIs" dxfId="4" priority="16" operator="equal">
      <formula>0</formula>
    </cfRule>
  </conditionalFormatting>
  <conditionalFormatting sqref="D85:E85 F85:K86">
    <cfRule type="cellIs" dxfId="1" priority="17" operator="equal">
      <formula>0</formula>
    </cfRule>
  </conditionalFormatting>
  <conditionalFormatting sqref="D15:F15">
    <cfRule type="cellIs" dxfId="3" priority="18" operator="equal">
      <formula>0</formula>
    </cfRule>
  </conditionalFormatting>
  <conditionalFormatting sqref="D15:F15">
    <cfRule type="cellIs" dxfId="4" priority="19" operator="equal">
      <formula>0</formula>
    </cfRule>
  </conditionalFormatting>
  <conditionalFormatting sqref="D15:F15">
    <cfRule type="cellIs" dxfId="2" priority="20" operator="equal">
      <formula>0</formula>
    </cfRule>
  </conditionalFormatting>
  <conditionalFormatting sqref="D29:F29">
    <cfRule type="cellIs" dxfId="2" priority="21" operator="equal">
      <formula>0</formula>
    </cfRule>
  </conditionalFormatting>
  <conditionalFormatting sqref="D37:F37">
    <cfRule type="cellIs" dxfId="3" priority="22" operator="equal">
      <formula>0</formula>
    </cfRule>
  </conditionalFormatting>
  <conditionalFormatting sqref="D37:F37">
    <cfRule type="cellIs" dxfId="4" priority="23" operator="equal">
      <formula>0</formula>
    </cfRule>
  </conditionalFormatting>
  <conditionalFormatting sqref="D37:F37">
    <cfRule type="cellIs" dxfId="2" priority="24" operator="equal">
      <formula>0</formula>
    </cfRule>
  </conditionalFormatting>
  <conditionalFormatting sqref="D61:F61">
    <cfRule type="cellIs" dxfId="2" priority="25" operator="equal">
      <formula>0</formula>
    </cfRule>
  </conditionalFormatting>
  <conditionalFormatting sqref="D61:F61">
    <cfRule type="cellIs" dxfId="2" priority="26" operator="equal">
      <formula>0</formula>
    </cfRule>
  </conditionalFormatting>
  <conditionalFormatting sqref="D61:F62">
    <cfRule type="cellIs" dxfId="3" priority="27" operator="equal">
      <formula>0</formula>
    </cfRule>
  </conditionalFormatting>
  <conditionalFormatting sqref="D61:F62">
    <cfRule type="cellIs" dxfId="4" priority="28" operator="equal">
      <formula>0</formula>
    </cfRule>
  </conditionalFormatting>
  <conditionalFormatting sqref="D62:F62">
    <cfRule type="cellIs" dxfId="2" priority="29" operator="equal">
      <formula>0</formula>
    </cfRule>
  </conditionalFormatting>
  <conditionalFormatting sqref="D66:F66">
    <cfRule type="cellIs" dxfId="3" priority="30" operator="equal">
      <formula>0</formula>
    </cfRule>
  </conditionalFormatting>
  <conditionalFormatting sqref="D66:F66">
    <cfRule type="cellIs" dxfId="4" priority="31" operator="equal">
      <formula>0</formula>
    </cfRule>
  </conditionalFormatting>
  <conditionalFormatting sqref="D66:F66">
    <cfRule type="cellIs" dxfId="2" priority="32" operator="equal">
      <formula>0</formula>
    </cfRule>
  </conditionalFormatting>
  <conditionalFormatting sqref="D74:F74">
    <cfRule type="cellIs" dxfId="2" priority="33" operator="equal">
      <formula>0</formula>
    </cfRule>
  </conditionalFormatting>
  <conditionalFormatting sqref="D74:F74">
    <cfRule type="cellIs" dxfId="2" priority="34" operator="equal">
      <formula>0</formula>
    </cfRule>
  </conditionalFormatting>
  <conditionalFormatting sqref="D74:F75">
    <cfRule type="cellIs" dxfId="3" priority="35" operator="equal">
      <formula>0</formula>
    </cfRule>
  </conditionalFormatting>
  <conditionalFormatting sqref="D74:F75">
    <cfRule type="cellIs" dxfId="4" priority="36" operator="equal">
      <formula>0</formula>
    </cfRule>
  </conditionalFormatting>
  <conditionalFormatting sqref="D75:F75">
    <cfRule type="cellIs" dxfId="2" priority="37" operator="equal">
      <formula>0</formula>
    </cfRule>
  </conditionalFormatting>
  <conditionalFormatting sqref="D78:F78">
    <cfRule type="cellIs" dxfId="3" priority="38" operator="equal">
      <formula>0</formula>
    </cfRule>
  </conditionalFormatting>
  <conditionalFormatting sqref="D78:F78">
    <cfRule type="cellIs" dxfId="4" priority="39" operator="equal">
      <formula>0</formula>
    </cfRule>
  </conditionalFormatting>
  <conditionalFormatting sqref="D78:F78">
    <cfRule type="cellIs" dxfId="2" priority="40" operator="equal">
      <formula>0</formula>
    </cfRule>
  </conditionalFormatting>
  <conditionalFormatting sqref="D83:F83">
    <cfRule type="cellIs" dxfId="1" priority="41" operator="equal">
      <formula>0</formula>
    </cfRule>
  </conditionalFormatting>
  <conditionalFormatting sqref="D84:F84 H84 J84">
    <cfRule type="cellIs" dxfId="6" priority="42" operator="equal">
      <formula>0</formula>
    </cfRule>
  </conditionalFormatting>
  <conditionalFormatting sqref="D64:K64">
    <cfRule type="cellIs" dxfId="1" priority="43" operator="equal">
      <formula>0</formula>
    </cfRule>
  </conditionalFormatting>
  <conditionalFormatting sqref="D82:K82">
    <cfRule type="cellIs" dxfId="7" priority="44" operator="equal">
      <formula>0</formula>
    </cfRule>
  </conditionalFormatting>
  <conditionalFormatting sqref="F6:F13">
    <cfRule type="cellIs" dxfId="1" priority="45" operator="equal">
      <formula>0</formula>
    </cfRule>
  </conditionalFormatting>
  <conditionalFormatting sqref="F77 H77 J77">
    <cfRule type="cellIs" dxfId="5" priority="46" operator="equal">
      <formula>0</formula>
    </cfRule>
  </conditionalFormatting>
  <conditionalFormatting sqref="F77 H77 J77">
    <cfRule type="cellIs" dxfId="1" priority="47" operator="equal">
      <formula>0</formula>
    </cfRule>
  </conditionalFormatting>
  <conditionalFormatting sqref="F80">
    <cfRule type="cellIs" dxfId="5" priority="48" operator="equal">
      <formula>0</formula>
    </cfRule>
  </conditionalFormatting>
  <conditionalFormatting sqref="F80">
    <cfRule type="cellIs" dxfId="1" priority="49" operator="equal">
      <formula>0</formula>
    </cfRule>
  </conditionalFormatting>
  <conditionalFormatting sqref="F76:J76">
    <cfRule type="cellIs" dxfId="1" priority="50" operator="equal">
      <formula>0</formula>
    </cfRule>
  </conditionalFormatting>
  <conditionalFormatting sqref="F68:K68">
    <cfRule type="cellIs" dxfId="1" priority="51" operator="equal">
      <formula>0</formula>
    </cfRule>
  </conditionalFormatting>
  <conditionalFormatting sqref="F79:K79">
    <cfRule type="cellIs" dxfId="1" priority="52" operator="equal">
      <formula>0</formula>
    </cfRule>
  </conditionalFormatting>
  <conditionalFormatting sqref="G6:G13">
    <cfRule type="cellIs" dxfId="8" priority="53" operator="equal">
      <formula>0</formula>
    </cfRule>
  </conditionalFormatting>
  <conditionalFormatting sqref="H6:H13">
    <cfRule type="cellIs" dxfId="1" priority="54" operator="equal">
      <formula>0</formula>
    </cfRule>
  </conditionalFormatting>
  <conditionalFormatting sqref="H15">
    <cfRule type="cellIs" dxfId="3" priority="55" operator="equal">
      <formula>0</formula>
    </cfRule>
  </conditionalFormatting>
  <conditionalFormatting sqref="H15">
    <cfRule type="cellIs" dxfId="4" priority="56" operator="equal">
      <formula>0</formula>
    </cfRule>
  </conditionalFormatting>
  <conditionalFormatting sqref="H15">
    <cfRule type="cellIs" dxfId="2" priority="57" operator="equal">
      <formula>0</formula>
    </cfRule>
  </conditionalFormatting>
  <conditionalFormatting sqref="H27:H28">
    <cfRule type="cellIs" dxfId="2" priority="58" operator="equal">
      <formula>0</formula>
    </cfRule>
  </conditionalFormatting>
  <conditionalFormatting sqref="H27:H28">
    <cfRule type="cellIs" dxfId="2" priority="59" operator="equal">
      <formula>0</formula>
    </cfRule>
  </conditionalFormatting>
  <conditionalFormatting sqref="H27:H29">
    <cfRule type="cellIs" dxfId="3" priority="60" operator="equal">
      <formula>0</formula>
    </cfRule>
  </conditionalFormatting>
  <conditionalFormatting sqref="H27:H29">
    <cfRule type="cellIs" dxfId="4" priority="61" operator="equal">
      <formula>0</formula>
    </cfRule>
  </conditionalFormatting>
  <conditionalFormatting sqref="H29">
    <cfRule type="cellIs" dxfId="2" priority="62" operator="equal">
      <formula>0</formula>
    </cfRule>
  </conditionalFormatting>
  <conditionalFormatting sqref="H30:H36">
    <cfRule type="cellIs" dxfId="5" priority="63" operator="equal">
      <formula>0</formula>
    </cfRule>
  </conditionalFormatting>
  <conditionalFormatting sqref="H37">
    <cfRule type="cellIs" dxfId="3" priority="64" operator="equal">
      <formula>0</formula>
    </cfRule>
  </conditionalFormatting>
  <conditionalFormatting sqref="H37">
    <cfRule type="cellIs" dxfId="4" priority="65" operator="equal">
      <formula>0</formula>
    </cfRule>
  </conditionalFormatting>
  <conditionalFormatting sqref="H37">
    <cfRule type="cellIs" dxfId="2" priority="66" operator="equal">
      <formula>0</formula>
    </cfRule>
  </conditionalFormatting>
  <conditionalFormatting sqref="H39:H60">
    <cfRule type="cellIs" dxfId="5" priority="67" operator="equal">
      <formula>0</formula>
    </cfRule>
  </conditionalFormatting>
  <conditionalFormatting sqref="H61">
    <cfRule type="cellIs" dxfId="2" priority="68" operator="equal">
      <formula>0</formula>
    </cfRule>
  </conditionalFormatting>
  <conditionalFormatting sqref="H61">
    <cfRule type="cellIs" dxfId="2" priority="69" operator="equal">
      <formula>0</formula>
    </cfRule>
  </conditionalFormatting>
  <conditionalFormatting sqref="H61:H62">
    <cfRule type="cellIs" dxfId="3" priority="70" operator="equal">
      <formula>0</formula>
    </cfRule>
  </conditionalFormatting>
  <conditionalFormatting sqref="H61:H62">
    <cfRule type="cellIs" dxfId="4" priority="71" operator="equal">
      <formula>0</formula>
    </cfRule>
  </conditionalFormatting>
  <conditionalFormatting sqref="H62">
    <cfRule type="cellIs" dxfId="2" priority="72" operator="equal">
      <formula>0</formula>
    </cfRule>
  </conditionalFormatting>
  <conditionalFormatting sqref="H66">
    <cfRule type="cellIs" dxfId="3" priority="73" operator="equal">
      <formula>0</formula>
    </cfRule>
  </conditionalFormatting>
  <conditionalFormatting sqref="H66">
    <cfRule type="cellIs" dxfId="4" priority="74" operator="equal">
      <formula>0</formula>
    </cfRule>
  </conditionalFormatting>
  <conditionalFormatting sqref="H66">
    <cfRule type="cellIs" dxfId="2" priority="75" operator="equal">
      <formula>0</formula>
    </cfRule>
  </conditionalFormatting>
  <conditionalFormatting sqref="H74">
    <cfRule type="cellIs" dxfId="2" priority="76" operator="equal">
      <formula>0</formula>
    </cfRule>
  </conditionalFormatting>
  <conditionalFormatting sqref="H74">
    <cfRule type="cellIs" dxfId="2" priority="77" operator="equal">
      <formula>0</formula>
    </cfRule>
  </conditionalFormatting>
  <conditionalFormatting sqref="H74:H75">
    <cfRule type="cellIs" dxfId="3" priority="78" operator="equal">
      <formula>0</formula>
    </cfRule>
  </conditionalFormatting>
  <conditionalFormatting sqref="H74:H75">
    <cfRule type="cellIs" dxfId="4" priority="79" operator="equal">
      <formula>0</formula>
    </cfRule>
  </conditionalFormatting>
  <conditionalFormatting sqref="H75">
    <cfRule type="cellIs" dxfId="2" priority="80" operator="equal">
      <formula>0</formula>
    </cfRule>
  </conditionalFormatting>
  <conditionalFormatting sqref="H78">
    <cfRule type="cellIs" dxfId="3" priority="81" operator="equal">
      <formula>0</formula>
    </cfRule>
  </conditionalFormatting>
  <conditionalFormatting sqref="H78">
    <cfRule type="cellIs" dxfId="4" priority="82" operator="equal">
      <formula>0</formula>
    </cfRule>
  </conditionalFormatting>
  <conditionalFormatting sqref="H78">
    <cfRule type="cellIs" dxfId="2" priority="83" operator="equal">
      <formula>0</formula>
    </cfRule>
  </conditionalFormatting>
  <conditionalFormatting sqref="H80">
    <cfRule type="cellIs" dxfId="5" priority="84" operator="equal">
      <formula>0</formula>
    </cfRule>
  </conditionalFormatting>
  <conditionalFormatting sqref="H80">
    <cfRule type="cellIs" dxfId="1" priority="85" operator="equal">
      <formula>0</formula>
    </cfRule>
  </conditionalFormatting>
  <conditionalFormatting sqref="H83">
    <cfRule type="cellIs" dxfId="1" priority="86" operator="equal">
      <formula>0</formula>
    </cfRule>
  </conditionalFormatting>
  <conditionalFormatting sqref="I6:I13">
    <cfRule type="cellIs" dxfId="8" priority="87" operator="equal">
      <formula>0</formula>
    </cfRule>
  </conditionalFormatting>
  <conditionalFormatting sqref="J6:J13">
    <cfRule type="cellIs" dxfId="1" priority="88" operator="equal">
      <formula>0</formula>
    </cfRule>
  </conditionalFormatting>
  <conditionalFormatting sqref="J15">
    <cfRule type="cellIs" dxfId="3" priority="89" operator="equal">
      <formula>0</formula>
    </cfRule>
  </conditionalFormatting>
  <conditionalFormatting sqref="J15">
    <cfRule type="cellIs" dxfId="4" priority="90" operator="equal">
      <formula>0</formula>
    </cfRule>
  </conditionalFormatting>
  <conditionalFormatting sqref="J15">
    <cfRule type="cellIs" dxfId="2" priority="91" operator="equal">
      <formula>0</formula>
    </cfRule>
  </conditionalFormatting>
  <conditionalFormatting sqref="J27:J28">
    <cfRule type="cellIs" dxfId="2" priority="92" operator="equal">
      <formula>0</formula>
    </cfRule>
  </conditionalFormatting>
  <conditionalFormatting sqref="J27:J28">
    <cfRule type="cellIs" dxfId="2" priority="93" operator="equal">
      <formula>0</formula>
    </cfRule>
  </conditionalFormatting>
  <conditionalFormatting sqref="J27:J29">
    <cfRule type="cellIs" dxfId="3" priority="94" operator="equal">
      <formula>0</formula>
    </cfRule>
  </conditionalFormatting>
  <conditionalFormatting sqref="J27:J29">
    <cfRule type="cellIs" dxfId="4" priority="95" operator="equal">
      <formula>0</formula>
    </cfRule>
  </conditionalFormatting>
  <conditionalFormatting sqref="J29">
    <cfRule type="cellIs" dxfId="2" priority="96" operator="equal">
      <formula>0</formula>
    </cfRule>
  </conditionalFormatting>
  <conditionalFormatting sqref="J30:J36">
    <cfRule type="cellIs" dxfId="5" priority="97" operator="equal">
      <formula>0</formula>
    </cfRule>
  </conditionalFormatting>
  <conditionalFormatting sqref="J37">
    <cfRule type="cellIs" dxfId="3" priority="98" operator="equal">
      <formula>0</formula>
    </cfRule>
  </conditionalFormatting>
  <conditionalFormatting sqref="J37">
    <cfRule type="cellIs" dxfId="4" priority="99" operator="equal">
      <formula>0</formula>
    </cfRule>
  </conditionalFormatting>
  <conditionalFormatting sqref="J37">
    <cfRule type="cellIs" dxfId="2" priority="100" operator="equal">
      <formula>0</formula>
    </cfRule>
  </conditionalFormatting>
  <conditionalFormatting sqref="J39:J60">
    <cfRule type="cellIs" dxfId="5" priority="101" operator="equal">
      <formula>0</formula>
    </cfRule>
  </conditionalFormatting>
  <conditionalFormatting sqref="J61">
    <cfRule type="cellIs" dxfId="2" priority="102" operator="equal">
      <formula>0</formula>
    </cfRule>
  </conditionalFormatting>
  <conditionalFormatting sqref="J61">
    <cfRule type="cellIs" dxfId="2" priority="103" operator="equal">
      <formula>0</formula>
    </cfRule>
  </conditionalFormatting>
  <conditionalFormatting sqref="J61:J62">
    <cfRule type="cellIs" dxfId="3" priority="104" operator="equal">
      <formula>0</formula>
    </cfRule>
  </conditionalFormatting>
  <conditionalFormatting sqref="J61:J62">
    <cfRule type="cellIs" dxfId="4" priority="105" operator="equal">
      <formula>0</formula>
    </cfRule>
  </conditionalFormatting>
  <conditionalFormatting sqref="J62">
    <cfRule type="cellIs" dxfId="2" priority="106" operator="equal">
      <formula>0</formula>
    </cfRule>
  </conditionalFormatting>
  <conditionalFormatting sqref="J66">
    <cfRule type="cellIs" dxfId="3" priority="107" operator="equal">
      <formula>0</formula>
    </cfRule>
  </conditionalFormatting>
  <conditionalFormatting sqref="J66">
    <cfRule type="cellIs" dxfId="4" priority="108" operator="equal">
      <formula>0</formula>
    </cfRule>
  </conditionalFormatting>
  <conditionalFormatting sqref="J66">
    <cfRule type="cellIs" dxfId="2" priority="109" operator="equal">
      <formula>0</formula>
    </cfRule>
  </conditionalFormatting>
  <conditionalFormatting sqref="J74">
    <cfRule type="cellIs" dxfId="2" priority="110" operator="equal">
      <formula>0</formula>
    </cfRule>
  </conditionalFormatting>
  <conditionalFormatting sqref="J74">
    <cfRule type="cellIs" dxfId="2" priority="111" operator="equal">
      <formula>0</formula>
    </cfRule>
  </conditionalFormatting>
  <conditionalFormatting sqref="J74:J75">
    <cfRule type="cellIs" dxfId="3" priority="112" operator="equal">
      <formula>0</formula>
    </cfRule>
  </conditionalFormatting>
  <conditionalFormatting sqref="J74:J75">
    <cfRule type="cellIs" dxfId="4" priority="113" operator="equal">
      <formula>0</formula>
    </cfRule>
  </conditionalFormatting>
  <conditionalFormatting sqref="J75">
    <cfRule type="cellIs" dxfId="2" priority="114" operator="equal">
      <formula>0</formula>
    </cfRule>
  </conditionalFormatting>
  <conditionalFormatting sqref="J78">
    <cfRule type="cellIs" dxfId="3" priority="115" operator="equal">
      <formula>0</formula>
    </cfRule>
  </conditionalFormatting>
  <conditionalFormatting sqref="J78">
    <cfRule type="cellIs" dxfId="4" priority="116" operator="equal">
      <formula>0</formula>
    </cfRule>
  </conditionalFormatting>
  <conditionalFormatting sqref="J78">
    <cfRule type="cellIs" dxfId="2" priority="117" operator="equal">
      <formula>0</formula>
    </cfRule>
  </conditionalFormatting>
  <conditionalFormatting sqref="J80">
    <cfRule type="cellIs" dxfId="5" priority="118" operator="equal">
      <formula>0</formula>
    </cfRule>
  </conditionalFormatting>
  <conditionalFormatting sqref="J80">
    <cfRule type="cellIs" dxfId="1" priority="119" operator="equal">
      <formula>0</formula>
    </cfRule>
  </conditionalFormatting>
  <conditionalFormatting sqref="J83">
    <cfRule type="cellIs" dxfId="1" priority="120" operator="equal">
      <formula>0</formula>
    </cfRule>
  </conditionalFormatting>
  <conditionalFormatting sqref="K6:K13">
    <cfRule type="cellIs" dxfId="8" priority="121" operator="equal">
      <formula>0</formula>
    </cfRule>
  </conditionalFormatting>
  <dataValidations>
    <dataValidation type="list" allowBlank="1" showErrorMessage="1" sqref="C30:C36 C38:C60">
      <formula1>'Base de données IPA'!$E$4:$E$5</formula1>
    </dataValidation>
    <dataValidation type="list" allowBlank="1" showErrorMessage="1" sqref="O83">
      <formula1>'Base de données IPA'!$B$3:$B$4</formula1>
    </dataValidation>
    <dataValidation type="list" allowBlank="1" showErrorMessage="1" sqref="Q85 O86">
      <formula1>"oui,non"</formula1>
    </dataValidation>
  </dataValidations>
  <printOptions horizontalCentered="1" verticalCentered="1"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6D9F0"/>
    <pageSetUpPr fitToPage="1"/>
  </sheetPr>
  <sheetViews>
    <sheetView showGridLines="0" workbookViewId="0"/>
  </sheetViews>
  <sheetFormatPr customHeight="1" defaultColWidth="12.63" defaultRowHeight="15.0"/>
  <cols>
    <col customWidth="1" min="1" max="1" width="15.88"/>
    <col customWidth="1" min="2" max="2" width="45.88"/>
    <col customWidth="1" min="3" max="5" width="17.13"/>
    <col customWidth="1" min="6" max="6" width="5.0"/>
    <col customWidth="1" min="7" max="7" width="49.5"/>
    <col customWidth="1" min="8" max="10" width="17.13"/>
    <col customWidth="1" min="11" max="26" width="11.5"/>
  </cols>
  <sheetData>
    <row r="1" ht="39.75" customHeight="1">
      <c r="A1" s="360" t="s">
        <v>44</v>
      </c>
      <c r="B1" s="361" t="s">
        <v>293</v>
      </c>
      <c r="C1" s="362"/>
      <c r="D1" s="362"/>
      <c r="E1" s="362"/>
      <c r="F1" s="362"/>
      <c r="G1" s="362"/>
      <c r="H1" s="362"/>
      <c r="I1" s="362"/>
      <c r="J1" s="363"/>
      <c r="K1" s="364"/>
      <c r="L1" s="364"/>
      <c r="M1" s="364"/>
      <c r="N1" s="364"/>
      <c r="O1" s="364"/>
      <c r="P1" s="364"/>
      <c r="Q1" s="364"/>
      <c r="R1" s="364"/>
      <c r="S1" s="364"/>
      <c r="T1" s="364"/>
      <c r="U1" s="364"/>
      <c r="V1" s="364"/>
      <c r="W1" s="364"/>
      <c r="X1" s="364"/>
      <c r="Y1" s="364"/>
      <c r="Z1" s="364"/>
    </row>
    <row r="2">
      <c r="A2" s="364"/>
      <c r="B2" s="365"/>
      <c r="C2" s="366"/>
      <c r="D2" s="365"/>
      <c r="E2" s="367"/>
      <c r="F2" s="368"/>
      <c r="G2" s="368"/>
      <c r="H2" s="368"/>
      <c r="I2" s="368"/>
      <c r="J2" s="368"/>
      <c r="K2" s="364"/>
      <c r="L2" s="364"/>
      <c r="M2" s="364"/>
      <c r="N2" s="364"/>
      <c r="O2" s="364"/>
      <c r="P2" s="364"/>
      <c r="Q2" s="364"/>
      <c r="R2" s="364"/>
      <c r="S2" s="364"/>
      <c r="T2" s="364"/>
      <c r="U2" s="364"/>
      <c r="V2" s="364"/>
      <c r="W2" s="364"/>
      <c r="X2" s="364"/>
      <c r="Y2" s="364"/>
      <c r="Z2" s="364"/>
    </row>
    <row r="3" ht="19.5" customHeight="1">
      <c r="A3" s="364"/>
      <c r="B3" s="369" t="s">
        <v>294</v>
      </c>
      <c r="C3" s="6"/>
      <c r="D3" s="6"/>
      <c r="E3" s="7"/>
      <c r="F3" s="370"/>
      <c r="G3" s="369" t="s">
        <v>295</v>
      </c>
      <c r="H3" s="6"/>
      <c r="I3" s="6"/>
      <c r="J3" s="7"/>
      <c r="K3" s="364"/>
      <c r="L3" s="364"/>
      <c r="M3" s="364"/>
      <c r="N3" s="364"/>
      <c r="O3" s="364"/>
      <c r="P3" s="364"/>
      <c r="Q3" s="364"/>
      <c r="R3" s="364"/>
      <c r="S3" s="364"/>
      <c r="T3" s="364"/>
      <c r="U3" s="364"/>
      <c r="V3" s="364"/>
      <c r="W3" s="364"/>
      <c r="X3" s="364"/>
      <c r="Y3" s="364"/>
      <c r="Z3" s="364"/>
    </row>
    <row r="4" ht="19.5" customHeight="1">
      <c r="A4" s="364"/>
      <c r="B4" s="371" t="str">
        <f>'CHIFFRE DAFFAIRES '!F5 &amp;" à " &amp;'CHIFFRE DAFFAIRES '!L5*100 &amp;"%"</f>
        <v>Abonnement Classic à 20%</v>
      </c>
      <c r="C4" s="372" t="str">
        <f>'Fiche de synthèse'!$C$13</f>
        <v>N</v>
      </c>
      <c r="D4" s="372" t="str">
        <f>'Fiche de synthèse'!$D$13</f>
        <v>N+1</v>
      </c>
      <c r="E4" s="372" t="str">
        <f>'Fiche de synthèse'!$E$13</f>
        <v>N+2</v>
      </c>
      <c r="F4" s="368"/>
      <c r="G4" s="373" t="str">
        <f>"ACHATS - TVA à " &amp;'CHIFFRE DAFFAIRES '!L5*100 &amp;"%"</f>
        <v>ACHATS - TVA à 20%</v>
      </c>
      <c r="H4" s="372" t="str">
        <f>'Fiche de synthèse'!$C$13</f>
        <v>N</v>
      </c>
      <c r="I4" s="372" t="str">
        <f>'Fiche de synthèse'!$D$13</f>
        <v>N+1</v>
      </c>
      <c r="J4" s="372" t="str">
        <f>'Fiche de synthèse'!$E$13</f>
        <v>N+2</v>
      </c>
      <c r="K4" s="364"/>
      <c r="L4" s="364"/>
      <c r="M4" s="364"/>
      <c r="N4" s="364"/>
      <c r="O4" s="364"/>
      <c r="P4" s="364"/>
      <c r="Q4" s="364"/>
      <c r="R4" s="364"/>
      <c r="S4" s="364"/>
      <c r="T4" s="364"/>
      <c r="U4" s="364"/>
      <c r="V4" s="364"/>
      <c r="W4" s="364"/>
      <c r="X4" s="364"/>
      <c r="Y4" s="364"/>
      <c r="Z4" s="364"/>
    </row>
    <row r="5" ht="15.75" customHeight="1">
      <c r="A5" s="364"/>
      <c r="B5" s="374" t="s">
        <v>296</v>
      </c>
      <c r="C5" s="375">
        <f>'Compte de résultat'!F6*(1+'CHIFFRE DAFFAIRES '!$L$5)</f>
        <v>7800</v>
      </c>
      <c r="D5" s="375">
        <f>'Compte de résultat'!H6*(1+'CHIFFRE DAFFAIRES '!$L$5)</f>
        <v>35100</v>
      </c>
      <c r="E5" s="375">
        <f>'Compte de résultat'!J6*(1+'CHIFFRE DAFFAIRES '!$L$5)</f>
        <v>81000</v>
      </c>
      <c r="F5" s="368"/>
      <c r="G5" s="376" t="s">
        <v>297</v>
      </c>
      <c r="H5" s="375">
        <f>'Compte de résultat'!F16*(1+'CHIFFRE DAFFAIRES '!$L$5)</f>
        <v>0</v>
      </c>
      <c r="I5" s="375">
        <f>'Compte de résultat'!H16*(1+'CHIFFRE DAFFAIRES '!$L$5)</f>
        <v>0</v>
      </c>
      <c r="J5" s="375">
        <f>'Compte de résultat'!J16*(1+'CHIFFRE DAFFAIRES '!$L$5)</f>
        <v>0</v>
      </c>
      <c r="K5" s="364"/>
      <c r="L5" s="364"/>
      <c r="M5" s="364"/>
      <c r="N5" s="364"/>
      <c r="O5" s="364"/>
      <c r="P5" s="364"/>
      <c r="Q5" s="364"/>
      <c r="R5" s="364"/>
      <c r="S5" s="364"/>
      <c r="T5" s="364"/>
      <c r="U5" s="364"/>
      <c r="V5" s="364"/>
      <c r="W5" s="364"/>
      <c r="X5" s="364"/>
      <c r="Y5" s="364"/>
      <c r="Z5" s="364"/>
    </row>
    <row r="6" ht="15.75" customHeight="1">
      <c r="A6" s="364"/>
      <c r="B6" s="374" t="s">
        <v>298</v>
      </c>
      <c r="C6" s="377">
        <f>C5/('Compte de résultat'!$F$2*30)</f>
        <v>21.66666667</v>
      </c>
      <c r="D6" s="377">
        <f t="shared" ref="D6:E6" si="1">D5/360</f>
        <v>97.5</v>
      </c>
      <c r="E6" s="377">
        <f t="shared" si="1"/>
        <v>225</v>
      </c>
      <c r="F6" s="368"/>
      <c r="G6" s="376" t="s">
        <v>299</v>
      </c>
      <c r="H6" s="377">
        <f>H5/('Compte de résultat'!$F$2*30)</f>
        <v>0</v>
      </c>
      <c r="I6" s="377">
        <f t="shared" ref="I6:J6" si="2">I5/360</f>
        <v>0</v>
      </c>
      <c r="J6" s="377">
        <f t="shared" si="2"/>
        <v>0</v>
      </c>
      <c r="K6" s="364"/>
      <c r="L6" s="364"/>
      <c r="M6" s="364"/>
      <c r="N6" s="364"/>
      <c r="O6" s="364"/>
      <c r="P6" s="364"/>
      <c r="Q6" s="364"/>
      <c r="R6" s="364"/>
      <c r="S6" s="364"/>
      <c r="T6" s="364"/>
      <c r="U6" s="364"/>
      <c r="V6" s="364"/>
      <c r="W6" s="364"/>
      <c r="X6" s="364"/>
      <c r="Y6" s="364"/>
      <c r="Z6" s="364"/>
    </row>
    <row r="7" ht="15.75" customHeight="1">
      <c r="A7" s="364"/>
      <c r="B7" s="374" t="s">
        <v>300</v>
      </c>
      <c r="C7" s="378">
        <v>0.0</v>
      </c>
      <c r="D7" s="378">
        <v>0.0</v>
      </c>
      <c r="E7" s="378">
        <v>0.0</v>
      </c>
      <c r="F7" s="368"/>
      <c r="G7" s="376" t="s">
        <v>301</v>
      </c>
      <c r="H7" s="375"/>
      <c r="I7" s="375"/>
      <c r="J7" s="375"/>
      <c r="K7" s="364"/>
      <c r="L7" s="364"/>
      <c r="M7" s="364"/>
      <c r="N7" s="364"/>
      <c r="O7" s="364"/>
      <c r="P7" s="364"/>
      <c r="Q7" s="364"/>
      <c r="R7" s="364"/>
      <c r="S7" s="364"/>
      <c r="T7" s="364"/>
      <c r="U7" s="364"/>
      <c r="V7" s="364"/>
      <c r="W7" s="364"/>
      <c r="X7" s="364"/>
      <c r="Y7" s="364"/>
      <c r="Z7" s="364"/>
    </row>
    <row r="8" ht="15.75" customHeight="1">
      <c r="A8" s="364"/>
      <c r="B8" s="374" t="s">
        <v>302</v>
      </c>
      <c r="C8" s="377">
        <f t="shared" ref="C8:E8" si="3">C6*C7</f>
        <v>0</v>
      </c>
      <c r="D8" s="377">
        <f t="shared" si="3"/>
        <v>0</v>
      </c>
      <c r="E8" s="377">
        <f t="shared" si="3"/>
        <v>0</v>
      </c>
      <c r="F8" s="368"/>
      <c r="G8" s="376" t="s">
        <v>303</v>
      </c>
      <c r="H8" s="377">
        <f t="shared" ref="H8:J8" si="4">H6*H7</f>
        <v>0</v>
      </c>
      <c r="I8" s="377">
        <f t="shared" si="4"/>
        <v>0</v>
      </c>
      <c r="J8" s="377">
        <f t="shared" si="4"/>
        <v>0</v>
      </c>
      <c r="K8" s="364"/>
      <c r="L8" s="364"/>
      <c r="M8" s="364"/>
      <c r="N8" s="364"/>
      <c r="O8" s="364"/>
      <c r="P8" s="364"/>
      <c r="Q8" s="364"/>
      <c r="R8" s="364"/>
      <c r="S8" s="364"/>
      <c r="T8" s="364"/>
      <c r="U8" s="364"/>
      <c r="V8" s="364"/>
      <c r="W8" s="364"/>
      <c r="X8" s="364"/>
      <c r="Y8" s="364"/>
      <c r="Z8" s="364"/>
    </row>
    <row r="9" ht="15.75" customHeight="1">
      <c r="A9" s="364"/>
      <c r="B9" s="374" t="s">
        <v>304</v>
      </c>
      <c r="C9" s="379">
        <v>0.0</v>
      </c>
      <c r="D9" s="380">
        <v>0.0</v>
      </c>
      <c r="E9" s="380">
        <v>0.0</v>
      </c>
      <c r="F9" s="368"/>
      <c r="G9" s="376" t="s">
        <v>305</v>
      </c>
      <c r="H9" s="381"/>
      <c r="I9" s="381"/>
      <c r="J9" s="381"/>
      <c r="K9" s="364"/>
      <c r="L9" s="364"/>
      <c r="M9" s="364"/>
      <c r="N9" s="364"/>
      <c r="O9" s="364"/>
      <c r="P9" s="364"/>
      <c r="Q9" s="364"/>
      <c r="R9" s="364"/>
      <c r="S9" s="364"/>
      <c r="T9" s="364"/>
      <c r="U9" s="364"/>
      <c r="V9" s="364"/>
      <c r="W9" s="364"/>
      <c r="X9" s="364"/>
      <c r="Y9" s="364"/>
      <c r="Z9" s="364"/>
    </row>
    <row r="10" ht="15.75" customHeight="1">
      <c r="A10" s="364"/>
      <c r="B10" s="374" t="s">
        <v>306</v>
      </c>
      <c r="C10" s="377">
        <f t="shared" ref="C10:E10" si="5">(C8*C9)</f>
        <v>0</v>
      </c>
      <c r="D10" s="377">
        <f t="shared" si="5"/>
        <v>0</v>
      </c>
      <c r="E10" s="377">
        <f t="shared" si="5"/>
        <v>0</v>
      </c>
      <c r="F10" s="368"/>
      <c r="G10" s="376" t="s">
        <v>306</v>
      </c>
      <c r="H10" s="377">
        <f t="shared" ref="H10:J10" si="6">(H8*H9)</f>
        <v>0</v>
      </c>
      <c r="I10" s="377">
        <f t="shared" si="6"/>
        <v>0</v>
      </c>
      <c r="J10" s="377">
        <f t="shared" si="6"/>
        <v>0</v>
      </c>
      <c r="K10" s="364"/>
      <c r="L10" s="364"/>
      <c r="M10" s="364"/>
      <c r="N10" s="364"/>
      <c r="O10" s="364"/>
      <c r="P10" s="364"/>
      <c r="Q10" s="364"/>
      <c r="R10" s="364"/>
      <c r="S10" s="364"/>
      <c r="T10" s="364"/>
      <c r="U10" s="364"/>
      <c r="V10" s="364"/>
      <c r="W10" s="364"/>
      <c r="X10" s="364"/>
      <c r="Y10" s="364"/>
      <c r="Z10" s="364"/>
    </row>
    <row r="11" ht="15.75" customHeight="1">
      <c r="A11" s="364"/>
      <c r="B11" s="382"/>
      <c r="C11" s="383">
        <f t="shared" ref="C11:E11" si="7">C8-C10</f>
        <v>0</v>
      </c>
      <c r="D11" s="383">
        <f t="shared" si="7"/>
        <v>0</v>
      </c>
      <c r="E11" s="383">
        <f t="shared" si="7"/>
        <v>0</v>
      </c>
      <c r="F11" s="368"/>
      <c r="G11" s="384"/>
      <c r="H11" s="383">
        <f t="shared" ref="H11:J11" si="8">H8-H10</f>
        <v>0</v>
      </c>
      <c r="I11" s="383">
        <f t="shared" si="8"/>
        <v>0</v>
      </c>
      <c r="J11" s="383">
        <f t="shared" si="8"/>
        <v>0</v>
      </c>
      <c r="K11" s="364"/>
      <c r="L11" s="364"/>
      <c r="M11" s="364"/>
      <c r="N11" s="364"/>
      <c r="O11" s="364"/>
      <c r="P11" s="364"/>
      <c r="Q11" s="364"/>
      <c r="R11" s="364"/>
      <c r="S11" s="364"/>
      <c r="T11" s="364"/>
      <c r="U11" s="364"/>
      <c r="V11" s="364"/>
      <c r="W11" s="364"/>
      <c r="X11" s="364"/>
      <c r="Y11" s="364"/>
      <c r="Z11" s="364"/>
    </row>
    <row r="12" ht="19.5" customHeight="1">
      <c r="A12" s="364"/>
      <c r="B12" s="279" t="str">
        <f>'CHIFFRE DAFFAIRES '!F6 &amp;" à " &amp;'CHIFFRE DAFFAIRES '!L6*100 &amp;"%"</f>
        <v>Abonnement Premium à 20%</v>
      </c>
      <c r="C12" s="372" t="str">
        <f>'Fiche de synthèse'!$C$13</f>
        <v>N</v>
      </c>
      <c r="D12" s="372" t="str">
        <f>'Fiche de synthèse'!$D$13</f>
        <v>N+1</v>
      </c>
      <c r="E12" s="372" t="str">
        <f>'Fiche de synthèse'!$E$13</f>
        <v>N+2</v>
      </c>
      <c r="F12" s="368"/>
      <c r="G12" s="385" t="str">
        <f>"ACHATS - TVA à " &amp;'CHIFFRE DAFFAIRES '!L6*100 &amp;"%"</f>
        <v>ACHATS - TVA à 20%</v>
      </c>
      <c r="H12" s="372" t="str">
        <f>'Fiche de synthèse'!$C$13</f>
        <v>N</v>
      </c>
      <c r="I12" s="372" t="str">
        <f>'Fiche de synthèse'!$D$13</f>
        <v>N+1</v>
      </c>
      <c r="J12" s="372" t="str">
        <f>'Fiche de synthèse'!$E$13</f>
        <v>N+2</v>
      </c>
      <c r="K12" s="364"/>
      <c r="L12" s="364"/>
      <c r="M12" s="364"/>
      <c r="N12" s="364"/>
      <c r="O12" s="364"/>
      <c r="P12" s="364"/>
      <c r="Q12" s="364"/>
      <c r="R12" s="364"/>
      <c r="S12" s="364"/>
      <c r="T12" s="364"/>
      <c r="U12" s="364"/>
      <c r="V12" s="364"/>
      <c r="W12" s="364"/>
      <c r="X12" s="364"/>
      <c r="Y12" s="364"/>
      <c r="Z12" s="364"/>
    </row>
    <row r="13" ht="15.75" customHeight="1">
      <c r="A13" s="364"/>
      <c r="B13" s="374" t="s">
        <v>296</v>
      </c>
      <c r="C13" s="375">
        <f>'Compte de résultat'!F7*(1+'CHIFFRE DAFFAIRES '!$L$6)</f>
        <v>4200</v>
      </c>
      <c r="D13" s="375">
        <f>'Compte de résultat'!H7*(1+'CHIFFRE DAFFAIRES '!$L$6)</f>
        <v>25620</v>
      </c>
      <c r="E13" s="375">
        <f>'Compte de résultat'!J7*(1+'CHIFFRE DAFFAIRES '!$L$6)</f>
        <v>59640</v>
      </c>
      <c r="F13" s="368"/>
      <c r="G13" s="376" t="s">
        <v>297</v>
      </c>
      <c r="H13" s="375">
        <f>'Compte de résultat'!F17*(1+'CHIFFRE DAFFAIRES '!$L$6)</f>
        <v>0</v>
      </c>
      <c r="I13" s="375">
        <f>'Compte de résultat'!H17*(1+'CHIFFRE DAFFAIRES '!$L$6)</f>
        <v>0</v>
      </c>
      <c r="J13" s="375">
        <f>'Compte de résultat'!J17*(1+'CHIFFRE DAFFAIRES '!$L$6)</f>
        <v>0</v>
      </c>
      <c r="K13" s="364"/>
      <c r="L13" s="364"/>
      <c r="M13" s="364"/>
      <c r="N13" s="364"/>
      <c r="O13" s="364"/>
      <c r="P13" s="364"/>
      <c r="Q13" s="364"/>
      <c r="R13" s="364"/>
      <c r="S13" s="364"/>
      <c r="T13" s="364"/>
      <c r="U13" s="364"/>
      <c r="V13" s="364"/>
      <c r="W13" s="364"/>
      <c r="X13" s="364"/>
      <c r="Y13" s="364"/>
      <c r="Z13" s="364"/>
    </row>
    <row r="14" ht="15.75" customHeight="1">
      <c r="A14" s="364"/>
      <c r="B14" s="374" t="s">
        <v>298</v>
      </c>
      <c r="C14" s="377">
        <f>C13/('Compte de résultat'!$F$2*30)</f>
        <v>11.66666667</v>
      </c>
      <c r="D14" s="377">
        <f t="shared" ref="D14:E14" si="9">D13/360</f>
        <v>71.16666667</v>
      </c>
      <c r="E14" s="377">
        <f t="shared" si="9"/>
        <v>165.6666667</v>
      </c>
      <c r="F14" s="368"/>
      <c r="G14" s="376" t="s">
        <v>299</v>
      </c>
      <c r="H14" s="377">
        <f>H13/('Compte de résultat'!$F$2*30)</f>
        <v>0</v>
      </c>
      <c r="I14" s="377">
        <f t="shared" ref="I14:J14" si="10">I13/360</f>
        <v>0</v>
      </c>
      <c r="J14" s="377">
        <f t="shared" si="10"/>
        <v>0</v>
      </c>
      <c r="K14" s="364"/>
      <c r="L14" s="364"/>
      <c r="M14" s="364"/>
      <c r="N14" s="364"/>
      <c r="O14" s="364"/>
      <c r="P14" s="364"/>
      <c r="Q14" s="364"/>
      <c r="R14" s="364"/>
      <c r="S14" s="364"/>
      <c r="T14" s="364"/>
      <c r="U14" s="364"/>
      <c r="V14" s="364"/>
      <c r="W14" s="364"/>
      <c r="X14" s="364"/>
      <c r="Y14" s="364"/>
      <c r="Z14" s="364"/>
    </row>
    <row r="15" ht="15.75" customHeight="1">
      <c r="A15" s="364"/>
      <c r="B15" s="374" t="s">
        <v>300</v>
      </c>
      <c r="C15" s="378">
        <v>0.0</v>
      </c>
      <c r="D15" s="378">
        <v>0.0</v>
      </c>
      <c r="E15" s="378">
        <v>0.0</v>
      </c>
      <c r="F15" s="368"/>
      <c r="G15" s="376" t="s">
        <v>301</v>
      </c>
      <c r="H15" s="375"/>
      <c r="I15" s="375"/>
      <c r="J15" s="375"/>
      <c r="K15" s="364"/>
      <c r="L15" s="364"/>
      <c r="M15" s="364"/>
      <c r="N15" s="364"/>
      <c r="O15" s="364"/>
      <c r="P15" s="364"/>
      <c r="Q15" s="364"/>
      <c r="R15" s="364"/>
      <c r="S15" s="364"/>
      <c r="T15" s="364"/>
      <c r="U15" s="364"/>
      <c r="V15" s="364"/>
      <c r="W15" s="364"/>
      <c r="X15" s="364"/>
      <c r="Y15" s="364"/>
      <c r="Z15" s="364"/>
    </row>
    <row r="16" ht="15.75" customHeight="1">
      <c r="A16" s="364"/>
      <c r="B16" s="374" t="s">
        <v>302</v>
      </c>
      <c r="C16" s="377">
        <f t="shared" ref="C16:E16" si="11">C14*C15</f>
        <v>0</v>
      </c>
      <c r="D16" s="377">
        <f t="shared" si="11"/>
        <v>0</v>
      </c>
      <c r="E16" s="377">
        <f t="shared" si="11"/>
        <v>0</v>
      </c>
      <c r="F16" s="368"/>
      <c r="G16" s="376" t="s">
        <v>303</v>
      </c>
      <c r="H16" s="377">
        <f t="shared" ref="H16:J16" si="12">H14*H15</f>
        <v>0</v>
      </c>
      <c r="I16" s="377">
        <f t="shared" si="12"/>
        <v>0</v>
      </c>
      <c r="J16" s="377">
        <f t="shared" si="12"/>
        <v>0</v>
      </c>
      <c r="K16" s="364"/>
      <c r="L16" s="364"/>
      <c r="M16" s="364"/>
      <c r="N16" s="364"/>
      <c r="O16" s="364"/>
      <c r="P16" s="364"/>
      <c r="Q16" s="364"/>
      <c r="R16" s="364"/>
      <c r="S16" s="364"/>
      <c r="T16" s="364"/>
      <c r="U16" s="364"/>
      <c r="V16" s="364"/>
      <c r="W16" s="364"/>
      <c r="X16" s="364"/>
      <c r="Y16" s="364"/>
      <c r="Z16" s="364"/>
    </row>
    <row r="17" ht="15.75" customHeight="1">
      <c r="A17" s="364"/>
      <c r="B17" s="374" t="s">
        <v>304</v>
      </c>
      <c r="C17" s="380">
        <v>0.0</v>
      </c>
      <c r="D17" s="380">
        <v>0.0</v>
      </c>
      <c r="E17" s="380">
        <v>0.0</v>
      </c>
      <c r="F17" s="368"/>
      <c r="G17" s="376" t="s">
        <v>305</v>
      </c>
      <c r="H17" s="381"/>
      <c r="I17" s="381"/>
      <c r="J17" s="381"/>
      <c r="K17" s="364"/>
      <c r="L17" s="364"/>
      <c r="M17" s="364"/>
      <c r="N17" s="364"/>
      <c r="O17" s="364"/>
      <c r="P17" s="364"/>
      <c r="Q17" s="364"/>
      <c r="R17" s="364"/>
      <c r="S17" s="364"/>
      <c r="T17" s="364"/>
      <c r="U17" s="364"/>
      <c r="V17" s="364"/>
      <c r="W17" s="364"/>
      <c r="X17" s="364"/>
      <c r="Y17" s="364"/>
      <c r="Z17" s="364"/>
    </row>
    <row r="18" ht="15.75" customHeight="1">
      <c r="A18" s="364"/>
      <c r="B18" s="374" t="s">
        <v>306</v>
      </c>
      <c r="C18" s="377">
        <f t="shared" ref="C18:E18" si="13">(C16*C17)</f>
        <v>0</v>
      </c>
      <c r="D18" s="377">
        <f t="shared" si="13"/>
        <v>0</v>
      </c>
      <c r="E18" s="377">
        <f t="shared" si="13"/>
        <v>0</v>
      </c>
      <c r="F18" s="368"/>
      <c r="G18" s="376" t="s">
        <v>306</v>
      </c>
      <c r="H18" s="377">
        <f t="shared" ref="H18:J18" si="14">(H16*H17)</f>
        <v>0</v>
      </c>
      <c r="I18" s="377">
        <f t="shared" si="14"/>
        <v>0</v>
      </c>
      <c r="J18" s="377">
        <f t="shared" si="14"/>
        <v>0</v>
      </c>
      <c r="K18" s="364"/>
      <c r="L18" s="364"/>
      <c r="M18" s="364"/>
      <c r="N18" s="364"/>
      <c r="O18" s="364"/>
      <c r="P18" s="364"/>
      <c r="Q18" s="364"/>
      <c r="R18" s="364"/>
      <c r="S18" s="364"/>
      <c r="T18" s="364"/>
      <c r="U18" s="364"/>
      <c r="V18" s="364"/>
      <c r="W18" s="364"/>
      <c r="X18" s="364"/>
      <c r="Y18" s="364"/>
      <c r="Z18" s="364"/>
    </row>
    <row r="19" ht="15.75" customHeight="1">
      <c r="A19" s="364"/>
      <c r="B19" s="382"/>
      <c r="C19" s="383">
        <f t="shared" ref="C19:E19" si="15">C16-C18</f>
        <v>0</v>
      </c>
      <c r="D19" s="383">
        <f t="shared" si="15"/>
        <v>0</v>
      </c>
      <c r="E19" s="383">
        <f t="shared" si="15"/>
        <v>0</v>
      </c>
      <c r="F19" s="368"/>
      <c r="G19" s="384"/>
      <c r="H19" s="383">
        <f t="shared" ref="H19:J19" si="16">H16-H18</f>
        <v>0</v>
      </c>
      <c r="I19" s="383">
        <f t="shared" si="16"/>
        <v>0</v>
      </c>
      <c r="J19" s="383">
        <f t="shared" si="16"/>
        <v>0</v>
      </c>
      <c r="K19" s="364"/>
      <c r="L19" s="364"/>
      <c r="M19" s="364"/>
      <c r="N19" s="364"/>
      <c r="O19" s="364"/>
      <c r="P19" s="364"/>
      <c r="Q19" s="364"/>
      <c r="R19" s="364"/>
      <c r="S19" s="364"/>
      <c r="T19" s="364"/>
      <c r="U19" s="364"/>
      <c r="V19" s="364"/>
      <c r="W19" s="364"/>
      <c r="X19" s="364"/>
      <c r="Y19" s="364"/>
      <c r="Z19" s="364"/>
    </row>
    <row r="20" ht="19.5" customHeight="1">
      <c r="A20" s="364"/>
      <c r="B20" s="385" t="str">
        <f>'CHIFFRE DAFFAIRES '!F7 &amp;" à " &amp;'CHIFFRE DAFFAIRES '!L7*100 &amp;"%"</f>
        <v>Abonnement Classic (sans engagement) à 20%</v>
      </c>
      <c r="C20" s="372" t="str">
        <f>'Fiche de synthèse'!$C$13</f>
        <v>N</v>
      </c>
      <c r="D20" s="372" t="str">
        <f>'Fiche de synthèse'!$D$13</f>
        <v>N+1</v>
      </c>
      <c r="E20" s="372" t="str">
        <f>'Fiche de synthèse'!$E$13</f>
        <v>N+2</v>
      </c>
      <c r="F20" s="368"/>
      <c r="G20" s="385" t="str">
        <f>"ACHATS - TVA à " &amp;'CHIFFRE DAFFAIRES '!L7*100 &amp;"%"</f>
        <v>ACHATS - TVA à 20%</v>
      </c>
      <c r="H20" s="372" t="str">
        <f>'Fiche de synthèse'!$C$13</f>
        <v>N</v>
      </c>
      <c r="I20" s="372" t="str">
        <f>'Fiche de synthèse'!$D$13</f>
        <v>N+1</v>
      </c>
      <c r="J20" s="372" t="str">
        <f>'Fiche de synthèse'!$E$13</f>
        <v>N+2</v>
      </c>
      <c r="K20" s="364"/>
      <c r="L20" s="364"/>
      <c r="M20" s="364"/>
      <c r="N20" s="364"/>
      <c r="O20" s="364"/>
      <c r="P20" s="364"/>
      <c r="Q20" s="364"/>
      <c r="R20" s="364"/>
      <c r="S20" s="364"/>
      <c r="T20" s="364"/>
      <c r="U20" s="364"/>
      <c r="V20" s="364"/>
      <c r="W20" s="364"/>
      <c r="X20" s="364"/>
      <c r="Y20" s="364"/>
      <c r="Z20" s="364"/>
    </row>
    <row r="21" ht="15.75" customHeight="1">
      <c r="A21" s="364"/>
      <c r="B21" s="374" t="s">
        <v>296</v>
      </c>
      <c r="C21" s="375">
        <f>'Compte de résultat'!F8*(1+'CHIFFRE DAFFAIRES '!$L$7)</f>
        <v>9000</v>
      </c>
      <c r="D21" s="375">
        <f>'Compte de résultat'!H8*(1+'CHIFFRE DAFFAIRES '!$L$7)</f>
        <v>25560</v>
      </c>
      <c r="E21" s="375">
        <f>'Compte de résultat'!J8*(1+'CHIFFRE DAFFAIRES '!$L$7)</f>
        <v>28080</v>
      </c>
      <c r="F21" s="368"/>
      <c r="G21" s="376" t="s">
        <v>307</v>
      </c>
      <c r="H21" s="375">
        <f>'Compte de résultat'!F18*(1+'CHIFFRE DAFFAIRES '!$L$7)</f>
        <v>0</v>
      </c>
      <c r="I21" s="375">
        <f>'Compte de résultat'!H18*(1+'CHIFFRE DAFFAIRES '!$L$7)</f>
        <v>0</v>
      </c>
      <c r="J21" s="375">
        <f>'Compte de résultat'!J18*(1+'CHIFFRE DAFFAIRES '!$L$7)</f>
        <v>0</v>
      </c>
      <c r="K21" s="364"/>
      <c r="L21" s="364"/>
      <c r="M21" s="364"/>
      <c r="N21" s="364"/>
      <c r="O21" s="364"/>
      <c r="P21" s="364"/>
      <c r="Q21" s="364"/>
      <c r="R21" s="364"/>
      <c r="S21" s="364"/>
      <c r="T21" s="364"/>
      <c r="U21" s="364"/>
      <c r="V21" s="364"/>
      <c r="W21" s="364"/>
      <c r="X21" s="364"/>
      <c r="Y21" s="364"/>
      <c r="Z21" s="364"/>
    </row>
    <row r="22" ht="15.75" customHeight="1">
      <c r="A22" s="364"/>
      <c r="B22" s="374" t="s">
        <v>298</v>
      </c>
      <c r="C22" s="377">
        <f>C21/('Compte de résultat'!$F$2*30)</f>
        <v>25</v>
      </c>
      <c r="D22" s="377">
        <f t="shared" ref="D22:E22" si="17">D21/360</f>
        <v>71</v>
      </c>
      <c r="E22" s="377">
        <f t="shared" si="17"/>
        <v>78</v>
      </c>
      <c r="F22" s="368"/>
      <c r="G22" s="376" t="s">
        <v>308</v>
      </c>
      <c r="H22" s="377">
        <f>H21/('Compte de résultat'!$F$2*30)</f>
        <v>0</v>
      </c>
      <c r="I22" s="377">
        <f t="shared" ref="I22:J22" si="18">I21/360</f>
        <v>0</v>
      </c>
      <c r="J22" s="377">
        <f t="shared" si="18"/>
        <v>0</v>
      </c>
      <c r="K22" s="364"/>
      <c r="L22" s="364"/>
      <c r="M22" s="364"/>
      <c r="N22" s="364"/>
      <c r="O22" s="364"/>
      <c r="P22" s="364"/>
      <c r="Q22" s="364"/>
      <c r="R22" s="364"/>
      <c r="S22" s="364"/>
      <c r="T22" s="364"/>
      <c r="U22" s="364"/>
      <c r="V22" s="364"/>
      <c r="W22" s="364"/>
      <c r="X22" s="364"/>
      <c r="Y22" s="364"/>
      <c r="Z22" s="364"/>
    </row>
    <row r="23" ht="15.75" customHeight="1">
      <c r="A23" s="364"/>
      <c r="B23" s="374" t="s">
        <v>300</v>
      </c>
      <c r="C23" s="378">
        <v>0.0</v>
      </c>
      <c r="D23" s="378">
        <v>0.0</v>
      </c>
      <c r="E23" s="378">
        <v>0.0</v>
      </c>
      <c r="F23" s="368"/>
      <c r="G23" s="376" t="s">
        <v>309</v>
      </c>
      <c r="H23" s="375"/>
      <c r="I23" s="375"/>
      <c r="J23" s="375"/>
      <c r="K23" s="364"/>
      <c r="L23" s="364"/>
      <c r="M23" s="364"/>
      <c r="N23" s="364"/>
      <c r="O23" s="364"/>
      <c r="P23" s="364"/>
      <c r="Q23" s="364"/>
      <c r="R23" s="364"/>
      <c r="S23" s="364"/>
      <c r="T23" s="364"/>
      <c r="U23" s="364"/>
      <c r="V23" s="364"/>
      <c r="W23" s="364"/>
      <c r="X23" s="364"/>
      <c r="Y23" s="364"/>
      <c r="Z23" s="364"/>
    </row>
    <row r="24" ht="15.75" customHeight="1">
      <c r="A24" s="364"/>
      <c r="B24" s="374" t="s">
        <v>302</v>
      </c>
      <c r="C24" s="377">
        <f t="shared" ref="C24:E24" si="19">C22*C23</f>
        <v>0</v>
      </c>
      <c r="D24" s="377">
        <f t="shared" si="19"/>
        <v>0</v>
      </c>
      <c r="E24" s="377">
        <f t="shared" si="19"/>
        <v>0</v>
      </c>
      <c r="F24" s="368"/>
      <c r="G24" s="376" t="s">
        <v>303</v>
      </c>
      <c r="H24" s="377">
        <f t="shared" ref="H24:J24" si="20">H22*H23</f>
        <v>0</v>
      </c>
      <c r="I24" s="377">
        <f t="shared" si="20"/>
        <v>0</v>
      </c>
      <c r="J24" s="377">
        <f t="shared" si="20"/>
        <v>0</v>
      </c>
      <c r="K24" s="364"/>
      <c r="L24" s="364"/>
      <c r="M24" s="364"/>
      <c r="N24" s="364"/>
      <c r="O24" s="364"/>
      <c r="P24" s="364"/>
      <c r="Q24" s="364"/>
      <c r="R24" s="364"/>
      <c r="S24" s="364"/>
      <c r="T24" s="364"/>
      <c r="U24" s="364"/>
      <c r="V24" s="364"/>
      <c r="W24" s="364"/>
      <c r="X24" s="364"/>
      <c r="Y24" s="364"/>
      <c r="Z24" s="364"/>
    </row>
    <row r="25" ht="15.75" customHeight="1">
      <c r="A25" s="364"/>
      <c r="B25" s="374" t="s">
        <v>304</v>
      </c>
      <c r="C25" s="380">
        <v>0.0</v>
      </c>
      <c r="D25" s="380">
        <v>0.0</v>
      </c>
      <c r="E25" s="380">
        <v>0.0</v>
      </c>
      <c r="F25" s="368"/>
      <c r="G25" s="376" t="s">
        <v>305</v>
      </c>
      <c r="H25" s="381"/>
      <c r="I25" s="381"/>
      <c r="J25" s="381"/>
      <c r="K25" s="364"/>
      <c r="L25" s="364"/>
      <c r="M25" s="364"/>
      <c r="N25" s="364"/>
      <c r="O25" s="364"/>
      <c r="P25" s="364"/>
      <c r="Q25" s="364"/>
      <c r="R25" s="364"/>
      <c r="S25" s="364"/>
      <c r="T25" s="364"/>
      <c r="U25" s="364"/>
      <c r="V25" s="364"/>
      <c r="W25" s="364"/>
      <c r="X25" s="364"/>
      <c r="Y25" s="364"/>
      <c r="Z25" s="364"/>
    </row>
    <row r="26" ht="15.75" customHeight="1">
      <c r="A26" s="364"/>
      <c r="B26" s="374" t="s">
        <v>306</v>
      </c>
      <c r="C26" s="377">
        <f t="shared" ref="C26:E26" si="21">(C24*C25)</f>
        <v>0</v>
      </c>
      <c r="D26" s="377">
        <f t="shared" si="21"/>
        <v>0</v>
      </c>
      <c r="E26" s="377">
        <f t="shared" si="21"/>
        <v>0</v>
      </c>
      <c r="F26" s="368"/>
      <c r="G26" s="376" t="s">
        <v>306</v>
      </c>
      <c r="H26" s="377">
        <f t="shared" ref="H26:J26" si="22">(H24*H25)</f>
        <v>0</v>
      </c>
      <c r="I26" s="377">
        <f t="shared" si="22"/>
        <v>0</v>
      </c>
      <c r="J26" s="377">
        <f t="shared" si="22"/>
        <v>0</v>
      </c>
      <c r="K26" s="364"/>
      <c r="L26" s="364"/>
      <c r="M26" s="364"/>
      <c r="N26" s="364"/>
      <c r="O26" s="364"/>
      <c r="P26" s="364"/>
      <c r="Q26" s="364"/>
      <c r="R26" s="364"/>
      <c r="S26" s="364"/>
      <c r="T26" s="364"/>
      <c r="U26" s="364"/>
      <c r="V26" s="364"/>
      <c r="W26" s="364"/>
      <c r="X26" s="364"/>
      <c r="Y26" s="364"/>
      <c r="Z26" s="364"/>
    </row>
    <row r="27" ht="15.75" customHeight="1">
      <c r="A27" s="364"/>
      <c r="B27" s="382"/>
      <c r="C27" s="383">
        <f t="shared" ref="C27:E27" si="23">C24-C26</f>
        <v>0</v>
      </c>
      <c r="D27" s="383">
        <f t="shared" si="23"/>
        <v>0</v>
      </c>
      <c r="E27" s="383">
        <f t="shared" si="23"/>
        <v>0</v>
      </c>
      <c r="F27" s="368"/>
      <c r="G27" s="384"/>
      <c r="H27" s="383">
        <f t="shared" ref="H27:J27" si="24">H24-H26</f>
        <v>0</v>
      </c>
      <c r="I27" s="383">
        <f t="shared" si="24"/>
        <v>0</v>
      </c>
      <c r="J27" s="383">
        <f t="shared" si="24"/>
        <v>0</v>
      </c>
      <c r="K27" s="364"/>
      <c r="L27" s="364"/>
      <c r="M27" s="364"/>
      <c r="N27" s="364"/>
      <c r="O27" s="364"/>
      <c r="P27" s="364"/>
      <c r="Q27" s="364"/>
      <c r="R27" s="364"/>
      <c r="S27" s="364"/>
      <c r="T27" s="364"/>
      <c r="U27" s="364"/>
      <c r="V27" s="364"/>
      <c r="W27" s="364"/>
      <c r="X27" s="364"/>
      <c r="Y27" s="364"/>
      <c r="Z27" s="364"/>
    </row>
    <row r="28" ht="19.5" customHeight="1">
      <c r="A28" s="364"/>
      <c r="B28" s="385" t="str">
        <f>'CHIFFRE DAFFAIRES '!F8 &amp;" à " &amp;'CHIFFRE DAFFAIRES '!L8*100 &amp;"%"</f>
        <v>Label Ethika à 20%</v>
      </c>
      <c r="C28" s="372" t="str">
        <f>'Fiche de synthèse'!$C$13</f>
        <v>N</v>
      </c>
      <c r="D28" s="372" t="str">
        <f>'Fiche de synthèse'!$D$13</f>
        <v>N+1</v>
      </c>
      <c r="E28" s="372" t="str">
        <f>'Fiche de synthèse'!$E$13</f>
        <v>N+2</v>
      </c>
      <c r="F28" s="368"/>
      <c r="G28" s="385" t="str">
        <f>"ACHATS - TVA à " &amp;'CHIFFRE DAFFAIRES '!L8*100 &amp;"%"</f>
        <v>ACHATS - TVA à 20%</v>
      </c>
      <c r="H28" s="372" t="str">
        <f>'Fiche de synthèse'!$C$13</f>
        <v>N</v>
      </c>
      <c r="I28" s="372" t="str">
        <f>'Fiche de synthèse'!$D$13</f>
        <v>N+1</v>
      </c>
      <c r="J28" s="372" t="str">
        <f>'Fiche de synthèse'!$E$13</f>
        <v>N+2</v>
      </c>
      <c r="K28" s="364"/>
      <c r="L28" s="364"/>
      <c r="M28" s="364"/>
      <c r="N28" s="364"/>
      <c r="O28" s="364"/>
      <c r="P28" s="364"/>
      <c r="Q28" s="364"/>
      <c r="R28" s="364"/>
      <c r="S28" s="364"/>
      <c r="T28" s="364"/>
      <c r="U28" s="364"/>
      <c r="V28" s="364"/>
      <c r="W28" s="364"/>
      <c r="X28" s="364"/>
      <c r="Y28" s="364"/>
      <c r="Z28" s="364"/>
    </row>
    <row r="29" ht="15.75" customHeight="1">
      <c r="A29" s="364"/>
      <c r="B29" s="374" t="s">
        <v>296</v>
      </c>
      <c r="C29" s="375">
        <f>'Compte de résultat'!F9*(1+'CHIFFRE DAFFAIRES '!$L$8)</f>
        <v>0</v>
      </c>
      <c r="D29" s="375">
        <f>'Compte de résultat'!H9*(1+'CHIFFRE DAFFAIRES '!$L$8)</f>
        <v>1800</v>
      </c>
      <c r="E29" s="375">
        <f>'Compte de résultat'!J9*(1+'CHIFFRE DAFFAIRES '!$L$8)</f>
        <v>3600</v>
      </c>
      <c r="F29" s="368"/>
      <c r="G29" s="376" t="s">
        <v>307</v>
      </c>
      <c r="H29" s="375">
        <f>'Compte de résultat'!F19*(1+'CHIFFRE DAFFAIRES '!$L$8)</f>
        <v>0</v>
      </c>
      <c r="I29" s="375">
        <f>'Compte de résultat'!H19*(1+'CHIFFRE DAFFAIRES '!$L$8)</f>
        <v>0</v>
      </c>
      <c r="J29" s="375">
        <f>'Compte de résultat'!J19*(1+'CHIFFRE DAFFAIRES '!$L$8)</f>
        <v>0</v>
      </c>
      <c r="K29" s="364"/>
      <c r="L29" s="364"/>
      <c r="M29" s="364"/>
      <c r="N29" s="364"/>
      <c r="O29" s="364"/>
      <c r="P29" s="364"/>
      <c r="Q29" s="364"/>
      <c r="R29" s="364"/>
      <c r="S29" s="364"/>
      <c r="T29" s="364"/>
      <c r="U29" s="364"/>
      <c r="V29" s="364"/>
      <c r="W29" s="364"/>
      <c r="X29" s="364"/>
      <c r="Y29" s="364"/>
      <c r="Z29" s="364"/>
    </row>
    <row r="30" ht="15.75" customHeight="1">
      <c r="A30" s="364"/>
      <c r="B30" s="374" t="s">
        <v>298</v>
      </c>
      <c r="C30" s="377">
        <f>C29/('Compte de résultat'!$F$2*30)</f>
        <v>0</v>
      </c>
      <c r="D30" s="377">
        <f t="shared" ref="D30:E30" si="25">D29/360</f>
        <v>5</v>
      </c>
      <c r="E30" s="377">
        <f t="shared" si="25"/>
        <v>10</v>
      </c>
      <c r="F30" s="368"/>
      <c r="G30" s="376" t="s">
        <v>308</v>
      </c>
      <c r="H30" s="377">
        <f>H29/('Compte de résultat'!$F$2*30)</f>
        <v>0</v>
      </c>
      <c r="I30" s="377">
        <f t="shared" ref="I30:J30" si="26">I29/360</f>
        <v>0</v>
      </c>
      <c r="J30" s="377">
        <f t="shared" si="26"/>
        <v>0</v>
      </c>
      <c r="K30" s="364"/>
      <c r="L30" s="364"/>
      <c r="M30" s="364"/>
      <c r="N30" s="364"/>
      <c r="O30" s="364"/>
      <c r="P30" s="364"/>
      <c r="Q30" s="364"/>
      <c r="R30" s="364"/>
      <c r="S30" s="364"/>
      <c r="T30" s="364"/>
      <c r="U30" s="364"/>
      <c r="V30" s="364"/>
      <c r="W30" s="364"/>
      <c r="X30" s="364"/>
      <c r="Y30" s="364"/>
      <c r="Z30" s="364"/>
    </row>
    <row r="31" ht="15.75" customHeight="1">
      <c r="A31" s="364"/>
      <c r="B31" s="374" t="s">
        <v>300</v>
      </c>
      <c r="C31" s="378">
        <v>30.0</v>
      </c>
      <c r="D31" s="378">
        <v>30.0</v>
      </c>
      <c r="E31" s="378">
        <v>30.0</v>
      </c>
      <c r="F31" s="368"/>
      <c r="G31" s="376" t="s">
        <v>309</v>
      </c>
      <c r="H31" s="375"/>
      <c r="I31" s="375"/>
      <c r="J31" s="375"/>
      <c r="K31" s="364"/>
      <c r="L31" s="364"/>
      <c r="M31" s="364"/>
      <c r="N31" s="364"/>
      <c r="O31" s="364"/>
      <c r="P31" s="364"/>
      <c r="Q31" s="364"/>
      <c r="R31" s="364"/>
      <c r="S31" s="364"/>
      <c r="T31" s="364"/>
      <c r="U31" s="364"/>
      <c r="V31" s="364"/>
      <c r="W31" s="364"/>
      <c r="X31" s="364"/>
      <c r="Y31" s="364"/>
      <c r="Z31" s="364"/>
    </row>
    <row r="32" ht="15.75" customHeight="1">
      <c r="A32" s="364"/>
      <c r="B32" s="374" t="s">
        <v>302</v>
      </c>
      <c r="C32" s="377">
        <f t="shared" ref="C32:E32" si="27">C30*C31</f>
        <v>0</v>
      </c>
      <c r="D32" s="377">
        <f t="shared" si="27"/>
        <v>150</v>
      </c>
      <c r="E32" s="377">
        <f t="shared" si="27"/>
        <v>300</v>
      </c>
      <c r="F32" s="368"/>
      <c r="G32" s="376" t="s">
        <v>303</v>
      </c>
      <c r="H32" s="377">
        <f t="shared" ref="H32:J32" si="28">H30*H31</f>
        <v>0</v>
      </c>
      <c r="I32" s="377">
        <f t="shared" si="28"/>
        <v>0</v>
      </c>
      <c r="J32" s="377">
        <f t="shared" si="28"/>
        <v>0</v>
      </c>
      <c r="K32" s="364"/>
      <c r="L32" s="364"/>
      <c r="M32" s="364"/>
      <c r="N32" s="364"/>
      <c r="O32" s="364"/>
      <c r="P32" s="364"/>
      <c r="Q32" s="364"/>
      <c r="R32" s="364"/>
      <c r="S32" s="364"/>
      <c r="T32" s="364"/>
      <c r="U32" s="364"/>
      <c r="V32" s="364"/>
      <c r="W32" s="364"/>
      <c r="X32" s="364"/>
      <c r="Y32" s="364"/>
      <c r="Z32" s="364"/>
    </row>
    <row r="33" ht="15.75" customHeight="1">
      <c r="A33" s="364"/>
      <c r="B33" s="374" t="s">
        <v>304</v>
      </c>
      <c r="C33" s="380">
        <v>0.5</v>
      </c>
      <c r="D33" s="380">
        <v>0.5</v>
      </c>
      <c r="E33" s="380">
        <v>0.5</v>
      </c>
      <c r="F33" s="368"/>
      <c r="G33" s="376" t="s">
        <v>305</v>
      </c>
      <c r="H33" s="381"/>
      <c r="I33" s="381"/>
      <c r="J33" s="381"/>
      <c r="K33" s="364"/>
      <c r="L33" s="364"/>
      <c r="M33" s="364"/>
      <c r="N33" s="364"/>
      <c r="O33" s="364"/>
      <c r="P33" s="364"/>
      <c r="Q33" s="364"/>
      <c r="R33" s="364"/>
      <c r="S33" s="364"/>
      <c r="T33" s="364"/>
      <c r="U33" s="364"/>
      <c r="V33" s="364"/>
      <c r="W33" s="364"/>
      <c r="X33" s="364"/>
      <c r="Y33" s="364"/>
      <c r="Z33" s="364"/>
    </row>
    <row r="34" ht="15.75" customHeight="1">
      <c r="A34" s="364"/>
      <c r="B34" s="374" t="s">
        <v>306</v>
      </c>
      <c r="C34" s="377">
        <f t="shared" ref="C34:E34" si="29">(C32*C33)</f>
        <v>0</v>
      </c>
      <c r="D34" s="377">
        <f t="shared" si="29"/>
        <v>75</v>
      </c>
      <c r="E34" s="377">
        <f t="shared" si="29"/>
        <v>150</v>
      </c>
      <c r="F34" s="368"/>
      <c r="G34" s="376" t="s">
        <v>306</v>
      </c>
      <c r="H34" s="377">
        <f t="shared" ref="H34:J34" si="30">(H32*H33)</f>
        <v>0</v>
      </c>
      <c r="I34" s="377">
        <f t="shared" si="30"/>
        <v>0</v>
      </c>
      <c r="J34" s="377">
        <f t="shared" si="30"/>
        <v>0</v>
      </c>
      <c r="K34" s="364"/>
      <c r="L34" s="364"/>
      <c r="M34" s="364"/>
      <c r="N34" s="364"/>
      <c r="O34" s="364"/>
      <c r="P34" s="364"/>
      <c r="Q34" s="364"/>
      <c r="R34" s="364"/>
      <c r="S34" s="364"/>
      <c r="T34" s="364"/>
      <c r="U34" s="364"/>
      <c r="V34" s="364"/>
      <c r="W34" s="364"/>
      <c r="X34" s="364"/>
      <c r="Y34" s="364"/>
      <c r="Z34" s="364"/>
    </row>
    <row r="35" ht="15.75" customHeight="1">
      <c r="A35" s="364"/>
      <c r="B35" s="382"/>
      <c r="C35" s="383">
        <f t="shared" ref="C35:E35" si="31">C32-C34</f>
        <v>0</v>
      </c>
      <c r="D35" s="383">
        <f t="shared" si="31"/>
        <v>75</v>
      </c>
      <c r="E35" s="383">
        <f t="shared" si="31"/>
        <v>150</v>
      </c>
      <c r="F35" s="368"/>
      <c r="G35" s="384"/>
      <c r="H35" s="383">
        <f t="shared" ref="H35:J35" si="32">H32-H34</f>
        <v>0</v>
      </c>
      <c r="I35" s="383">
        <f t="shared" si="32"/>
        <v>0</v>
      </c>
      <c r="J35" s="383">
        <f t="shared" si="32"/>
        <v>0</v>
      </c>
      <c r="K35" s="364"/>
      <c r="L35" s="364"/>
      <c r="M35" s="364"/>
      <c r="N35" s="364"/>
      <c r="O35" s="364"/>
      <c r="P35" s="364"/>
      <c r="Q35" s="364"/>
      <c r="R35" s="364"/>
      <c r="S35" s="364"/>
      <c r="T35" s="364"/>
      <c r="U35" s="364"/>
      <c r="V35" s="364"/>
      <c r="W35" s="364"/>
      <c r="X35" s="364"/>
      <c r="Y35" s="364"/>
      <c r="Z35" s="364"/>
    </row>
    <row r="36" ht="19.5" hidden="1" customHeight="1">
      <c r="A36" s="364"/>
      <c r="B36" s="371" t="str">
        <f>'CHIFFRE DAFFAIRES '!F9 &amp;" à " &amp;'CHIFFRE DAFFAIRES '!L9*100 &amp;"%"</f>
        <v>Produit/Service 5 à 0%</v>
      </c>
      <c r="C36" s="372" t="str">
        <f>'Fiche de synthèse'!$C$13</f>
        <v>N</v>
      </c>
      <c r="D36" s="372" t="str">
        <f>'Fiche de synthèse'!$D$13</f>
        <v>N+1</v>
      </c>
      <c r="E36" s="372" t="str">
        <f>'Fiche de synthèse'!$E$13</f>
        <v>N+2</v>
      </c>
      <c r="F36" s="368"/>
      <c r="G36" s="373" t="str">
        <f>"ACHATS - TVA à " &amp;'CHIFFRE DAFFAIRES '!L9*100 &amp;"%"</f>
        <v>ACHATS - TVA à 0%</v>
      </c>
      <c r="H36" s="372" t="str">
        <f>'Fiche de synthèse'!$C$13</f>
        <v>N</v>
      </c>
      <c r="I36" s="372" t="str">
        <f>'Fiche de synthèse'!$D$13</f>
        <v>N+1</v>
      </c>
      <c r="J36" s="372" t="str">
        <f>'Fiche de synthèse'!$E$13</f>
        <v>N+2</v>
      </c>
      <c r="K36" s="364"/>
      <c r="L36" s="364"/>
      <c r="M36" s="364"/>
      <c r="N36" s="364"/>
      <c r="O36" s="364"/>
      <c r="P36" s="364"/>
      <c r="Q36" s="364"/>
      <c r="R36" s="364"/>
      <c r="S36" s="364"/>
      <c r="T36" s="364"/>
      <c r="U36" s="364"/>
      <c r="V36" s="364"/>
      <c r="W36" s="364"/>
      <c r="X36" s="364"/>
      <c r="Y36" s="364"/>
      <c r="Z36" s="364"/>
    </row>
    <row r="37" ht="15.75" hidden="1" customHeight="1">
      <c r="A37" s="364"/>
      <c r="B37" s="374" t="s">
        <v>296</v>
      </c>
      <c r="C37" s="375">
        <f>'Compte de résultat'!F10*(1+'CHIFFRE DAFFAIRES '!$L$9)</f>
        <v>0</v>
      </c>
      <c r="D37" s="375">
        <f>'Compte de résultat'!H10*(1+'CHIFFRE DAFFAIRES '!$L$9)</f>
        <v>0</v>
      </c>
      <c r="E37" s="375">
        <f>'Compte de résultat'!J10*(1+'CHIFFRE DAFFAIRES '!$L$9)</f>
        <v>0</v>
      </c>
      <c r="F37" s="368"/>
      <c r="G37" s="376" t="s">
        <v>297</v>
      </c>
      <c r="H37" s="375">
        <f>'Compte de résultat'!F20*(1+'CHIFFRE DAFFAIRES '!$L$9)</f>
        <v>0</v>
      </c>
      <c r="I37" s="375">
        <f>'Compte de résultat'!H20*(1+'CHIFFRE DAFFAIRES '!$L$9)</f>
        <v>0</v>
      </c>
      <c r="J37" s="375">
        <f>'Compte de résultat'!J20*(1+'CHIFFRE DAFFAIRES '!$L$9)</f>
        <v>0</v>
      </c>
      <c r="K37" s="364"/>
      <c r="L37" s="364"/>
      <c r="M37" s="364"/>
      <c r="N37" s="364"/>
      <c r="O37" s="364"/>
      <c r="P37" s="364"/>
      <c r="Q37" s="364"/>
      <c r="R37" s="364"/>
      <c r="S37" s="364"/>
      <c r="T37" s="364"/>
      <c r="U37" s="364"/>
      <c r="V37" s="364"/>
      <c r="W37" s="364"/>
      <c r="X37" s="364"/>
      <c r="Y37" s="364"/>
      <c r="Z37" s="364"/>
    </row>
    <row r="38" ht="15.75" hidden="1" customHeight="1">
      <c r="A38" s="364"/>
      <c r="B38" s="374" t="s">
        <v>298</v>
      </c>
      <c r="C38" s="377">
        <f>C37/('Compte de résultat'!$F$2*30)</f>
        <v>0</v>
      </c>
      <c r="D38" s="377">
        <f t="shared" ref="D38:E38" si="33">D37/360</f>
        <v>0</v>
      </c>
      <c r="E38" s="377">
        <f t="shared" si="33"/>
        <v>0</v>
      </c>
      <c r="F38" s="368"/>
      <c r="G38" s="376" t="s">
        <v>299</v>
      </c>
      <c r="H38" s="377">
        <f>H37/('Compte de résultat'!$F$2*30)</f>
        <v>0</v>
      </c>
      <c r="I38" s="377">
        <f t="shared" ref="I38:J38" si="34">I37/360</f>
        <v>0</v>
      </c>
      <c r="J38" s="377">
        <f t="shared" si="34"/>
        <v>0</v>
      </c>
      <c r="K38" s="364"/>
      <c r="L38" s="364"/>
      <c r="M38" s="364"/>
      <c r="N38" s="364"/>
      <c r="O38" s="364"/>
      <c r="P38" s="364"/>
      <c r="Q38" s="364"/>
      <c r="R38" s="364"/>
      <c r="S38" s="364"/>
      <c r="T38" s="364"/>
      <c r="U38" s="364"/>
      <c r="V38" s="364"/>
      <c r="W38" s="364"/>
      <c r="X38" s="364"/>
      <c r="Y38" s="364"/>
      <c r="Z38" s="364"/>
    </row>
    <row r="39" ht="15.75" hidden="1" customHeight="1">
      <c r="A39" s="364"/>
      <c r="B39" s="374" t="s">
        <v>300</v>
      </c>
      <c r="C39" s="375"/>
      <c r="D39" s="375"/>
      <c r="E39" s="375"/>
      <c r="F39" s="368"/>
      <c r="G39" s="376" t="s">
        <v>301</v>
      </c>
      <c r="H39" s="375"/>
      <c r="I39" s="375"/>
      <c r="J39" s="375"/>
      <c r="K39" s="364"/>
      <c r="L39" s="364"/>
      <c r="M39" s="364"/>
      <c r="N39" s="364"/>
      <c r="O39" s="364"/>
      <c r="P39" s="364"/>
      <c r="Q39" s="364"/>
      <c r="R39" s="364"/>
      <c r="S39" s="364"/>
      <c r="T39" s="364"/>
      <c r="U39" s="364"/>
      <c r="V39" s="364"/>
      <c r="W39" s="364"/>
      <c r="X39" s="364"/>
      <c r="Y39" s="364"/>
      <c r="Z39" s="364"/>
    </row>
    <row r="40" ht="15.75" hidden="1" customHeight="1">
      <c r="A40" s="364"/>
      <c r="B40" s="374" t="s">
        <v>302</v>
      </c>
      <c r="C40" s="377">
        <f t="shared" ref="C40:E40" si="35">C38*C39</f>
        <v>0</v>
      </c>
      <c r="D40" s="377">
        <f t="shared" si="35"/>
        <v>0</v>
      </c>
      <c r="E40" s="377">
        <f t="shared" si="35"/>
        <v>0</v>
      </c>
      <c r="F40" s="368"/>
      <c r="G40" s="376" t="s">
        <v>303</v>
      </c>
      <c r="H40" s="377">
        <f t="shared" ref="H40:J40" si="36">H38*H39</f>
        <v>0</v>
      </c>
      <c r="I40" s="377">
        <f t="shared" si="36"/>
        <v>0</v>
      </c>
      <c r="J40" s="377">
        <f t="shared" si="36"/>
        <v>0</v>
      </c>
      <c r="K40" s="364"/>
      <c r="L40" s="364"/>
      <c r="M40" s="364"/>
      <c r="N40" s="364"/>
      <c r="O40" s="364"/>
      <c r="P40" s="364"/>
      <c r="Q40" s="364"/>
      <c r="R40" s="364"/>
      <c r="S40" s="364"/>
      <c r="T40" s="364"/>
      <c r="U40" s="364"/>
      <c r="V40" s="364"/>
      <c r="W40" s="364"/>
      <c r="X40" s="364"/>
      <c r="Y40" s="364"/>
      <c r="Z40" s="364"/>
    </row>
    <row r="41" ht="15.75" hidden="1" customHeight="1">
      <c r="A41" s="364"/>
      <c r="B41" s="374" t="s">
        <v>304</v>
      </c>
      <c r="C41" s="381"/>
      <c r="D41" s="381"/>
      <c r="E41" s="381"/>
      <c r="F41" s="368"/>
      <c r="G41" s="376" t="s">
        <v>305</v>
      </c>
      <c r="H41" s="381"/>
      <c r="I41" s="381"/>
      <c r="J41" s="381"/>
      <c r="K41" s="364"/>
      <c r="L41" s="364"/>
      <c r="M41" s="364"/>
      <c r="N41" s="364"/>
      <c r="O41" s="364"/>
      <c r="P41" s="364"/>
      <c r="Q41" s="364"/>
      <c r="R41" s="364"/>
      <c r="S41" s="364"/>
      <c r="T41" s="364"/>
      <c r="U41" s="364"/>
      <c r="V41" s="364"/>
      <c r="W41" s="364"/>
      <c r="X41" s="364"/>
      <c r="Y41" s="364"/>
      <c r="Z41" s="364"/>
    </row>
    <row r="42" ht="15.75" hidden="1" customHeight="1">
      <c r="A42" s="364"/>
      <c r="B42" s="374" t="s">
        <v>306</v>
      </c>
      <c r="C42" s="377">
        <f t="shared" ref="C42:E42" si="37">(C40*C41)</f>
        <v>0</v>
      </c>
      <c r="D42" s="377">
        <f t="shared" si="37"/>
        <v>0</v>
      </c>
      <c r="E42" s="377">
        <f t="shared" si="37"/>
        <v>0</v>
      </c>
      <c r="F42" s="368"/>
      <c r="G42" s="376" t="s">
        <v>306</v>
      </c>
      <c r="H42" s="377">
        <f t="shared" ref="H42:J42" si="38">(H40*H41)</f>
        <v>0</v>
      </c>
      <c r="I42" s="377">
        <f t="shared" si="38"/>
        <v>0</v>
      </c>
      <c r="J42" s="377">
        <f t="shared" si="38"/>
        <v>0</v>
      </c>
      <c r="K42" s="364"/>
      <c r="L42" s="364"/>
      <c r="M42" s="364"/>
      <c r="N42" s="364"/>
      <c r="O42" s="364"/>
      <c r="P42" s="364"/>
      <c r="Q42" s="364"/>
      <c r="R42" s="364"/>
      <c r="S42" s="364"/>
      <c r="T42" s="364"/>
      <c r="U42" s="364"/>
      <c r="V42" s="364"/>
      <c r="W42" s="364"/>
      <c r="X42" s="364"/>
      <c r="Y42" s="364"/>
      <c r="Z42" s="364"/>
    </row>
    <row r="43" ht="15.75" hidden="1" customHeight="1">
      <c r="A43" s="364"/>
      <c r="B43" s="382"/>
      <c r="C43" s="383">
        <f t="shared" ref="C43:E43" si="39">C40-C42</f>
        <v>0</v>
      </c>
      <c r="D43" s="383">
        <f t="shared" si="39"/>
        <v>0</v>
      </c>
      <c r="E43" s="383">
        <f t="shared" si="39"/>
        <v>0</v>
      </c>
      <c r="F43" s="368"/>
      <c r="G43" s="384"/>
      <c r="H43" s="383">
        <f t="shared" ref="H43:J43" si="40">H40-H42</f>
        <v>0</v>
      </c>
      <c r="I43" s="383">
        <f t="shared" si="40"/>
        <v>0</v>
      </c>
      <c r="J43" s="383">
        <f t="shared" si="40"/>
        <v>0</v>
      </c>
      <c r="K43" s="364"/>
      <c r="L43" s="364"/>
      <c r="M43" s="364"/>
      <c r="N43" s="364"/>
      <c r="O43" s="364"/>
      <c r="P43" s="364"/>
      <c r="Q43" s="364"/>
      <c r="R43" s="364"/>
      <c r="S43" s="364"/>
      <c r="T43" s="364"/>
      <c r="U43" s="364"/>
      <c r="V43" s="364"/>
      <c r="W43" s="364"/>
      <c r="X43" s="364"/>
      <c r="Y43" s="364"/>
      <c r="Z43" s="364"/>
    </row>
    <row r="44" ht="19.5" hidden="1" customHeight="1">
      <c r="A44" s="364"/>
      <c r="B44" s="279" t="str">
        <f>'CHIFFRE DAFFAIRES '!F10 &amp;" à " &amp;'CHIFFRE DAFFAIRES '!L10*100 &amp;"%"</f>
        <v>Produit/Service 6 à 0%</v>
      </c>
      <c r="C44" s="372" t="str">
        <f>'Fiche de synthèse'!$C$13</f>
        <v>N</v>
      </c>
      <c r="D44" s="372" t="str">
        <f>'Fiche de synthèse'!$D$13</f>
        <v>N+1</v>
      </c>
      <c r="E44" s="372" t="str">
        <f>'Fiche de synthèse'!$E$13</f>
        <v>N+2</v>
      </c>
      <c r="F44" s="368"/>
      <c r="G44" s="385" t="str">
        <f>"ACHATS - TVA à " &amp;'CHIFFRE DAFFAIRES '!L10*100 &amp;"%"</f>
        <v>ACHATS - TVA à 0%</v>
      </c>
      <c r="H44" s="372" t="str">
        <f>'Fiche de synthèse'!$C$13</f>
        <v>N</v>
      </c>
      <c r="I44" s="372" t="str">
        <f>'Fiche de synthèse'!$D$13</f>
        <v>N+1</v>
      </c>
      <c r="J44" s="372" t="str">
        <f>'Fiche de synthèse'!$E$13</f>
        <v>N+2</v>
      </c>
      <c r="K44" s="364"/>
      <c r="L44" s="364"/>
      <c r="M44" s="364"/>
      <c r="N44" s="364"/>
      <c r="O44" s="364"/>
      <c r="P44" s="364"/>
      <c r="Q44" s="364"/>
      <c r="R44" s="364"/>
      <c r="S44" s="364"/>
      <c r="T44" s="364"/>
      <c r="U44" s="364"/>
      <c r="V44" s="364"/>
      <c r="W44" s="364"/>
      <c r="X44" s="364"/>
      <c r="Y44" s="364"/>
      <c r="Z44" s="364"/>
    </row>
    <row r="45" ht="15.75" hidden="1" customHeight="1">
      <c r="A45" s="364"/>
      <c r="B45" s="374" t="s">
        <v>296</v>
      </c>
      <c r="C45" s="375">
        <f>'Compte de résultat'!F11*(1+'CHIFFRE DAFFAIRES '!$L$9)</f>
        <v>0</v>
      </c>
      <c r="D45" s="375">
        <f>'Compte de résultat'!H11*(1+'CHIFFRE DAFFAIRES '!$L$10)</f>
        <v>0</v>
      </c>
      <c r="E45" s="375">
        <f>'Compte de résultat'!J11*(1+'CHIFFRE DAFFAIRES '!$L$10)</f>
        <v>0</v>
      </c>
      <c r="F45" s="368"/>
      <c r="G45" s="376" t="s">
        <v>297</v>
      </c>
      <c r="H45" s="375">
        <f>'Compte de résultat'!F21*(1+'CHIFFRE DAFFAIRES '!$L$10)</f>
        <v>0</v>
      </c>
      <c r="I45" s="375">
        <f>'Compte de résultat'!H21*(1+'CHIFFRE DAFFAIRES '!$L$10)</f>
        <v>0</v>
      </c>
      <c r="J45" s="375">
        <f>'Compte de résultat'!J21*(1+'CHIFFRE DAFFAIRES '!$L$10)</f>
        <v>0</v>
      </c>
      <c r="K45" s="364"/>
      <c r="L45" s="364"/>
      <c r="M45" s="364"/>
      <c r="N45" s="364"/>
      <c r="O45" s="364"/>
      <c r="P45" s="364"/>
      <c r="Q45" s="364"/>
      <c r="R45" s="364"/>
      <c r="S45" s="364"/>
      <c r="T45" s="364"/>
      <c r="U45" s="364"/>
      <c r="V45" s="364"/>
      <c r="W45" s="364"/>
      <c r="X45" s="364"/>
      <c r="Y45" s="364"/>
      <c r="Z45" s="364"/>
    </row>
    <row r="46" ht="15.75" hidden="1" customHeight="1">
      <c r="A46" s="364"/>
      <c r="B46" s="374" t="s">
        <v>298</v>
      </c>
      <c r="C46" s="377">
        <f>C45/('Compte de résultat'!$F$2*30)</f>
        <v>0</v>
      </c>
      <c r="D46" s="377">
        <f t="shared" ref="D46:E46" si="41">D45/360</f>
        <v>0</v>
      </c>
      <c r="E46" s="377">
        <f t="shared" si="41"/>
        <v>0</v>
      </c>
      <c r="F46" s="368"/>
      <c r="G46" s="376" t="s">
        <v>299</v>
      </c>
      <c r="H46" s="377">
        <f>H45/('Compte de résultat'!$F$2*30)</f>
        <v>0</v>
      </c>
      <c r="I46" s="377">
        <f t="shared" ref="I46:J46" si="42">I45/360</f>
        <v>0</v>
      </c>
      <c r="J46" s="377">
        <f t="shared" si="42"/>
        <v>0</v>
      </c>
      <c r="K46" s="364"/>
      <c r="L46" s="364"/>
      <c r="M46" s="364"/>
      <c r="N46" s="364"/>
      <c r="O46" s="364"/>
      <c r="P46" s="364"/>
      <c r="Q46" s="364"/>
      <c r="R46" s="364"/>
      <c r="S46" s="364"/>
      <c r="T46" s="364"/>
      <c r="U46" s="364"/>
      <c r="V46" s="364"/>
      <c r="W46" s="364"/>
      <c r="X46" s="364"/>
      <c r="Y46" s="364"/>
      <c r="Z46" s="364"/>
    </row>
    <row r="47" ht="15.75" hidden="1" customHeight="1">
      <c r="A47" s="364"/>
      <c r="B47" s="374" t="s">
        <v>300</v>
      </c>
      <c r="C47" s="375"/>
      <c r="D47" s="375"/>
      <c r="E47" s="375"/>
      <c r="F47" s="368"/>
      <c r="G47" s="376" t="s">
        <v>301</v>
      </c>
      <c r="H47" s="375"/>
      <c r="I47" s="375"/>
      <c r="J47" s="375"/>
      <c r="K47" s="364"/>
      <c r="L47" s="364"/>
      <c r="M47" s="364"/>
      <c r="N47" s="364"/>
      <c r="O47" s="364"/>
      <c r="P47" s="364"/>
      <c r="Q47" s="364"/>
      <c r="R47" s="364"/>
      <c r="S47" s="364"/>
      <c r="T47" s="364"/>
      <c r="U47" s="364"/>
      <c r="V47" s="364"/>
      <c r="W47" s="364"/>
      <c r="X47" s="364"/>
      <c r="Y47" s="364"/>
      <c r="Z47" s="364"/>
    </row>
    <row r="48" ht="15.75" hidden="1" customHeight="1">
      <c r="A48" s="364"/>
      <c r="B48" s="374" t="s">
        <v>302</v>
      </c>
      <c r="C48" s="377">
        <f t="shared" ref="C48:E48" si="43">C46*C47</f>
        <v>0</v>
      </c>
      <c r="D48" s="377">
        <f t="shared" si="43"/>
        <v>0</v>
      </c>
      <c r="E48" s="377">
        <f t="shared" si="43"/>
        <v>0</v>
      </c>
      <c r="F48" s="368"/>
      <c r="G48" s="376" t="s">
        <v>303</v>
      </c>
      <c r="H48" s="377">
        <f t="shared" ref="H48:J48" si="44">H46*H47</f>
        <v>0</v>
      </c>
      <c r="I48" s="377">
        <f t="shared" si="44"/>
        <v>0</v>
      </c>
      <c r="J48" s="377">
        <f t="shared" si="44"/>
        <v>0</v>
      </c>
      <c r="K48" s="364"/>
      <c r="L48" s="364"/>
      <c r="M48" s="364"/>
      <c r="N48" s="364"/>
      <c r="O48" s="364"/>
      <c r="P48" s="364"/>
      <c r="Q48" s="364"/>
      <c r="R48" s="364"/>
      <c r="S48" s="364"/>
      <c r="T48" s="364"/>
      <c r="U48" s="364"/>
      <c r="V48" s="364"/>
      <c r="W48" s="364"/>
      <c r="X48" s="364"/>
      <c r="Y48" s="364"/>
      <c r="Z48" s="364"/>
    </row>
    <row r="49" ht="15.75" hidden="1" customHeight="1">
      <c r="A49" s="364"/>
      <c r="B49" s="374" t="s">
        <v>304</v>
      </c>
      <c r="C49" s="381"/>
      <c r="D49" s="381"/>
      <c r="E49" s="381"/>
      <c r="F49" s="368"/>
      <c r="G49" s="376" t="s">
        <v>305</v>
      </c>
      <c r="H49" s="381"/>
      <c r="I49" s="381"/>
      <c r="J49" s="381"/>
      <c r="K49" s="364"/>
      <c r="L49" s="364"/>
      <c r="M49" s="364"/>
      <c r="N49" s="364"/>
      <c r="O49" s="364"/>
      <c r="P49" s="364"/>
      <c r="Q49" s="364"/>
      <c r="R49" s="364"/>
      <c r="S49" s="364"/>
      <c r="T49" s="364"/>
      <c r="U49" s="364"/>
      <c r="V49" s="364"/>
      <c r="W49" s="364"/>
      <c r="X49" s="364"/>
      <c r="Y49" s="364"/>
      <c r="Z49" s="364"/>
    </row>
    <row r="50" ht="15.75" hidden="1" customHeight="1">
      <c r="A50" s="364"/>
      <c r="B50" s="374" t="s">
        <v>306</v>
      </c>
      <c r="C50" s="377">
        <f t="shared" ref="C50:E50" si="45">(C48*C49)</f>
        <v>0</v>
      </c>
      <c r="D50" s="377">
        <f t="shared" si="45"/>
        <v>0</v>
      </c>
      <c r="E50" s="377">
        <f t="shared" si="45"/>
        <v>0</v>
      </c>
      <c r="F50" s="368"/>
      <c r="G50" s="376" t="s">
        <v>306</v>
      </c>
      <c r="H50" s="377">
        <f t="shared" ref="H50:J50" si="46">(H48*H49)</f>
        <v>0</v>
      </c>
      <c r="I50" s="377">
        <f t="shared" si="46"/>
        <v>0</v>
      </c>
      <c r="J50" s="377">
        <f t="shared" si="46"/>
        <v>0</v>
      </c>
      <c r="K50" s="364"/>
      <c r="L50" s="364"/>
      <c r="M50" s="364"/>
      <c r="N50" s="364"/>
      <c r="O50" s="364"/>
      <c r="P50" s="364"/>
      <c r="Q50" s="364"/>
      <c r="R50" s="364"/>
      <c r="S50" s="364"/>
      <c r="T50" s="364"/>
      <c r="U50" s="364"/>
      <c r="V50" s="364"/>
      <c r="W50" s="364"/>
      <c r="X50" s="364"/>
      <c r="Y50" s="364"/>
      <c r="Z50" s="364"/>
    </row>
    <row r="51" ht="15.75" hidden="1" customHeight="1">
      <c r="A51" s="364"/>
      <c r="B51" s="382"/>
      <c r="C51" s="383">
        <f t="shared" ref="C51:E51" si="47">C48-C50</f>
        <v>0</v>
      </c>
      <c r="D51" s="383">
        <f t="shared" si="47"/>
        <v>0</v>
      </c>
      <c r="E51" s="383">
        <f t="shared" si="47"/>
        <v>0</v>
      </c>
      <c r="F51" s="368"/>
      <c r="G51" s="384"/>
      <c r="H51" s="383">
        <f t="shared" ref="H51:J51" si="48">H48-H50</f>
        <v>0</v>
      </c>
      <c r="I51" s="383">
        <f t="shared" si="48"/>
        <v>0</v>
      </c>
      <c r="J51" s="383">
        <f t="shared" si="48"/>
        <v>0</v>
      </c>
      <c r="K51" s="364"/>
      <c r="L51" s="364"/>
      <c r="M51" s="364"/>
      <c r="N51" s="364"/>
      <c r="O51" s="364"/>
      <c r="P51" s="364"/>
      <c r="Q51" s="364"/>
      <c r="R51" s="364"/>
      <c r="S51" s="364"/>
      <c r="T51" s="364"/>
      <c r="U51" s="364"/>
      <c r="V51" s="364"/>
      <c r="W51" s="364"/>
      <c r="X51" s="364"/>
      <c r="Y51" s="364"/>
      <c r="Z51" s="364"/>
    </row>
    <row r="52" ht="19.5" hidden="1" customHeight="1">
      <c r="A52" s="364"/>
      <c r="B52" s="385" t="str">
        <f>'CHIFFRE DAFFAIRES '!F11 &amp;" à " &amp;'CHIFFRE DAFFAIRES '!L11*100 &amp;"%"</f>
        <v>Produit/Service 7 à 0%</v>
      </c>
      <c r="C52" s="372" t="str">
        <f>'Fiche de synthèse'!$C$13</f>
        <v>N</v>
      </c>
      <c r="D52" s="372" t="str">
        <f>'Fiche de synthèse'!$D$13</f>
        <v>N+1</v>
      </c>
      <c r="E52" s="372" t="str">
        <f>'Fiche de synthèse'!$E$13</f>
        <v>N+2</v>
      </c>
      <c r="F52" s="368"/>
      <c r="G52" s="385" t="str">
        <f>"ACHATS - TVA à " &amp;'CHIFFRE DAFFAIRES '!L11*100 &amp;"%"</f>
        <v>ACHATS - TVA à 0%</v>
      </c>
      <c r="H52" s="372" t="str">
        <f>'Fiche de synthèse'!$C$13</f>
        <v>N</v>
      </c>
      <c r="I52" s="372" t="str">
        <f>'Fiche de synthèse'!$D$13</f>
        <v>N+1</v>
      </c>
      <c r="J52" s="372" t="str">
        <f>'Fiche de synthèse'!$E$13</f>
        <v>N+2</v>
      </c>
      <c r="K52" s="364"/>
      <c r="L52" s="364"/>
      <c r="M52" s="364"/>
      <c r="N52" s="364"/>
      <c r="O52" s="364"/>
      <c r="P52" s="364"/>
      <c r="Q52" s="364"/>
      <c r="R52" s="364"/>
      <c r="S52" s="364"/>
      <c r="T52" s="364"/>
      <c r="U52" s="364"/>
      <c r="V52" s="364"/>
      <c r="W52" s="364"/>
      <c r="X52" s="364"/>
      <c r="Y52" s="364"/>
      <c r="Z52" s="364"/>
    </row>
    <row r="53" ht="15.75" hidden="1" customHeight="1">
      <c r="A53" s="364"/>
      <c r="B53" s="374" t="s">
        <v>296</v>
      </c>
      <c r="C53" s="375">
        <f>'Compte de résultat'!F12*(1+'CHIFFRE DAFFAIRES '!$L$11)</f>
        <v>0</v>
      </c>
      <c r="D53" s="375">
        <f>'Compte de résultat'!H12*(1+'CHIFFRE DAFFAIRES '!$L$11)</f>
        <v>0</v>
      </c>
      <c r="E53" s="375">
        <f>'Compte de résultat'!J12*(1+'CHIFFRE DAFFAIRES '!$L$11)</f>
        <v>0</v>
      </c>
      <c r="F53" s="368"/>
      <c r="G53" s="376" t="s">
        <v>307</v>
      </c>
      <c r="H53" s="375">
        <f>'Compte de résultat'!F22*(1+'CHIFFRE DAFFAIRES '!$L$11)</f>
        <v>0</v>
      </c>
      <c r="I53" s="375">
        <f>'Compte de résultat'!H22*(1+'CHIFFRE DAFFAIRES '!$L$11)</f>
        <v>0</v>
      </c>
      <c r="J53" s="375">
        <f>'Compte de résultat'!J22*(1+'CHIFFRE DAFFAIRES '!$L$11)</f>
        <v>0</v>
      </c>
      <c r="K53" s="364"/>
      <c r="L53" s="364"/>
      <c r="M53" s="364"/>
      <c r="N53" s="364"/>
      <c r="O53" s="364"/>
      <c r="P53" s="364"/>
      <c r="Q53" s="364"/>
      <c r="R53" s="364"/>
      <c r="S53" s="364"/>
      <c r="T53" s="364"/>
      <c r="U53" s="364"/>
      <c r="V53" s="364"/>
      <c r="W53" s="364"/>
      <c r="X53" s="364"/>
      <c r="Y53" s="364"/>
      <c r="Z53" s="364"/>
    </row>
    <row r="54" ht="15.75" hidden="1" customHeight="1">
      <c r="A54" s="364"/>
      <c r="B54" s="374" t="s">
        <v>298</v>
      </c>
      <c r="C54" s="377">
        <f>C53/('Compte de résultat'!$F$2*30)</f>
        <v>0</v>
      </c>
      <c r="D54" s="377">
        <f t="shared" ref="D54:E54" si="49">D53/360</f>
        <v>0</v>
      </c>
      <c r="E54" s="377">
        <f t="shared" si="49"/>
        <v>0</v>
      </c>
      <c r="F54" s="368"/>
      <c r="G54" s="376" t="s">
        <v>308</v>
      </c>
      <c r="H54" s="377">
        <f>H53/('Compte de résultat'!$F$2*30)</f>
        <v>0</v>
      </c>
      <c r="I54" s="377">
        <f t="shared" ref="I54:J54" si="50">I53/360</f>
        <v>0</v>
      </c>
      <c r="J54" s="377">
        <f t="shared" si="50"/>
        <v>0</v>
      </c>
      <c r="K54" s="364"/>
      <c r="L54" s="364"/>
      <c r="M54" s="364"/>
      <c r="N54" s="364"/>
      <c r="O54" s="364"/>
      <c r="P54" s="364"/>
      <c r="Q54" s="364"/>
      <c r="R54" s="364"/>
      <c r="S54" s="364"/>
      <c r="T54" s="364"/>
      <c r="U54" s="364"/>
      <c r="V54" s="364"/>
      <c r="W54" s="364"/>
      <c r="X54" s="364"/>
      <c r="Y54" s="364"/>
      <c r="Z54" s="364"/>
    </row>
    <row r="55" ht="15.75" hidden="1" customHeight="1">
      <c r="A55" s="364"/>
      <c r="B55" s="374" t="s">
        <v>300</v>
      </c>
      <c r="C55" s="375"/>
      <c r="D55" s="375"/>
      <c r="E55" s="375"/>
      <c r="F55" s="368"/>
      <c r="G55" s="376" t="s">
        <v>309</v>
      </c>
      <c r="H55" s="375"/>
      <c r="I55" s="375"/>
      <c r="J55" s="375"/>
      <c r="K55" s="364"/>
      <c r="L55" s="364"/>
      <c r="M55" s="364"/>
      <c r="N55" s="364"/>
      <c r="O55" s="364"/>
      <c r="P55" s="364"/>
      <c r="Q55" s="364"/>
      <c r="R55" s="364"/>
      <c r="S55" s="364"/>
      <c r="T55" s="364"/>
      <c r="U55" s="364"/>
      <c r="V55" s="364"/>
      <c r="W55" s="364"/>
      <c r="X55" s="364"/>
      <c r="Y55" s="364"/>
      <c r="Z55" s="364"/>
    </row>
    <row r="56" ht="15.75" hidden="1" customHeight="1">
      <c r="A56" s="364"/>
      <c r="B56" s="374" t="s">
        <v>302</v>
      </c>
      <c r="C56" s="377">
        <f t="shared" ref="C56:E56" si="51">C54*C55</f>
        <v>0</v>
      </c>
      <c r="D56" s="377">
        <f t="shared" si="51"/>
        <v>0</v>
      </c>
      <c r="E56" s="377">
        <f t="shared" si="51"/>
        <v>0</v>
      </c>
      <c r="F56" s="368"/>
      <c r="G56" s="376" t="s">
        <v>303</v>
      </c>
      <c r="H56" s="377">
        <f t="shared" ref="H56:J56" si="52">H54*H55</f>
        <v>0</v>
      </c>
      <c r="I56" s="377">
        <f t="shared" si="52"/>
        <v>0</v>
      </c>
      <c r="J56" s="377">
        <f t="shared" si="52"/>
        <v>0</v>
      </c>
      <c r="K56" s="364"/>
      <c r="L56" s="364"/>
      <c r="M56" s="364"/>
      <c r="N56" s="364"/>
      <c r="O56" s="364"/>
      <c r="P56" s="364"/>
      <c r="Q56" s="364"/>
      <c r="R56" s="364"/>
      <c r="S56" s="364"/>
      <c r="T56" s="364"/>
      <c r="U56" s="364"/>
      <c r="V56" s="364"/>
      <c r="W56" s="364"/>
      <c r="X56" s="364"/>
      <c r="Y56" s="364"/>
      <c r="Z56" s="364"/>
    </row>
    <row r="57" ht="15.75" hidden="1" customHeight="1">
      <c r="A57" s="364"/>
      <c r="B57" s="374" t="s">
        <v>304</v>
      </c>
      <c r="C57" s="381"/>
      <c r="D57" s="381"/>
      <c r="E57" s="381"/>
      <c r="F57" s="368"/>
      <c r="G57" s="376" t="s">
        <v>305</v>
      </c>
      <c r="H57" s="381"/>
      <c r="I57" s="381"/>
      <c r="J57" s="381"/>
      <c r="K57" s="364"/>
      <c r="L57" s="364"/>
      <c r="M57" s="364"/>
      <c r="N57" s="364"/>
      <c r="O57" s="364"/>
      <c r="P57" s="364"/>
      <c r="Q57" s="364"/>
      <c r="R57" s="364"/>
      <c r="S57" s="364"/>
      <c r="T57" s="364"/>
      <c r="U57" s="364"/>
      <c r="V57" s="364"/>
      <c r="W57" s="364"/>
      <c r="X57" s="364"/>
      <c r="Y57" s="364"/>
      <c r="Z57" s="364"/>
    </row>
    <row r="58" ht="15.75" hidden="1" customHeight="1">
      <c r="A58" s="364"/>
      <c r="B58" s="374" t="s">
        <v>306</v>
      </c>
      <c r="C58" s="377">
        <f t="shared" ref="C58:E58" si="53">(C56*C57)</f>
        <v>0</v>
      </c>
      <c r="D58" s="377">
        <f t="shared" si="53"/>
        <v>0</v>
      </c>
      <c r="E58" s="377">
        <f t="shared" si="53"/>
        <v>0</v>
      </c>
      <c r="F58" s="368"/>
      <c r="G58" s="376" t="s">
        <v>306</v>
      </c>
      <c r="H58" s="377">
        <f t="shared" ref="H58:J58" si="54">(H56*H57)</f>
        <v>0</v>
      </c>
      <c r="I58" s="377">
        <f t="shared" si="54"/>
        <v>0</v>
      </c>
      <c r="J58" s="377">
        <f t="shared" si="54"/>
        <v>0</v>
      </c>
      <c r="K58" s="364"/>
      <c r="L58" s="364"/>
      <c r="M58" s="364"/>
      <c r="N58" s="364"/>
      <c r="O58" s="364"/>
      <c r="P58" s="364"/>
      <c r="Q58" s="364"/>
      <c r="R58" s="364"/>
      <c r="S58" s="364"/>
      <c r="T58" s="364"/>
      <c r="U58" s="364"/>
      <c r="V58" s="364"/>
      <c r="W58" s="364"/>
      <c r="X58" s="364"/>
      <c r="Y58" s="364"/>
      <c r="Z58" s="364"/>
    </row>
    <row r="59" ht="15.75" hidden="1" customHeight="1">
      <c r="A59" s="364"/>
      <c r="B59" s="382"/>
      <c r="C59" s="383">
        <f t="shared" ref="C59:E59" si="55">C56-C58</f>
        <v>0</v>
      </c>
      <c r="D59" s="383">
        <f t="shared" si="55"/>
        <v>0</v>
      </c>
      <c r="E59" s="383">
        <f t="shared" si="55"/>
        <v>0</v>
      </c>
      <c r="F59" s="368"/>
      <c r="G59" s="384"/>
      <c r="H59" s="383">
        <f t="shared" ref="H59:J59" si="56">H56-H58</f>
        <v>0</v>
      </c>
      <c r="I59" s="383">
        <f t="shared" si="56"/>
        <v>0</v>
      </c>
      <c r="J59" s="383">
        <f t="shared" si="56"/>
        <v>0</v>
      </c>
      <c r="K59" s="364"/>
      <c r="L59" s="364"/>
      <c r="M59" s="364"/>
      <c r="N59" s="364"/>
      <c r="O59" s="364"/>
      <c r="P59" s="364"/>
      <c r="Q59" s="364"/>
      <c r="R59" s="364"/>
      <c r="S59" s="364"/>
      <c r="T59" s="364"/>
      <c r="U59" s="364"/>
      <c r="V59" s="364"/>
      <c r="W59" s="364"/>
      <c r="X59" s="364"/>
      <c r="Y59" s="364"/>
      <c r="Z59" s="364"/>
    </row>
    <row r="60" ht="19.5" hidden="1" customHeight="1">
      <c r="A60" s="364"/>
      <c r="B60" s="385" t="str">
        <f>'CHIFFRE DAFFAIRES '!F12 &amp;" à " &amp;'CHIFFRE DAFFAIRES '!L12*100 &amp;"%"</f>
        <v>Produit/Service 8 à 0%</v>
      </c>
      <c r="C60" s="372" t="str">
        <f>'Fiche de synthèse'!$C$13</f>
        <v>N</v>
      </c>
      <c r="D60" s="372" t="str">
        <f>'Fiche de synthèse'!$D$13</f>
        <v>N+1</v>
      </c>
      <c r="E60" s="372" t="str">
        <f>'Fiche de synthèse'!$E$13</f>
        <v>N+2</v>
      </c>
      <c r="F60" s="368"/>
      <c r="G60" s="385" t="str">
        <f>"ACHATS - TVA à " &amp;'CHIFFRE DAFFAIRES '!L12*100 &amp;"%"</f>
        <v>ACHATS - TVA à 0%</v>
      </c>
      <c r="H60" s="372" t="str">
        <f>'Fiche de synthèse'!$C$13</f>
        <v>N</v>
      </c>
      <c r="I60" s="372" t="str">
        <f>'Fiche de synthèse'!$D$13</f>
        <v>N+1</v>
      </c>
      <c r="J60" s="372" t="str">
        <f>'Fiche de synthèse'!$E$13</f>
        <v>N+2</v>
      </c>
      <c r="K60" s="364"/>
      <c r="L60" s="364"/>
      <c r="M60" s="364"/>
      <c r="N60" s="364"/>
      <c r="O60" s="364"/>
      <c r="P60" s="364"/>
      <c r="Q60" s="364"/>
      <c r="R60" s="364"/>
      <c r="S60" s="364"/>
      <c r="T60" s="364"/>
      <c r="U60" s="364"/>
      <c r="V60" s="364"/>
      <c r="W60" s="364"/>
      <c r="X60" s="364"/>
      <c r="Y60" s="364"/>
      <c r="Z60" s="364"/>
    </row>
    <row r="61" ht="15.75" hidden="1" customHeight="1">
      <c r="A61" s="364"/>
      <c r="B61" s="374" t="s">
        <v>296</v>
      </c>
      <c r="C61" s="375">
        <f>'Compte de résultat'!F13*(1+'CHIFFRE DAFFAIRES '!$L$12)</f>
        <v>0</v>
      </c>
      <c r="D61" s="375">
        <f>'Compte de résultat'!H13*(1+'CHIFFRE DAFFAIRES '!$L$12)</f>
        <v>0</v>
      </c>
      <c r="E61" s="375">
        <f>'Compte de résultat'!J13*(1+'CHIFFRE DAFFAIRES '!$L$12)</f>
        <v>0</v>
      </c>
      <c r="F61" s="368"/>
      <c r="G61" s="376" t="s">
        <v>307</v>
      </c>
      <c r="H61" s="375">
        <f>'Compte de résultat'!F23*(1+'CHIFFRE DAFFAIRES '!$L$12)</f>
        <v>0</v>
      </c>
      <c r="I61" s="375">
        <f>'Compte de résultat'!H23*(1+'CHIFFRE DAFFAIRES '!$L$12)</f>
        <v>0</v>
      </c>
      <c r="J61" s="375">
        <f>'Compte de résultat'!J23*(1+'CHIFFRE DAFFAIRES '!$L$12)</f>
        <v>0</v>
      </c>
      <c r="K61" s="364"/>
      <c r="L61" s="364"/>
      <c r="M61" s="364"/>
      <c r="N61" s="364"/>
      <c r="O61" s="364"/>
      <c r="P61" s="364"/>
      <c r="Q61" s="364"/>
      <c r="R61" s="364"/>
      <c r="S61" s="364"/>
      <c r="T61" s="364"/>
      <c r="U61" s="364"/>
      <c r="V61" s="364"/>
      <c r="W61" s="364"/>
      <c r="X61" s="364"/>
      <c r="Y61" s="364"/>
      <c r="Z61" s="364"/>
    </row>
    <row r="62" ht="15.75" hidden="1" customHeight="1">
      <c r="A62" s="364"/>
      <c r="B62" s="374" t="s">
        <v>298</v>
      </c>
      <c r="C62" s="377">
        <f>C61/('Compte de résultat'!$F$2*30)</f>
        <v>0</v>
      </c>
      <c r="D62" s="377">
        <f t="shared" ref="D62:E62" si="57">D61/360</f>
        <v>0</v>
      </c>
      <c r="E62" s="377">
        <f t="shared" si="57"/>
        <v>0</v>
      </c>
      <c r="F62" s="368"/>
      <c r="G62" s="376" t="s">
        <v>308</v>
      </c>
      <c r="H62" s="377">
        <f>H61/('Compte de résultat'!$F$2*30)</f>
        <v>0</v>
      </c>
      <c r="I62" s="377">
        <f t="shared" ref="I62:J62" si="58">I61/360</f>
        <v>0</v>
      </c>
      <c r="J62" s="377">
        <f t="shared" si="58"/>
        <v>0</v>
      </c>
      <c r="K62" s="364"/>
      <c r="L62" s="364"/>
      <c r="M62" s="364"/>
      <c r="N62" s="364"/>
      <c r="O62" s="364"/>
      <c r="P62" s="364"/>
      <c r="Q62" s="364"/>
      <c r="R62" s="364"/>
      <c r="S62" s="364"/>
      <c r="T62" s="364"/>
      <c r="U62" s="364"/>
      <c r="V62" s="364"/>
      <c r="W62" s="364"/>
      <c r="X62" s="364"/>
      <c r="Y62" s="364"/>
      <c r="Z62" s="364"/>
    </row>
    <row r="63" ht="15.75" hidden="1" customHeight="1">
      <c r="A63" s="364"/>
      <c r="B63" s="374" t="s">
        <v>300</v>
      </c>
      <c r="C63" s="375"/>
      <c r="D63" s="375"/>
      <c r="E63" s="375"/>
      <c r="F63" s="368"/>
      <c r="G63" s="376" t="s">
        <v>309</v>
      </c>
      <c r="H63" s="375"/>
      <c r="I63" s="375"/>
      <c r="J63" s="375"/>
      <c r="K63" s="364"/>
      <c r="L63" s="364"/>
      <c r="M63" s="364"/>
      <c r="N63" s="364"/>
      <c r="O63" s="364"/>
      <c r="P63" s="364"/>
      <c r="Q63" s="364"/>
      <c r="R63" s="364"/>
      <c r="S63" s="364"/>
      <c r="T63" s="364"/>
      <c r="U63" s="364"/>
      <c r="V63" s="364"/>
      <c r="W63" s="364"/>
      <c r="X63" s="364"/>
      <c r="Y63" s="364"/>
      <c r="Z63" s="364"/>
    </row>
    <row r="64" ht="15.75" hidden="1" customHeight="1">
      <c r="A64" s="364"/>
      <c r="B64" s="374" t="s">
        <v>302</v>
      </c>
      <c r="C64" s="377">
        <f t="shared" ref="C64:E64" si="59">C62*C63</f>
        <v>0</v>
      </c>
      <c r="D64" s="377">
        <f t="shared" si="59"/>
        <v>0</v>
      </c>
      <c r="E64" s="377">
        <f t="shared" si="59"/>
        <v>0</v>
      </c>
      <c r="F64" s="368"/>
      <c r="G64" s="376" t="s">
        <v>303</v>
      </c>
      <c r="H64" s="377">
        <f t="shared" ref="H64:J64" si="60">H62*H63</f>
        <v>0</v>
      </c>
      <c r="I64" s="377">
        <f t="shared" si="60"/>
        <v>0</v>
      </c>
      <c r="J64" s="377">
        <f t="shared" si="60"/>
        <v>0</v>
      </c>
      <c r="K64" s="364"/>
      <c r="L64" s="364"/>
      <c r="M64" s="364"/>
      <c r="N64" s="364"/>
      <c r="O64" s="364"/>
      <c r="P64" s="364"/>
      <c r="Q64" s="364"/>
      <c r="R64" s="364"/>
      <c r="S64" s="364"/>
      <c r="T64" s="364"/>
      <c r="U64" s="364"/>
      <c r="V64" s="364"/>
      <c r="W64" s="364"/>
      <c r="X64" s="364"/>
      <c r="Y64" s="364"/>
      <c r="Z64" s="364"/>
    </row>
    <row r="65" ht="15.75" hidden="1" customHeight="1">
      <c r="A65" s="364"/>
      <c r="B65" s="374" t="s">
        <v>304</v>
      </c>
      <c r="C65" s="381"/>
      <c r="D65" s="381"/>
      <c r="E65" s="381"/>
      <c r="F65" s="368"/>
      <c r="G65" s="376" t="s">
        <v>305</v>
      </c>
      <c r="H65" s="381"/>
      <c r="I65" s="381"/>
      <c r="J65" s="381"/>
      <c r="K65" s="364"/>
      <c r="L65" s="364"/>
      <c r="M65" s="364"/>
      <c r="N65" s="364"/>
      <c r="O65" s="364"/>
      <c r="P65" s="364"/>
      <c r="Q65" s="364"/>
      <c r="R65" s="364"/>
      <c r="S65" s="364"/>
      <c r="T65" s="364"/>
      <c r="U65" s="364"/>
      <c r="V65" s="364"/>
      <c r="W65" s="364"/>
      <c r="X65" s="364"/>
      <c r="Y65" s="364"/>
      <c r="Z65" s="364"/>
    </row>
    <row r="66" ht="15.75" hidden="1" customHeight="1">
      <c r="A66" s="364"/>
      <c r="B66" s="374" t="s">
        <v>306</v>
      </c>
      <c r="C66" s="377">
        <f t="shared" ref="C66:E66" si="61">(C64*C65)</f>
        <v>0</v>
      </c>
      <c r="D66" s="377">
        <f t="shared" si="61"/>
        <v>0</v>
      </c>
      <c r="E66" s="377">
        <f t="shared" si="61"/>
        <v>0</v>
      </c>
      <c r="F66" s="368"/>
      <c r="G66" s="376" t="s">
        <v>306</v>
      </c>
      <c r="H66" s="377">
        <f t="shared" ref="H66:J66" si="62">(H64*H65)</f>
        <v>0</v>
      </c>
      <c r="I66" s="377">
        <f t="shared" si="62"/>
        <v>0</v>
      </c>
      <c r="J66" s="377">
        <f t="shared" si="62"/>
        <v>0</v>
      </c>
      <c r="K66" s="364"/>
      <c r="L66" s="364"/>
      <c r="M66" s="364"/>
      <c r="N66" s="364"/>
      <c r="O66" s="364"/>
      <c r="P66" s="364"/>
      <c r="Q66" s="364"/>
      <c r="R66" s="364"/>
      <c r="S66" s="364"/>
      <c r="T66" s="364"/>
      <c r="U66" s="364"/>
      <c r="V66" s="364"/>
      <c r="W66" s="364"/>
      <c r="X66" s="364"/>
      <c r="Y66" s="364"/>
      <c r="Z66" s="364"/>
    </row>
    <row r="67" ht="15.75" hidden="1" customHeight="1">
      <c r="A67" s="364"/>
      <c r="B67" s="382"/>
      <c r="C67" s="383">
        <f t="shared" ref="C67:E67" si="63">C64-C66</f>
        <v>0</v>
      </c>
      <c r="D67" s="383">
        <f t="shared" si="63"/>
        <v>0</v>
      </c>
      <c r="E67" s="383">
        <f t="shared" si="63"/>
        <v>0</v>
      </c>
      <c r="F67" s="368"/>
      <c r="G67" s="384"/>
      <c r="H67" s="383">
        <f t="shared" ref="H67:J67" si="64">H64-H66</f>
        <v>0</v>
      </c>
      <c r="I67" s="383">
        <f t="shared" si="64"/>
        <v>0</v>
      </c>
      <c r="J67" s="383">
        <f t="shared" si="64"/>
        <v>0</v>
      </c>
      <c r="K67" s="364"/>
      <c r="L67" s="364"/>
      <c r="M67" s="364"/>
      <c r="N67" s="364"/>
      <c r="O67" s="364"/>
      <c r="P67" s="364"/>
      <c r="Q67" s="364"/>
      <c r="R67" s="364"/>
      <c r="S67" s="364"/>
      <c r="T67" s="364"/>
      <c r="U67" s="364"/>
      <c r="V67" s="364"/>
      <c r="W67" s="364"/>
      <c r="X67" s="364"/>
      <c r="Y67" s="364"/>
      <c r="Z67" s="364"/>
    </row>
    <row r="68">
      <c r="A68" s="364"/>
      <c r="B68" s="386"/>
      <c r="C68" s="387"/>
      <c r="D68" s="387"/>
      <c r="E68" s="387"/>
      <c r="F68" s="368"/>
      <c r="G68" s="385" t="s">
        <v>310</v>
      </c>
      <c r="H68" s="372" t="str">
        <f>'Fiche de synthèse'!$C$13</f>
        <v>N</v>
      </c>
      <c r="I68" s="372" t="str">
        <f>'Fiche de synthèse'!$D$13</f>
        <v>N+1</v>
      </c>
      <c r="J68" s="372" t="str">
        <f>'Fiche de synthèse'!$E$13</f>
        <v>N+2</v>
      </c>
      <c r="K68" s="364"/>
      <c r="L68" s="364"/>
      <c r="M68" s="364"/>
      <c r="N68" s="364"/>
      <c r="O68" s="364"/>
      <c r="P68" s="364"/>
      <c r="Q68" s="364"/>
      <c r="R68" s="364"/>
      <c r="S68" s="364"/>
      <c r="T68" s="364"/>
      <c r="U68" s="364"/>
      <c r="V68" s="364"/>
      <c r="W68" s="364"/>
      <c r="X68" s="364"/>
      <c r="Y68" s="364"/>
      <c r="Z68" s="364"/>
    </row>
    <row r="69">
      <c r="A69" s="364"/>
      <c r="B69" s="386"/>
      <c r="C69" s="387"/>
      <c r="D69" s="387"/>
      <c r="E69" s="387"/>
      <c r="F69" s="368"/>
      <c r="G69" s="376" t="s">
        <v>307</v>
      </c>
      <c r="H69" s="375">
        <f>'Compte de résultat'!F66</f>
        <v>0</v>
      </c>
      <c r="I69" s="375">
        <f>'Compte de résultat'!H66</f>
        <v>47001.6</v>
      </c>
      <c r="J69" s="375">
        <f>'Compte de résultat'!J66</f>
        <v>117620.96</v>
      </c>
      <c r="K69" s="364"/>
      <c r="L69" s="364"/>
      <c r="M69" s="364"/>
      <c r="N69" s="364"/>
      <c r="O69" s="364"/>
      <c r="P69" s="364"/>
      <c r="Q69" s="364"/>
      <c r="R69" s="364"/>
      <c r="S69" s="364"/>
      <c r="T69" s="364"/>
      <c r="U69" s="364"/>
      <c r="V69" s="364"/>
      <c r="W69" s="364"/>
      <c r="X69" s="364"/>
      <c r="Y69" s="364"/>
      <c r="Z69" s="364"/>
    </row>
    <row r="70">
      <c r="A70" s="364"/>
      <c r="B70" s="386"/>
      <c r="C70" s="387"/>
      <c r="D70" s="387"/>
      <c r="E70" s="387"/>
      <c r="F70" s="368"/>
      <c r="G70" s="376" t="s">
        <v>308</v>
      </c>
      <c r="H70" s="377">
        <f>H69/('Compte de résultat'!$F$2*30)</f>
        <v>0</v>
      </c>
      <c r="I70" s="377">
        <f t="shared" ref="I70:J70" si="65">I69/360</f>
        <v>130.56</v>
      </c>
      <c r="J70" s="377">
        <f t="shared" si="65"/>
        <v>326.7248889</v>
      </c>
      <c r="K70" s="364"/>
      <c r="L70" s="364"/>
      <c r="M70" s="364"/>
      <c r="N70" s="364"/>
      <c r="O70" s="364"/>
      <c r="P70" s="364"/>
      <c r="Q70" s="364"/>
      <c r="R70" s="364"/>
      <c r="S70" s="364"/>
      <c r="T70" s="364"/>
      <c r="U70" s="364"/>
      <c r="V70" s="364"/>
      <c r="W70" s="364"/>
      <c r="X70" s="364"/>
      <c r="Y70" s="364"/>
      <c r="Z70" s="364"/>
    </row>
    <row r="71">
      <c r="A71" s="364"/>
      <c r="B71" s="386"/>
      <c r="C71" s="387"/>
      <c r="D71" s="387"/>
      <c r="E71" s="387"/>
      <c r="F71" s="368"/>
      <c r="G71" s="376" t="s">
        <v>309</v>
      </c>
      <c r="H71" s="388">
        <v>15.0</v>
      </c>
      <c r="I71" s="388">
        <v>15.0</v>
      </c>
      <c r="J71" s="388">
        <v>15.0</v>
      </c>
      <c r="K71" s="364"/>
      <c r="L71" s="364"/>
      <c r="M71" s="364"/>
      <c r="N71" s="364"/>
      <c r="O71" s="364"/>
      <c r="P71" s="364"/>
      <c r="Q71" s="364"/>
      <c r="R71" s="364"/>
      <c r="S71" s="364"/>
      <c r="T71" s="364"/>
      <c r="U71" s="364"/>
      <c r="V71" s="364"/>
      <c r="W71" s="364"/>
      <c r="X71" s="364"/>
      <c r="Y71" s="364"/>
      <c r="Z71" s="364"/>
    </row>
    <row r="72">
      <c r="A72" s="364"/>
      <c r="B72" s="386"/>
      <c r="C72" s="387"/>
      <c r="D72" s="387"/>
      <c r="E72" s="387"/>
      <c r="F72" s="368"/>
      <c r="G72" s="376" t="s">
        <v>303</v>
      </c>
      <c r="H72" s="377">
        <f t="shared" ref="H72:J72" si="66">H70*H71</f>
        <v>0</v>
      </c>
      <c r="I72" s="377">
        <f t="shared" si="66"/>
        <v>1958.4</v>
      </c>
      <c r="J72" s="377">
        <f t="shared" si="66"/>
        <v>4900.873333</v>
      </c>
      <c r="K72" s="364"/>
      <c r="L72" s="364"/>
      <c r="M72" s="364"/>
      <c r="N72" s="364"/>
      <c r="O72" s="364"/>
      <c r="P72" s="364"/>
      <c r="Q72" s="364"/>
      <c r="R72" s="364"/>
      <c r="S72" s="364"/>
      <c r="T72" s="364"/>
      <c r="U72" s="364"/>
      <c r="V72" s="364"/>
      <c r="W72" s="364"/>
      <c r="X72" s="364"/>
      <c r="Y72" s="364"/>
      <c r="Z72" s="364"/>
    </row>
    <row r="73">
      <c r="A73" s="364"/>
      <c r="B73" s="386"/>
      <c r="C73" s="387"/>
      <c r="D73" s="387"/>
      <c r="E73" s="387"/>
      <c r="F73" s="368"/>
      <c r="G73" s="376" t="s">
        <v>305</v>
      </c>
      <c r="H73" s="381"/>
      <c r="I73" s="381"/>
      <c r="J73" s="381"/>
      <c r="K73" s="364"/>
      <c r="L73" s="364"/>
      <c r="M73" s="364"/>
      <c r="N73" s="364"/>
      <c r="O73" s="364"/>
      <c r="P73" s="364"/>
      <c r="Q73" s="364"/>
      <c r="R73" s="364"/>
      <c r="S73" s="364"/>
      <c r="T73" s="364"/>
      <c r="U73" s="364"/>
      <c r="V73" s="364"/>
      <c r="W73" s="364"/>
      <c r="X73" s="364"/>
      <c r="Y73" s="364"/>
      <c r="Z73" s="364"/>
    </row>
    <row r="74">
      <c r="A74" s="364"/>
      <c r="B74" s="386"/>
      <c r="C74" s="387"/>
      <c r="D74" s="387"/>
      <c r="E74" s="387"/>
      <c r="F74" s="368"/>
      <c r="G74" s="376" t="s">
        <v>306</v>
      </c>
      <c r="H74" s="377">
        <f t="shared" ref="H74:J74" si="67">(H72*H73)</f>
        <v>0</v>
      </c>
      <c r="I74" s="377">
        <f t="shared" si="67"/>
        <v>0</v>
      </c>
      <c r="J74" s="377">
        <f t="shared" si="67"/>
        <v>0</v>
      </c>
      <c r="K74" s="364"/>
      <c r="L74" s="364"/>
      <c r="M74" s="364"/>
      <c r="N74" s="364"/>
      <c r="O74" s="364"/>
      <c r="P74" s="364"/>
      <c r="Q74" s="364"/>
      <c r="R74" s="364"/>
      <c r="S74" s="364"/>
      <c r="T74" s="364"/>
      <c r="U74" s="364"/>
      <c r="V74" s="364"/>
      <c r="W74" s="364"/>
      <c r="X74" s="364"/>
      <c r="Y74" s="364"/>
      <c r="Z74" s="364"/>
    </row>
    <row r="75">
      <c r="A75" s="364"/>
      <c r="B75" s="386"/>
      <c r="C75" s="387"/>
      <c r="D75" s="387"/>
      <c r="E75" s="387"/>
      <c r="F75" s="368"/>
      <c r="G75" s="384"/>
      <c r="H75" s="383">
        <f t="shared" ref="H75:J75" si="68">H72-H74</f>
        <v>0</v>
      </c>
      <c r="I75" s="383">
        <f t="shared" si="68"/>
        <v>1958.4</v>
      </c>
      <c r="J75" s="383">
        <f t="shared" si="68"/>
        <v>4900.873333</v>
      </c>
      <c r="K75" s="364"/>
      <c r="L75" s="364"/>
      <c r="M75" s="364"/>
      <c r="N75" s="364"/>
      <c r="O75" s="364"/>
      <c r="P75" s="364"/>
      <c r="Q75" s="364"/>
      <c r="R75" s="364"/>
      <c r="S75" s="364"/>
      <c r="T75" s="364"/>
      <c r="U75" s="364"/>
      <c r="V75" s="364"/>
      <c r="W75" s="364"/>
      <c r="X75" s="364"/>
      <c r="Y75" s="364"/>
      <c r="Z75" s="364"/>
    </row>
    <row r="76">
      <c r="A76" s="364"/>
      <c r="B76" s="389" t="s">
        <v>311</v>
      </c>
      <c r="C76" s="390">
        <f t="shared" ref="C76:E76" si="69">C11+C19+C27+C35+C43+C51+C59+C67</f>
        <v>0</v>
      </c>
      <c r="D76" s="390">
        <f t="shared" si="69"/>
        <v>75</v>
      </c>
      <c r="E76" s="390">
        <f t="shared" si="69"/>
        <v>150</v>
      </c>
      <c r="F76" s="368"/>
      <c r="G76" s="389" t="s">
        <v>312</v>
      </c>
      <c r="H76" s="390">
        <f t="shared" ref="H76:J76" si="70">H11+H19+H27+H35+H43+H51+H59+H67+H75</f>
        <v>0</v>
      </c>
      <c r="I76" s="390">
        <f t="shared" si="70"/>
        <v>1958.4</v>
      </c>
      <c r="J76" s="390">
        <f t="shared" si="70"/>
        <v>4900.873333</v>
      </c>
      <c r="K76" s="364"/>
      <c r="L76" s="364"/>
      <c r="M76" s="364"/>
      <c r="N76" s="364"/>
      <c r="O76" s="364"/>
      <c r="P76" s="364"/>
      <c r="Q76" s="364"/>
      <c r="R76" s="364"/>
      <c r="S76" s="364"/>
      <c r="T76" s="364"/>
      <c r="U76" s="364"/>
      <c r="V76" s="364"/>
      <c r="W76" s="364"/>
      <c r="X76" s="364"/>
      <c r="Y76" s="364"/>
      <c r="Z76" s="364"/>
    </row>
    <row r="77" ht="19.5" customHeight="1">
      <c r="A77" s="364"/>
      <c r="B77" s="368"/>
      <c r="C77" s="368"/>
      <c r="D77" s="368"/>
      <c r="E77" s="368"/>
      <c r="F77" s="368"/>
      <c r="G77" s="391"/>
      <c r="H77" s="392" t="str">
        <f>'Fiche de synthèse'!C13</f>
        <v>N</v>
      </c>
      <c r="I77" s="392" t="str">
        <f>'Fiche de synthèse'!D13</f>
        <v>N+1</v>
      </c>
      <c r="J77" s="392" t="str">
        <f>'Fiche de synthèse'!E13</f>
        <v>N+2</v>
      </c>
      <c r="K77" s="364"/>
      <c r="L77" s="364"/>
      <c r="M77" s="364"/>
      <c r="N77" s="364"/>
      <c r="O77" s="364"/>
      <c r="P77" s="364"/>
      <c r="Q77" s="364"/>
      <c r="R77" s="364"/>
      <c r="S77" s="364"/>
      <c r="T77" s="364"/>
      <c r="U77" s="364"/>
      <c r="V77" s="364"/>
      <c r="W77" s="364"/>
      <c r="X77" s="364"/>
      <c r="Y77" s="364"/>
      <c r="Z77" s="364"/>
    </row>
    <row r="78" ht="19.5" customHeight="1">
      <c r="A78" s="364"/>
      <c r="B78" s="368"/>
      <c r="C78" s="368"/>
      <c r="D78" s="368"/>
      <c r="E78" s="393" t="s">
        <v>313</v>
      </c>
      <c r="F78" s="27"/>
      <c r="G78" s="28"/>
      <c r="H78" s="383">
        <f t="shared" ref="H78:J78" si="71">C76-H76</f>
        <v>0</v>
      </c>
      <c r="I78" s="383">
        <f t="shared" si="71"/>
        <v>-1883.4</v>
      </c>
      <c r="J78" s="383">
        <f t="shared" si="71"/>
        <v>-4750.873333</v>
      </c>
      <c r="K78" s="364"/>
      <c r="L78" s="364"/>
      <c r="M78" s="364"/>
      <c r="N78" s="364"/>
      <c r="O78" s="364"/>
      <c r="P78" s="364"/>
      <c r="Q78" s="364"/>
      <c r="R78" s="364"/>
      <c r="S78" s="364"/>
      <c r="T78" s="364"/>
      <c r="U78" s="364"/>
      <c r="V78" s="364"/>
      <c r="W78" s="364"/>
      <c r="X78" s="364"/>
      <c r="Y78" s="364"/>
      <c r="Z78" s="364"/>
    </row>
    <row r="79" ht="19.5" customHeight="1">
      <c r="A79" s="364"/>
      <c r="B79" s="368"/>
      <c r="C79" s="368"/>
      <c r="D79" s="368"/>
      <c r="E79" s="394" t="s">
        <v>314</v>
      </c>
      <c r="F79" s="27"/>
      <c r="G79" s="28"/>
      <c r="H79" s="395"/>
      <c r="I79" s="396">
        <f t="shared" ref="I79:J79" si="72">I78-H78</f>
        <v>-1883.4</v>
      </c>
      <c r="J79" s="396">
        <f t="shared" si="72"/>
        <v>-2867.473333</v>
      </c>
      <c r="K79" s="364"/>
      <c r="L79" s="364"/>
      <c r="M79" s="364"/>
      <c r="N79" s="364"/>
      <c r="O79" s="364"/>
      <c r="P79" s="364"/>
      <c r="Q79" s="364"/>
      <c r="R79" s="364"/>
      <c r="S79" s="364"/>
      <c r="T79" s="364"/>
      <c r="U79" s="364"/>
      <c r="V79" s="364"/>
      <c r="W79" s="364"/>
      <c r="X79" s="364"/>
      <c r="Y79" s="364"/>
      <c r="Z79" s="364"/>
    </row>
    <row r="80" ht="19.5" customHeight="1">
      <c r="A80" s="364"/>
      <c r="B80" s="368"/>
      <c r="C80" s="368"/>
      <c r="D80" s="368"/>
      <c r="E80" s="393" t="s">
        <v>315</v>
      </c>
      <c r="F80" s="27"/>
      <c r="G80" s="28"/>
      <c r="H80" s="395" t="str">
        <f>'Plan financement'!C35</f>
        <v/>
      </c>
      <c r="I80" s="375" t="str">
        <f t="shared" ref="I80:J80" si="73">H80</f>
        <v/>
      </c>
      <c r="J80" s="375" t="str">
        <f t="shared" si="73"/>
        <v/>
      </c>
      <c r="K80" s="364"/>
      <c r="L80" s="364"/>
      <c r="M80" s="364"/>
      <c r="N80" s="364"/>
      <c r="O80" s="364"/>
      <c r="P80" s="364"/>
      <c r="Q80" s="364"/>
      <c r="R80" s="364"/>
      <c r="S80" s="364"/>
      <c r="T80" s="364"/>
      <c r="U80" s="364"/>
      <c r="V80" s="364"/>
      <c r="W80" s="364"/>
      <c r="X80" s="364"/>
      <c r="Y80" s="364"/>
      <c r="Z80" s="364"/>
    </row>
    <row r="81" ht="19.5" customHeight="1">
      <c r="A81" s="364"/>
      <c r="B81" s="368"/>
      <c r="C81" s="368"/>
      <c r="D81" s="368"/>
      <c r="E81" s="394" t="s">
        <v>316</v>
      </c>
      <c r="F81" s="27"/>
      <c r="G81" s="28"/>
      <c r="H81" s="395"/>
      <c r="I81" s="396">
        <f t="shared" ref="I81:J81" si="74">I80-H80</f>
        <v>0</v>
      </c>
      <c r="J81" s="396">
        <f t="shared" si="74"/>
        <v>0</v>
      </c>
      <c r="K81" s="364"/>
      <c r="L81" s="364"/>
      <c r="M81" s="364"/>
      <c r="N81" s="364"/>
      <c r="O81" s="364"/>
      <c r="P81" s="364"/>
      <c r="Q81" s="364"/>
      <c r="R81" s="364"/>
      <c r="S81" s="364"/>
      <c r="T81" s="364"/>
      <c r="U81" s="364"/>
      <c r="V81" s="364"/>
      <c r="W81" s="364"/>
      <c r="X81" s="364"/>
      <c r="Y81" s="364"/>
      <c r="Z81" s="364"/>
    </row>
    <row r="82" ht="19.5" customHeight="1">
      <c r="A82" s="364"/>
      <c r="B82" s="368"/>
      <c r="C82" s="368"/>
      <c r="D82" s="368"/>
      <c r="E82" s="397" t="s">
        <v>317</v>
      </c>
      <c r="F82" s="27"/>
      <c r="G82" s="28"/>
      <c r="H82" s="398">
        <f>+H78+H80</f>
        <v>0</v>
      </c>
      <c r="I82" s="398">
        <f t="shared" ref="I82:J82" si="75">+I79+I81</f>
        <v>-1883.4</v>
      </c>
      <c r="J82" s="398">
        <f t="shared" si="75"/>
        <v>-2867.473333</v>
      </c>
      <c r="K82" s="364"/>
      <c r="L82" s="364"/>
      <c r="M82" s="364"/>
      <c r="N82" s="364"/>
      <c r="O82" s="364"/>
      <c r="P82" s="364"/>
      <c r="Q82" s="364"/>
      <c r="R82" s="364"/>
      <c r="S82" s="364"/>
      <c r="T82" s="364"/>
      <c r="U82" s="364"/>
      <c r="V82" s="364"/>
      <c r="W82" s="364"/>
      <c r="X82" s="364"/>
      <c r="Y82" s="364"/>
      <c r="Z82" s="364"/>
    </row>
    <row r="83" ht="19.5" customHeight="1">
      <c r="A83" s="364"/>
      <c r="B83" s="364"/>
      <c r="C83" s="399"/>
      <c r="D83" s="399"/>
      <c r="E83" s="399"/>
      <c r="F83" s="364"/>
      <c r="G83" s="364"/>
      <c r="H83" s="364"/>
      <c r="I83" s="364"/>
      <c r="J83" s="364"/>
      <c r="K83" s="364"/>
      <c r="L83" s="364"/>
      <c r="M83" s="364"/>
      <c r="N83" s="364"/>
      <c r="O83" s="364"/>
      <c r="P83" s="364"/>
      <c r="Q83" s="364"/>
      <c r="R83" s="364"/>
      <c r="S83" s="364"/>
      <c r="T83" s="364"/>
      <c r="U83" s="364"/>
      <c r="V83" s="364"/>
      <c r="W83" s="364"/>
      <c r="X83" s="364"/>
      <c r="Y83" s="364"/>
      <c r="Z83" s="364"/>
    </row>
    <row r="84">
      <c r="A84" s="364"/>
      <c r="B84" s="364"/>
      <c r="C84" s="399"/>
      <c r="D84" s="399"/>
      <c r="E84" s="399"/>
      <c r="F84" s="364"/>
      <c r="G84" s="364"/>
      <c r="H84" s="364"/>
      <c r="I84" s="364"/>
      <c r="J84" s="364"/>
      <c r="K84" s="364"/>
      <c r="L84" s="364"/>
      <c r="M84" s="364"/>
      <c r="N84" s="364"/>
      <c r="O84" s="364"/>
      <c r="P84" s="364"/>
      <c r="Q84" s="364"/>
      <c r="R84" s="364"/>
      <c r="S84" s="364"/>
      <c r="T84" s="364"/>
      <c r="U84" s="364"/>
      <c r="V84" s="364"/>
      <c r="W84" s="364"/>
      <c r="X84" s="364"/>
      <c r="Y84" s="364"/>
      <c r="Z84" s="364"/>
    </row>
    <row r="85" ht="19.5" customHeight="1">
      <c r="A85" s="364"/>
      <c r="B85" s="364"/>
      <c r="C85" s="399"/>
      <c r="D85" s="399"/>
      <c r="E85" s="399"/>
      <c r="F85" s="364"/>
      <c r="G85" s="364"/>
      <c r="H85" s="364"/>
      <c r="I85" s="364"/>
      <c r="J85" s="364"/>
      <c r="K85" s="364"/>
      <c r="L85" s="364"/>
      <c r="M85" s="364"/>
      <c r="N85" s="364"/>
      <c r="O85" s="364"/>
      <c r="P85" s="364"/>
      <c r="Q85" s="364"/>
      <c r="R85" s="364"/>
      <c r="S85" s="364"/>
      <c r="T85" s="364"/>
      <c r="U85" s="364"/>
      <c r="V85" s="364"/>
      <c r="W85" s="364"/>
      <c r="X85" s="364"/>
      <c r="Y85" s="364"/>
      <c r="Z85" s="364"/>
    </row>
    <row r="86" ht="19.5" customHeight="1">
      <c r="A86" s="364"/>
      <c r="B86" s="364"/>
      <c r="C86" s="399"/>
      <c r="D86" s="399"/>
      <c r="E86" s="399"/>
      <c r="F86" s="364"/>
      <c r="G86" s="364"/>
      <c r="H86" s="364"/>
      <c r="I86" s="364"/>
      <c r="J86" s="364"/>
      <c r="K86" s="364"/>
      <c r="L86" s="364"/>
      <c r="M86" s="364"/>
      <c r="N86" s="364"/>
      <c r="O86" s="364"/>
      <c r="P86" s="364"/>
      <c r="Q86" s="364"/>
      <c r="R86" s="364"/>
      <c r="S86" s="364"/>
      <c r="T86" s="364"/>
      <c r="U86" s="364"/>
      <c r="V86" s="364"/>
      <c r="W86" s="364"/>
      <c r="X86" s="364"/>
      <c r="Y86" s="364"/>
      <c r="Z86" s="364"/>
    </row>
    <row r="87">
      <c r="A87" s="364"/>
      <c r="B87" s="364"/>
      <c r="C87" s="399"/>
      <c r="D87" s="399"/>
      <c r="E87" s="399"/>
      <c r="F87" s="364"/>
      <c r="G87" s="364"/>
      <c r="H87" s="364"/>
      <c r="I87" s="364"/>
      <c r="J87" s="364"/>
      <c r="K87" s="364"/>
      <c r="L87" s="364"/>
      <c r="M87" s="364"/>
      <c r="N87" s="364"/>
      <c r="O87" s="364"/>
      <c r="P87" s="364"/>
      <c r="Q87" s="364"/>
      <c r="R87" s="364"/>
      <c r="S87" s="364"/>
      <c r="T87" s="364"/>
      <c r="U87" s="364"/>
      <c r="V87" s="364"/>
      <c r="W87" s="364"/>
      <c r="X87" s="364"/>
      <c r="Y87" s="364"/>
      <c r="Z87" s="364"/>
    </row>
    <row r="88">
      <c r="A88" s="364"/>
      <c r="B88" s="364"/>
      <c r="C88" s="399"/>
      <c r="D88" s="399"/>
      <c r="E88" s="399"/>
      <c r="F88" s="364"/>
      <c r="G88" s="364"/>
      <c r="H88" s="364"/>
      <c r="I88" s="364"/>
      <c r="J88" s="364"/>
      <c r="K88" s="364"/>
      <c r="L88" s="364"/>
      <c r="M88" s="364"/>
      <c r="N88" s="364"/>
      <c r="O88" s="364"/>
      <c r="P88" s="364"/>
      <c r="Q88" s="364"/>
      <c r="R88" s="364"/>
      <c r="S88" s="364"/>
      <c r="T88" s="364"/>
      <c r="U88" s="364"/>
      <c r="V88" s="364"/>
      <c r="W88" s="364"/>
      <c r="X88" s="364"/>
      <c r="Y88" s="364"/>
      <c r="Z88" s="364"/>
    </row>
    <row r="89">
      <c r="A89" s="364"/>
      <c r="B89" s="364"/>
      <c r="C89" s="399"/>
      <c r="D89" s="399"/>
      <c r="E89" s="399"/>
      <c r="F89" s="364"/>
      <c r="G89" s="364"/>
      <c r="H89" s="364"/>
      <c r="I89" s="364"/>
      <c r="J89" s="364"/>
      <c r="K89" s="364"/>
      <c r="L89" s="364"/>
      <c r="M89" s="364"/>
      <c r="N89" s="364"/>
      <c r="O89" s="364"/>
      <c r="P89" s="364"/>
      <c r="Q89" s="364"/>
      <c r="R89" s="364"/>
      <c r="S89" s="364"/>
      <c r="T89" s="364"/>
      <c r="U89" s="364"/>
      <c r="V89" s="364"/>
      <c r="W89" s="364"/>
      <c r="X89" s="364"/>
      <c r="Y89" s="364"/>
      <c r="Z89" s="364"/>
    </row>
    <row r="90">
      <c r="A90" s="364"/>
      <c r="B90" s="364"/>
      <c r="C90" s="399"/>
      <c r="D90" s="399"/>
      <c r="E90" s="399"/>
      <c r="F90" s="364"/>
      <c r="G90" s="364"/>
      <c r="H90" s="364"/>
      <c r="I90" s="364"/>
      <c r="J90" s="364"/>
      <c r="K90" s="364"/>
      <c r="L90" s="364"/>
      <c r="M90" s="364"/>
      <c r="N90" s="364"/>
      <c r="O90" s="364"/>
      <c r="P90" s="364"/>
      <c r="Q90" s="364"/>
      <c r="R90" s="364"/>
      <c r="S90" s="364"/>
      <c r="T90" s="364"/>
      <c r="U90" s="364"/>
      <c r="V90" s="364"/>
      <c r="W90" s="364"/>
      <c r="X90" s="364"/>
      <c r="Y90" s="364"/>
      <c r="Z90" s="364"/>
    </row>
    <row r="91">
      <c r="A91" s="364"/>
      <c r="B91" s="364"/>
      <c r="C91" s="399"/>
      <c r="D91" s="399"/>
      <c r="E91" s="399"/>
      <c r="F91" s="364"/>
      <c r="G91" s="364"/>
      <c r="H91" s="364"/>
      <c r="I91" s="364"/>
      <c r="J91" s="364"/>
      <c r="K91" s="364"/>
      <c r="L91" s="364"/>
      <c r="M91" s="364"/>
      <c r="N91" s="364"/>
      <c r="O91" s="364"/>
      <c r="P91" s="364"/>
      <c r="Q91" s="364"/>
      <c r="R91" s="364"/>
      <c r="S91" s="364"/>
      <c r="T91" s="364"/>
      <c r="U91" s="364"/>
      <c r="V91" s="364"/>
      <c r="W91" s="364"/>
      <c r="X91" s="364"/>
      <c r="Y91" s="364"/>
      <c r="Z91" s="364"/>
    </row>
    <row r="92">
      <c r="A92" s="364"/>
      <c r="B92" s="364"/>
      <c r="C92" s="399"/>
      <c r="D92" s="399"/>
      <c r="E92" s="399"/>
      <c r="F92" s="364"/>
      <c r="G92" s="364"/>
      <c r="H92" s="364"/>
      <c r="I92" s="364"/>
      <c r="J92" s="364"/>
      <c r="K92" s="364"/>
      <c r="L92" s="364"/>
      <c r="M92" s="364"/>
      <c r="N92" s="364"/>
      <c r="O92" s="364"/>
      <c r="P92" s="364"/>
      <c r="Q92" s="364"/>
      <c r="R92" s="364"/>
      <c r="S92" s="364"/>
      <c r="T92" s="364"/>
      <c r="U92" s="364"/>
      <c r="V92" s="364"/>
      <c r="W92" s="364"/>
      <c r="X92" s="364"/>
      <c r="Y92" s="364"/>
      <c r="Z92" s="364"/>
    </row>
    <row r="93">
      <c r="A93" s="364"/>
      <c r="B93" s="364"/>
      <c r="C93" s="399"/>
      <c r="D93" s="399"/>
      <c r="E93" s="399"/>
      <c r="F93" s="364"/>
      <c r="G93" s="364"/>
      <c r="H93" s="364"/>
      <c r="I93" s="364"/>
      <c r="J93" s="364"/>
      <c r="K93" s="364"/>
      <c r="L93" s="364"/>
      <c r="M93" s="364"/>
      <c r="N93" s="364"/>
      <c r="O93" s="364"/>
      <c r="P93" s="364"/>
      <c r="Q93" s="364"/>
      <c r="R93" s="364"/>
      <c r="S93" s="364"/>
      <c r="T93" s="364"/>
      <c r="U93" s="364"/>
      <c r="V93" s="364"/>
      <c r="W93" s="364"/>
      <c r="X93" s="364"/>
      <c r="Y93" s="364"/>
      <c r="Z93" s="364"/>
    </row>
    <row r="94">
      <c r="A94" s="364"/>
      <c r="B94" s="364"/>
      <c r="C94" s="399"/>
      <c r="D94" s="399"/>
      <c r="E94" s="399"/>
      <c r="F94" s="364"/>
      <c r="G94" s="364"/>
      <c r="H94" s="364"/>
      <c r="I94" s="364"/>
      <c r="J94" s="364"/>
      <c r="K94" s="364"/>
      <c r="L94" s="364"/>
      <c r="M94" s="364"/>
      <c r="N94" s="364"/>
      <c r="O94" s="364"/>
      <c r="P94" s="364"/>
      <c r="Q94" s="364"/>
      <c r="R94" s="364"/>
      <c r="S94" s="364"/>
      <c r="T94" s="364"/>
      <c r="U94" s="364"/>
      <c r="V94" s="364"/>
      <c r="W94" s="364"/>
      <c r="X94" s="364"/>
      <c r="Y94" s="364"/>
      <c r="Z94" s="364"/>
    </row>
    <row r="95">
      <c r="A95" s="364"/>
      <c r="B95" s="364"/>
      <c r="C95" s="399"/>
      <c r="D95" s="399"/>
      <c r="E95" s="399"/>
      <c r="F95" s="364"/>
      <c r="G95" s="364"/>
      <c r="H95" s="364"/>
      <c r="I95" s="364"/>
      <c r="J95" s="364"/>
      <c r="K95" s="364"/>
      <c r="L95" s="364"/>
      <c r="M95" s="364"/>
      <c r="N95" s="364"/>
      <c r="O95" s="364"/>
      <c r="P95" s="364"/>
      <c r="Q95" s="364"/>
      <c r="R95" s="364"/>
      <c r="S95" s="364"/>
      <c r="T95" s="364"/>
      <c r="U95" s="364"/>
      <c r="V95" s="364"/>
      <c r="W95" s="364"/>
      <c r="X95" s="364"/>
      <c r="Y95" s="364"/>
      <c r="Z95" s="364"/>
    </row>
    <row r="96">
      <c r="A96" s="364"/>
      <c r="B96" s="364"/>
      <c r="C96" s="399"/>
      <c r="D96" s="399"/>
      <c r="E96" s="399"/>
      <c r="F96" s="364"/>
      <c r="G96" s="364"/>
      <c r="H96" s="364"/>
      <c r="I96" s="364"/>
      <c r="J96" s="364"/>
      <c r="K96" s="364"/>
      <c r="L96" s="364"/>
      <c r="M96" s="364"/>
      <c r="N96" s="364"/>
      <c r="O96" s="364"/>
      <c r="P96" s="364"/>
      <c r="Q96" s="364"/>
      <c r="R96" s="364"/>
      <c r="S96" s="364"/>
      <c r="T96" s="364"/>
      <c r="U96" s="364"/>
      <c r="V96" s="364"/>
      <c r="W96" s="364"/>
      <c r="X96" s="364"/>
      <c r="Y96" s="364"/>
      <c r="Z96" s="364"/>
    </row>
    <row r="97">
      <c r="A97" s="364"/>
      <c r="B97" s="364"/>
      <c r="C97" s="399"/>
      <c r="D97" s="399"/>
      <c r="E97" s="399"/>
      <c r="F97" s="364"/>
      <c r="G97" s="364"/>
      <c r="H97" s="364"/>
      <c r="I97" s="364"/>
      <c r="J97" s="364"/>
      <c r="K97" s="364"/>
      <c r="L97" s="364"/>
      <c r="M97" s="364"/>
      <c r="N97" s="364"/>
      <c r="O97" s="364"/>
      <c r="P97" s="364"/>
      <c r="Q97" s="364"/>
      <c r="R97" s="364"/>
      <c r="S97" s="364"/>
      <c r="T97" s="364"/>
      <c r="U97" s="364"/>
      <c r="V97" s="364"/>
      <c r="W97" s="364"/>
      <c r="X97" s="364"/>
      <c r="Y97" s="364"/>
      <c r="Z97" s="364"/>
    </row>
    <row r="98">
      <c r="A98" s="364"/>
      <c r="B98" s="364"/>
      <c r="C98" s="399"/>
      <c r="D98" s="399"/>
      <c r="E98" s="399"/>
      <c r="F98" s="364"/>
      <c r="G98" s="364"/>
      <c r="H98" s="364"/>
      <c r="I98" s="364"/>
      <c r="J98" s="364"/>
      <c r="K98" s="364"/>
      <c r="L98" s="364"/>
      <c r="M98" s="364"/>
      <c r="N98" s="364"/>
      <c r="O98" s="364"/>
      <c r="P98" s="364"/>
      <c r="Q98" s="364"/>
      <c r="R98" s="364"/>
      <c r="S98" s="364"/>
      <c r="T98" s="364"/>
      <c r="U98" s="364"/>
      <c r="V98" s="364"/>
      <c r="W98" s="364"/>
      <c r="X98" s="364"/>
      <c r="Y98" s="364"/>
      <c r="Z98" s="364"/>
    </row>
    <row r="99">
      <c r="A99" s="364"/>
      <c r="B99" s="364"/>
      <c r="C99" s="399"/>
      <c r="D99" s="399"/>
      <c r="E99" s="399"/>
      <c r="F99" s="364"/>
      <c r="G99" s="364"/>
      <c r="H99" s="364"/>
      <c r="I99" s="364"/>
      <c r="J99" s="364"/>
      <c r="K99" s="364"/>
      <c r="L99" s="364"/>
      <c r="M99" s="364"/>
      <c r="N99" s="364"/>
      <c r="O99" s="364"/>
      <c r="P99" s="364"/>
      <c r="Q99" s="364"/>
      <c r="R99" s="364"/>
      <c r="S99" s="364"/>
      <c r="T99" s="364"/>
      <c r="U99" s="364"/>
      <c r="V99" s="364"/>
      <c r="W99" s="364"/>
      <c r="X99" s="364"/>
      <c r="Y99" s="364"/>
      <c r="Z99" s="364"/>
    </row>
    <row r="100">
      <c r="A100" s="364"/>
      <c r="B100" s="364"/>
      <c r="C100" s="399"/>
      <c r="D100" s="399"/>
      <c r="E100" s="399"/>
      <c r="F100" s="364"/>
      <c r="G100" s="364"/>
      <c r="H100" s="364"/>
      <c r="I100" s="364"/>
      <c r="J100" s="364"/>
      <c r="K100" s="364"/>
      <c r="L100" s="364"/>
      <c r="M100" s="364"/>
      <c r="N100" s="364"/>
      <c r="O100" s="364"/>
      <c r="P100" s="364"/>
      <c r="Q100" s="364"/>
      <c r="R100" s="364"/>
      <c r="S100" s="364"/>
      <c r="T100" s="364"/>
      <c r="U100" s="364"/>
      <c r="V100" s="364"/>
      <c r="W100" s="364"/>
      <c r="X100" s="364"/>
      <c r="Y100" s="364"/>
      <c r="Z100" s="364"/>
    </row>
    <row r="101">
      <c r="A101" s="364"/>
      <c r="B101" s="364"/>
      <c r="C101" s="399"/>
      <c r="D101" s="399"/>
      <c r="E101" s="399"/>
      <c r="F101" s="364"/>
      <c r="G101" s="364"/>
      <c r="H101" s="364"/>
      <c r="I101" s="364"/>
      <c r="J101" s="364"/>
      <c r="K101" s="364"/>
      <c r="L101" s="364"/>
      <c r="M101" s="364"/>
      <c r="N101" s="364"/>
      <c r="O101" s="364"/>
      <c r="P101" s="364"/>
      <c r="Q101" s="364"/>
      <c r="R101" s="364"/>
      <c r="S101" s="364"/>
      <c r="T101" s="364"/>
      <c r="U101" s="364"/>
      <c r="V101" s="364"/>
      <c r="W101" s="364"/>
      <c r="X101" s="364"/>
      <c r="Y101" s="364"/>
      <c r="Z101" s="364"/>
    </row>
    <row r="102">
      <c r="A102" s="364"/>
      <c r="B102" s="364"/>
      <c r="C102" s="399"/>
      <c r="D102" s="399"/>
      <c r="E102" s="399"/>
      <c r="F102" s="364"/>
      <c r="G102" s="364"/>
      <c r="H102" s="364"/>
      <c r="I102" s="364"/>
      <c r="J102" s="364"/>
      <c r="K102" s="364"/>
      <c r="L102" s="364"/>
      <c r="M102" s="364"/>
      <c r="N102" s="364"/>
      <c r="O102" s="364"/>
      <c r="P102" s="364"/>
      <c r="Q102" s="364"/>
      <c r="R102" s="364"/>
      <c r="S102" s="364"/>
      <c r="T102" s="364"/>
      <c r="U102" s="364"/>
      <c r="V102" s="364"/>
      <c r="W102" s="364"/>
      <c r="X102" s="364"/>
      <c r="Y102" s="364"/>
      <c r="Z102" s="364"/>
    </row>
    <row r="103">
      <c r="A103" s="364"/>
      <c r="B103" s="364"/>
      <c r="C103" s="399"/>
      <c r="D103" s="399"/>
      <c r="E103" s="399"/>
      <c r="F103" s="364"/>
      <c r="G103" s="364"/>
      <c r="H103" s="364"/>
      <c r="I103" s="364"/>
      <c r="J103" s="364"/>
      <c r="K103" s="364"/>
      <c r="L103" s="364"/>
      <c r="M103" s="364"/>
      <c r="N103" s="364"/>
      <c r="O103" s="364"/>
      <c r="P103" s="364"/>
      <c r="Q103" s="364"/>
      <c r="R103" s="364"/>
      <c r="S103" s="364"/>
      <c r="T103" s="364"/>
      <c r="U103" s="364"/>
      <c r="V103" s="364"/>
      <c r="W103" s="364"/>
      <c r="X103" s="364"/>
      <c r="Y103" s="364"/>
      <c r="Z103" s="364"/>
    </row>
    <row r="104">
      <c r="A104" s="364"/>
      <c r="B104" s="364"/>
      <c r="C104" s="399"/>
      <c r="D104" s="399"/>
      <c r="E104" s="399"/>
      <c r="F104" s="364"/>
      <c r="G104" s="364"/>
      <c r="H104" s="364"/>
      <c r="I104" s="364"/>
      <c r="J104" s="364"/>
      <c r="K104" s="364"/>
      <c r="L104" s="364"/>
      <c r="M104" s="364"/>
      <c r="N104" s="364"/>
      <c r="O104" s="364"/>
      <c r="P104" s="364"/>
      <c r="Q104" s="364"/>
      <c r="R104" s="364"/>
      <c r="S104" s="364"/>
      <c r="T104" s="364"/>
      <c r="U104" s="364"/>
      <c r="V104" s="364"/>
      <c r="W104" s="364"/>
      <c r="X104" s="364"/>
      <c r="Y104" s="364"/>
      <c r="Z104" s="364"/>
    </row>
    <row r="105">
      <c r="A105" s="364"/>
      <c r="B105" s="364"/>
      <c r="C105" s="399"/>
      <c r="D105" s="399"/>
      <c r="E105" s="399"/>
      <c r="F105" s="364"/>
      <c r="G105" s="364"/>
      <c r="H105" s="364"/>
      <c r="I105" s="364"/>
      <c r="J105" s="364"/>
      <c r="K105" s="364"/>
      <c r="L105" s="364"/>
      <c r="M105" s="364"/>
      <c r="N105" s="364"/>
      <c r="O105" s="364"/>
      <c r="P105" s="364"/>
      <c r="Q105" s="364"/>
      <c r="R105" s="364"/>
      <c r="S105" s="364"/>
      <c r="T105" s="364"/>
      <c r="U105" s="364"/>
      <c r="V105" s="364"/>
      <c r="W105" s="364"/>
      <c r="X105" s="364"/>
      <c r="Y105" s="364"/>
      <c r="Z105" s="364"/>
    </row>
    <row r="106">
      <c r="A106" s="364"/>
      <c r="B106" s="364"/>
      <c r="C106" s="399"/>
      <c r="D106" s="399"/>
      <c r="E106" s="399"/>
      <c r="F106" s="364"/>
      <c r="G106" s="364"/>
      <c r="H106" s="364"/>
      <c r="I106" s="364"/>
      <c r="J106" s="364"/>
      <c r="K106" s="364"/>
      <c r="L106" s="364"/>
      <c r="M106" s="364"/>
      <c r="N106" s="364"/>
      <c r="O106" s="364"/>
      <c r="P106" s="364"/>
      <c r="Q106" s="364"/>
      <c r="R106" s="364"/>
      <c r="S106" s="364"/>
      <c r="T106" s="364"/>
      <c r="U106" s="364"/>
      <c r="V106" s="364"/>
      <c r="W106" s="364"/>
      <c r="X106" s="364"/>
      <c r="Y106" s="364"/>
      <c r="Z106" s="364"/>
    </row>
    <row r="107">
      <c r="A107" s="364"/>
      <c r="B107" s="364"/>
      <c r="C107" s="399"/>
      <c r="D107" s="399"/>
      <c r="E107" s="399"/>
      <c r="F107" s="364"/>
      <c r="G107" s="364"/>
      <c r="H107" s="364"/>
      <c r="I107" s="364"/>
      <c r="J107" s="364"/>
      <c r="K107" s="364"/>
      <c r="L107" s="364"/>
      <c r="M107" s="364"/>
      <c r="N107" s="364"/>
      <c r="O107" s="364"/>
      <c r="P107" s="364"/>
      <c r="Q107" s="364"/>
      <c r="R107" s="364"/>
      <c r="S107" s="364"/>
      <c r="T107" s="364"/>
      <c r="U107" s="364"/>
      <c r="V107" s="364"/>
      <c r="W107" s="364"/>
      <c r="X107" s="364"/>
      <c r="Y107" s="364"/>
      <c r="Z107" s="364"/>
    </row>
    <row r="108">
      <c r="A108" s="364"/>
      <c r="B108" s="364"/>
      <c r="C108" s="399"/>
      <c r="D108" s="399"/>
      <c r="E108" s="399"/>
      <c r="F108" s="364"/>
      <c r="G108" s="364"/>
      <c r="H108" s="364"/>
      <c r="I108" s="364"/>
      <c r="J108" s="364"/>
      <c r="K108" s="364"/>
      <c r="L108" s="364"/>
      <c r="M108" s="364"/>
      <c r="N108" s="364"/>
      <c r="O108" s="364"/>
      <c r="P108" s="364"/>
      <c r="Q108" s="364"/>
      <c r="R108" s="364"/>
      <c r="S108" s="364"/>
      <c r="T108" s="364"/>
      <c r="U108" s="364"/>
      <c r="V108" s="364"/>
      <c r="W108" s="364"/>
      <c r="X108" s="364"/>
      <c r="Y108" s="364"/>
      <c r="Z108" s="364"/>
    </row>
    <row r="109">
      <c r="A109" s="364"/>
      <c r="B109" s="364"/>
      <c r="C109" s="399"/>
      <c r="D109" s="399"/>
      <c r="E109" s="399"/>
      <c r="F109" s="364"/>
      <c r="G109" s="364"/>
      <c r="H109" s="364"/>
      <c r="I109" s="364"/>
      <c r="J109" s="364"/>
      <c r="K109" s="364"/>
      <c r="L109" s="364"/>
      <c r="M109" s="364"/>
      <c r="N109" s="364"/>
      <c r="O109" s="364"/>
      <c r="P109" s="364"/>
      <c r="Q109" s="364"/>
      <c r="R109" s="364"/>
      <c r="S109" s="364"/>
      <c r="T109" s="364"/>
      <c r="U109" s="364"/>
      <c r="V109" s="364"/>
      <c r="W109" s="364"/>
      <c r="X109" s="364"/>
      <c r="Y109" s="364"/>
      <c r="Z109" s="364"/>
    </row>
    <row r="110">
      <c r="A110" s="364"/>
      <c r="B110" s="364"/>
      <c r="C110" s="399"/>
      <c r="D110" s="399"/>
      <c r="E110" s="399"/>
      <c r="F110" s="364"/>
      <c r="G110" s="364"/>
      <c r="H110" s="364"/>
      <c r="I110" s="364"/>
      <c r="J110" s="364"/>
      <c r="K110" s="364"/>
      <c r="L110" s="364"/>
      <c r="M110" s="364"/>
      <c r="N110" s="364"/>
      <c r="O110" s="364"/>
      <c r="P110" s="364"/>
      <c r="Q110" s="364"/>
      <c r="R110" s="364"/>
      <c r="S110" s="364"/>
      <c r="T110" s="364"/>
      <c r="U110" s="364"/>
      <c r="V110" s="364"/>
      <c r="W110" s="364"/>
      <c r="X110" s="364"/>
      <c r="Y110" s="364"/>
      <c r="Z110" s="364"/>
    </row>
    <row r="111">
      <c r="A111" s="364"/>
      <c r="B111" s="364"/>
      <c r="C111" s="399"/>
      <c r="D111" s="399"/>
      <c r="E111" s="399"/>
      <c r="F111" s="364"/>
      <c r="G111" s="364"/>
      <c r="H111" s="364"/>
      <c r="I111" s="364"/>
      <c r="J111" s="364"/>
      <c r="K111" s="364"/>
      <c r="L111" s="364"/>
      <c r="M111" s="364"/>
      <c r="N111" s="364"/>
      <c r="O111" s="364"/>
      <c r="P111" s="364"/>
      <c r="Q111" s="364"/>
      <c r="R111" s="364"/>
      <c r="S111" s="364"/>
      <c r="T111" s="364"/>
      <c r="U111" s="364"/>
      <c r="V111" s="364"/>
      <c r="W111" s="364"/>
      <c r="X111" s="364"/>
      <c r="Y111" s="364"/>
      <c r="Z111" s="364"/>
    </row>
    <row r="112">
      <c r="A112" s="364"/>
      <c r="B112" s="364"/>
      <c r="C112" s="399"/>
      <c r="D112" s="399"/>
      <c r="E112" s="399"/>
      <c r="F112" s="364"/>
      <c r="G112" s="364"/>
      <c r="H112" s="364"/>
      <c r="I112" s="364"/>
      <c r="J112" s="364"/>
      <c r="K112" s="364"/>
      <c r="L112" s="364"/>
      <c r="M112" s="364"/>
      <c r="N112" s="364"/>
      <c r="O112" s="364"/>
      <c r="P112" s="364"/>
      <c r="Q112" s="364"/>
      <c r="R112" s="364"/>
      <c r="S112" s="364"/>
      <c r="T112" s="364"/>
      <c r="U112" s="364"/>
      <c r="V112" s="364"/>
      <c r="W112" s="364"/>
      <c r="X112" s="364"/>
      <c r="Y112" s="364"/>
      <c r="Z112" s="364"/>
    </row>
    <row r="113">
      <c r="A113" s="364"/>
      <c r="B113" s="364"/>
      <c r="C113" s="399"/>
      <c r="D113" s="399"/>
      <c r="E113" s="399"/>
      <c r="F113" s="364"/>
      <c r="G113" s="364"/>
      <c r="H113" s="364"/>
      <c r="I113" s="364"/>
      <c r="J113" s="364"/>
      <c r="K113" s="364"/>
      <c r="L113" s="364"/>
      <c r="M113" s="364"/>
      <c r="N113" s="364"/>
      <c r="O113" s="364"/>
      <c r="P113" s="364"/>
      <c r="Q113" s="364"/>
      <c r="R113" s="364"/>
      <c r="S113" s="364"/>
      <c r="T113" s="364"/>
      <c r="U113" s="364"/>
      <c r="V113" s="364"/>
      <c r="W113" s="364"/>
      <c r="X113" s="364"/>
      <c r="Y113" s="364"/>
      <c r="Z113" s="364"/>
    </row>
    <row r="114">
      <c r="A114" s="364"/>
      <c r="B114" s="364"/>
      <c r="C114" s="399"/>
      <c r="D114" s="399"/>
      <c r="E114" s="399"/>
      <c r="F114" s="364"/>
      <c r="G114" s="364"/>
      <c r="H114" s="364"/>
      <c r="I114" s="364"/>
      <c r="J114" s="364"/>
      <c r="K114" s="364"/>
      <c r="L114" s="364"/>
      <c r="M114" s="364"/>
      <c r="N114" s="364"/>
      <c r="O114" s="364"/>
      <c r="P114" s="364"/>
      <c r="Q114" s="364"/>
      <c r="R114" s="364"/>
      <c r="S114" s="364"/>
      <c r="T114" s="364"/>
      <c r="U114" s="364"/>
      <c r="V114" s="364"/>
      <c r="W114" s="364"/>
      <c r="X114" s="364"/>
      <c r="Y114" s="364"/>
      <c r="Z114" s="364"/>
    </row>
    <row r="115">
      <c r="A115" s="364"/>
      <c r="B115" s="364"/>
      <c r="C115" s="399"/>
      <c r="D115" s="399"/>
      <c r="E115" s="399"/>
      <c r="F115" s="364"/>
      <c r="G115" s="364"/>
      <c r="H115" s="364"/>
      <c r="I115" s="364"/>
      <c r="J115" s="364"/>
      <c r="K115" s="364"/>
      <c r="L115" s="364"/>
      <c r="M115" s="364"/>
      <c r="N115" s="364"/>
      <c r="O115" s="364"/>
      <c r="P115" s="364"/>
      <c r="Q115" s="364"/>
      <c r="R115" s="364"/>
      <c r="S115" s="364"/>
      <c r="T115" s="364"/>
      <c r="U115" s="364"/>
      <c r="V115" s="364"/>
      <c r="W115" s="364"/>
      <c r="X115" s="364"/>
      <c r="Y115" s="364"/>
      <c r="Z115" s="364"/>
    </row>
    <row r="116">
      <c r="A116" s="364"/>
      <c r="B116" s="364"/>
      <c r="C116" s="399"/>
      <c r="D116" s="399"/>
      <c r="E116" s="399"/>
      <c r="F116" s="364"/>
      <c r="G116" s="364"/>
      <c r="H116" s="364"/>
      <c r="I116" s="364"/>
      <c r="J116" s="364"/>
      <c r="K116" s="364"/>
      <c r="L116" s="364"/>
      <c r="M116" s="364"/>
      <c r="N116" s="364"/>
      <c r="O116" s="364"/>
      <c r="P116" s="364"/>
      <c r="Q116" s="364"/>
      <c r="R116" s="364"/>
      <c r="S116" s="364"/>
      <c r="T116" s="364"/>
      <c r="U116" s="364"/>
      <c r="V116" s="364"/>
      <c r="W116" s="364"/>
      <c r="X116" s="364"/>
      <c r="Y116" s="364"/>
      <c r="Z116" s="364"/>
    </row>
    <row r="117">
      <c r="A117" s="364"/>
      <c r="B117" s="364"/>
      <c r="C117" s="399"/>
      <c r="D117" s="399"/>
      <c r="E117" s="399"/>
      <c r="F117" s="364"/>
      <c r="G117" s="364"/>
      <c r="H117" s="364"/>
      <c r="I117" s="364"/>
      <c r="J117" s="364"/>
      <c r="K117" s="364"/>
      <c r="L117" s="364"/>
      <c r="M117" s="364"/>
      <c r="N117" s="364"/>
      <c r="O117" s="364"/>
      <c r="P117" s="364"/>
      <c r="Q117" s="364"/>
      <c r="R117" s="364"/>
      <c r="S117" s="364"/>
      <c r="T117" s="364"/>
      <c r="U117" s="364"/>
      <c r="V117" s="364"/>
      <c r="W117" s="364"/>
      <c r="X117" s="364"/>
      <c r="Y117" s="364"/>
      <c r="Z117" s="364"/>
    </row>
    <row r="118">
      <c r="A118" s="364"/>
      <c r="B118" s="364"/>
      <c r="C118" s="399"/>
      <c r="D118" s="399"/>
      <c r="E118" s="399"/>
      <c r="F118" s="364"/>
      <c r="G118" s="364"/>
      <c r="H118" s="364"/>
      <c r="I118" s="364"/>
      <c r="J118" s="364"/>
      <c r="K118" s="364"/>
      <c r="L118" s="364"/>
      <c r="M118" s="364"/>
      <c r="N118" s="364"/>
      <c r="O118" s="364"/>
      <c r="P118" s="364"/>
      <c r="Q118" s="364"/>
      <c r="R118" s="364"/>
      <c r="S118" s="364"/>
      <c r="T118" s="364"/>
      <c r="U118" s="364"/>
      <c r="V118" s="364"/>
      <c r="W118" s="364"/>
      <c r="X118" s="364"/>
      <c r="Y118" s="364"/>
      <c r="Z118" s="364"/>
    </row>
    <row r="119">
      <c r="A119" s="364"/>
      <c r="B119" s="364"/>
      <c r="C119" s="399"/>
      <c r="D119" s="399"/>
      <c r="E119" s="399"/>
      <c r="F119" s="364"/>
      <c r="G119" s="364"/>
      <c r="H119" s="364"/>
      <c r="I119" s="364"/>
      <c r="J119" s="364"/>
      <c r="K119" s="364"/>
      <c r="L119" s="364"/>
      <c r="M119" s="364"/>
      <c r="N119" s="364"/>
      <c r="O119" s="364"/>
      <c r="P119" s="364"/>
      <c r="Q119" s="364"/>
      <c r="R119" s="364"/>
      <c r="S119" s="364"/>
      <c r="T119" s="364"/>
      <c r="U119" s="364"/>
      <c r="V119" s="364"/>
      <c r="W119" s="364"/>
      <c r="X119" s="364"/>
      <c r="Y119" s="364"/>
      <c r="Z119" s="364"/>
    </row>
    <row r="120">
      <c r="A120" s="364"/>
      <c r="B120" s="364"/>
      <c r="C120" s="399"/>
      <c r="D120" s="399"/>
      <c r="E120" s="399"/>
      <c r="F120" s="364"/>
      <c r="G120" s="364"/>
      <c r="H120" s="364"/>
      <c r="I120" s="364"/>
      <c r="J120" s="364"/>
      <c r="K120" s="364"/>
      <c r="L120" s="364"/>
      <c r="M120" s="364"/>
      <c r="N120" s="364"/>
      <c r="O120" s="364"/>
      <c r="P120" s="364"/>
      <c r="Q120" s="364"/>
      <c r="R120" s="364"/>
      <c r="S120" s="364"/>
      <c r="T120" s="364"/>
      <c r="U120" s="364"/>
      <c r="V120" s="364"/>
      <c r="W120" s="364"/>
      <c r="X120" s="364"/>
      <c r="Y120" s="364"/>
      <c r="Z120" s="364"/>
    </row>
    <row r="121">
      <c r="A121" s="364"/>
      <c r="B121" s="364"/>
      <c r="C121" s="399"/>
      <c r="D121" s="399"/>
      <c r="E121" s="399"/>
      <c r="F121" s="364"/>
      <c r="G121" s="364"/>
      <c r="H121" s="364"/>
      <c r="I121" s="364"/>
      <c r="J121" s="364"/>
      <c r="K121" s="364"/>
      <c r="L121" s="364"/>
      <c r="M121" s="364"/>
      <c r="N121" s="364"/>
      <c r="O121" s="364"/>
      <c r="P121" s="364"/>
      <c r="Q121" s="364"/>
      <c r="R121" s="364"/>
      <c r="S121" s="364"/>
      <c r="T121" s="364"/>
      <c r="U121" s="364"/>
      <c r="V121" s="364"/>
      <c r="W121" s="364"/>
      <c r="X121" s="364"/>
      <c r="Y121" s="364"/>
      <c r="Z121" s="364"/>
    </row>
    <row r="122">
      <c r="A122" s="364"/>
      <c r="B122" s="364"/>
      <c r="C122" s="399"/>
      <c r="D122" s="399"/>
      <c r="E122" s="399"/>
      <c r="F122" s="364"/>
      <c r="G122" s="364"/>
      <c r="H122" s="364"/>
      <c r="I122" s="364"/>
      <c r="J122" s="364"/>
      <c r="K122" s="364"/>
      <c r="L122" s="364"/>
      <c r="M122" s="364"/>
      <c r="N122" s="364"/>
      <c r="O122" s="364"/>
      <c r="P122" s="364"/>
      <c r="Q122" s="364"/>
      <c r="R122" s="364"/>
      <c r="S122" s="364"/>
      <c r="T122" s="364"/>
      <c r="U122" s="364"/>
      <c r="V122" s="364"/>
      <c r="W122" s="364"/>
      <c r="X122" s="364"/>
      <c r="Y122" s="364"/>
      <c r="Z122" s="364"/>
    </row>
    <row r="123">
      <c r="A123" s="364"/>
      <c r="B123" s="364"/>
      <c r="C123" s="399"/>
      <c r="D123" s="399"/>
      <c r="E123" s="399"/>
      <c r="F123" s="364"/>
      <c r="G123" s="364"/>
      <c r="H123" s="364"/>
      <c r="I123" s="364"/>
      <c r="J123" s="364"/>
      <c r="K123" s="364"/>
      <c r="L123" s="364"/>
      <c r="M123" s="364"/>
      <c r="N123" s="364"/>
      <c r="O123" s="364"/>
      <c r="P123" s="364"/>
      <c r="Q123" s="364"/>
      <c r="R123" s="364"/>
      <c r="S123" s="364"/>
      <c r="T123" s="364"/>
      <c r="U123" s="364"/>
      <c r="V123" s="364"/>
      <c r="W123" s="364"/>
      <c r="X123" s="364"/>
      <c r="Y123" s="364"/>
      <c r="Z123" s="364"/>
    </row>
    <row r="124">
      <c r="A124" s="364"/>
      <c r="B124" s="364"/>
      <c r="C124" s="399"/>
      <c r="D124" s="399"/>
      <c r="E124" s="399"/>
      <c r="F124" s="364"/>
      <c r="G124" s="364"/>
      <c r="H124" s="364"/>
      <c r="I124" s="364"/>
      <c r="J124" s="364"/>
      <c r="K124" s="364"/>
      <c r="L124" s="364"/>
      <c r="M124" s="364"/>
      <c r="N124" s="364"/>
      <c r="O124" s="364"/>
      <c r="P124" s="364"/>
      <c r="Q124" s="364"/>
      <c r="R124" s="364"/>
      <c r="S124" s="364"/>
      <c r="T124" s="364"/>
      <c r="U124" s="364"/>
      <c r="V124" s="364"/>
      <c r="W124" s="364"/>
      <c r="X124" s="364"/>
      <c r="Y124" s="364"/>
      <c r="Z124" s="364"/>
    </row>
    <row r="125">
      <c r="A125" s="364"/>
      <c r="B125" s="364"/>
      <c r="C125" s="399"/>
      <c r="D125" s="399"/>
      <c r="E125" s="399"/>
      <c r="F125" s="364"/>
      <c r="G125" s="364"/>
      <c r="H125" s="364"/>
      <c r="I125" s="364"/>
      <c r="J125" s="364"/>
      <c r="K125" s="364"/>
      <c r="L125" s="364"/>
      <c r="M125" s="364"/>
      <c r="N125" s="364"/>
      <c r="O125" s="364"/>
      <c r="P125" s="364"/>
      <c r="Q125" s="364"/>
      <c r="R125" s="364"/>
      <c r="S125" s="364"/>
      <c r="T125" s="364"/>
      <c r="U125" s="364"/>
      <c r="V125" s="364"/>
      <c r="W125" s="364"/>
      <c r="X125" s="364"/>
      <c r="Y125" s="364"/>
      <c r="Z125" s="364"/>
    </row>
    <row r="126">
      <c r="A126" s="364"/>
      <c r="B126" s="364"/>
      <c r="C126" s="399"/>
      <c r="D126" s="399"/>
      <c r="E126" s="399"/>
      <c r="F126" s="364"/>
      <c r="G126" s="364"/>
      <c r="H126" s="364"/>
      <c r="I126" s="364"/>
      <c r="J126" s="364"/>
      <c r="K126" s="364"/>
      <c r="L126" s="364"/>
      <c r="M126" s="364"/>
      <c r="N126" s="364"/>
      <c r="O126" s="364"/>
      <c r="P126" s="364"/>
      <c r="Q126" s="364"/>
      <c r="R126" s="364"/>
      <c r="S126" s="364"/>
      <c r="T126" s="364"/>
      <c r="U126" s="364"/>
      <c r="V126" s="364"/>
      <c r="W126" s="364"/>
      <c r="X126" s="364"/>
      <c r="Y126" s="364"/>
      <c r="Z126" s="364"/>
    </row>
    <row r="127">
      <c r="A127" s="364"/>
      <c r="B127" s="364"/>
      <c r="C127" s="399"/>
      <c r="D127" s="399"/>
      <c r="E127" s="399"/>
      <c r="F127" s="364"/>
      <c r="G127" s="364"/>
      <c r="H127" s="364"/>
      <c r="I127" s="364"/>
      <c r="J127" s="364"/>
      <c r="K127" s="364"/>
      <c r="L127" s="364"/>
      <c r="M127" s="364"/>
      <c r="N127" s="364"/>
      <c r="O127" s="364"/>
      <c r="P127" s="364"/>
      <c r="Q127" s="364"/>
      <c r="R127" s="364"/>
      <c r="S127" s="364"/>
      <c r="T127" s="364"/>
      <c r="U127" s="364"/>
      <c r="V127" s="364"/>
      <c r="W127" s="364"/>
      <c r="X127" s="364"/>
      <c r="Y127" s="364"/>
      <c r="Z127" s="364"/>
    </row>
    <row r="128">
      <c r="A128" s="364"/>
      <c r="B128" s="364"/>
      <c r="C128" s="399"/>
      <c r="D128" s="399"/>
      <c r="E128" s="399"/>
      <c r="F128" s="364"/>
      <c r="G128" s="364"/>
      <c r="H128" s="364"/>
      <c r="I128" s="364"/>
      <c r="J128" s="364"/>
      <c r="K128" s="364"/>
      <c r="L128" s="364"/>
      <c r="M128" s="364"/>
      <c r="N128" s="364"/>
      <c r="O128" s="364"/>
      <c r="P128" s="364"/>
      <c r="Q128" s="364"/>
      <c r="R128" s="364"/>
      <c r="S128" s="364"/>
      <c r="T128" s="364"/>
      <c r="U128" s="364"/>
      <c r="V128" s="364"/>
      <c r="W128" s="364"/>
      <c r="X128" s="364"/>
      <c r="Y128" s="364"/>
      <c r="Z128" s="364"/>
    </row>
    <row r="129">
      <c r="A129" s="364"/>
      <c r="B129" s="364"/>
      <c r="C129" s="399"/>
      <c r="D129" s="399"/>
      <c r="E129" s="399"/>
      <c r="F129" s="364"/>
      <c r="G129" s="364"/>
      <c r="H129" s="364"/>
      <c r="I129" s="364"/>
      <c r="J129" s="364"/>
      <c r="K129" s="364"/>
      <c r="L129" s="364"/>
      <c r="M129" s="364"/>
      <c r="N129" s="364"/>
      <c r="O129" s="364"/>
      <c r="P129" s="364"/>
      <c r="Q129" s="364"/>
      <c r="R129" s="364"/>
      <c r="S129" s="364"/>
      <c r="T129" s="364"/>
      <c r="U129" s="364"/>
      <c r="V129" s="364"/>
      <c r="W129" s="364"/>
      <c r="X129" s="364"/>
      <c r="Y129" s="364"/>
      <c r="Z129" s="364"/>
    </row>
    <row r="130">
      <c r="A130" s="364"/>
      <c r="B130" s="364"/>
      <c r="C130" s="399"/>
      <c r="D130" s="399"/>
      <c r="E130" s="399"/>
      <c r="F130" s="364"/>
      <c r="G130" s="364"/>
      <c r="H130" s="364"/>
      <c r="I130" s="364"/>
      <c r="J130" s="364"/>
      <c r="K130" s="364"/>
      <c r="L130" s="364"/>
      <c r="M130" s="364"/>
      <c r="N130" s="364"/>
      <c r="O130" s="364"/>
      <c r="P130" s="364"/>
      <c r="Q130" s="364"/>
      <c r="R130" s="364"/>
      <c r="S130" s="364"/>
      <c r="T130" s="364"/>
      <c r="U130" s="364"/>
      <c r="V130" s="364"/>
      <c r="W130" s="364"/>
      <c r="X130" s="364"/>
      <c r="Y130" s="364"/>
      <c r="Z130" s="364"/>
    </row>
    <row r="131">
      <c r="A131" s="364"/>
      <c r="B131" s="364"/>
      <c r="C131" s="399"/>
      <c r="D131" s="399"/>
      <c r="E131" s="399"/>
      <c r="F131" s="364"/>
      <c r="G131" s="364"/>
      <c r="H131" s="364"/>
      <c r="I131" s="364"/>
      <c r="J131" s="364"/>
      <c r="K131" s="364"/>
      <c r="L131" s="364"/>
      <c r="M131" s="364"/>
      <c r="N131" s="364"/>
      <c r="O131" s="364"/>
      <c r="P131" s="364"/>
      <c r="Q131" s="364"/>
      <c r="R131" s="364"/>
      <c r="S131" s="364"/>
      <c r="T131" s="364"/>
      <c r="U131" s="364"/>
      <c r="V131" s="364"/>
      <c r="W131" s="364"/>
      <c r="X131" s="364"/>
      <c r="Y131" s="364"/>
      <c r="Z131" s="364"/>
    </row>
    <row r="132">
      <c r="A132" s="364"/>
      <c r="B132" s="364"/>
      <c r="C132" s="399"/>
      <c r="D132" s="399"/>
      <c r="E132" s="399"/>
      <c r="F132" s="364"/>
      <c r="G132" s="364"/>
      <c r="H132" s="364"/>
      <c r="I132" s="364"/>
      <c r="J132" s="364"/>
      <c r="K132" s="364"/>
      <c r="L132" s="364"/>
      <c r="M132" s="364"/>
      <c r="N132" s="364"/>
      <c r="O132" s="364"/>
      <c r="P132" s="364"/>
      <c r="Q132" s="364"/>
      <c r="R132" s="364"/>
      <c r="S132" s="364"/>
      <c r="T132" s="364"/>
      <c r="U132" s="364"/>
      <c r="V132" s="364"/>
      <c r="W132" s="364"/>
      <c r="X132" s="364"/>
      <c r="Y132" s="364"/>
      <c r="Z132" s="364"/>
    </row>
    <row r="133">
      <c r="A133" s="364"/>
      <c r="B133" s="364"/>
      <c r="C133" s="399"/>
      <c r="D133" s="399"/>
      <c r="E133" s="399"/>
      <c r="F133" s="364"/>
      <c r="G133" s="364"/>
      <c r="H133" s="364"/>
      <c r="I133" s="364"/>
      <c r="J133" s="364"/>
      <c r="K133" s="364"/>
      <c r="L133" s="364"/>
      <c r="M133" s="364"/>
      <c r="N133" s="364"/>
      <c r="O133" s="364"/>
      <c r="P133" s="364"/>
      <c r="Q133" s="364"/>
      <c r="R133" s="364"/>
      <c r="S133" s="364"/>
      <c r="T133" s="364"/>
      <c r="U133" s="364"/>
      <c r="V133" s="364"/>
      <c r="W133" s="364"/>
      <c r="X133" s="364"/>
      <c r="Y133" s="364"/>
      <c r="Z133" s="364"/>
    </row>
    <row r="134">
      <c r="A134" s="364"/>
      <c r="B134" s="364"/>
      <c r="C134" s="399"/>
      <c r="D134" s="399"/>
      <c r="E134" s="399"/>
      <c r="F134" s="364"/>
      <c r="G134" s="364"/>
      <c r="H134" s="364"/>
      <c r="I134" s="364"/>
      <c r="J134" s="364"/>
      <c r="K134" s="364"/>
      <c r="L134" s="364"/>
      <c r="M134" s="364"/>
      <c r="N134" s="364"/>
      <c r="O134" s="364"/>
      <c r="P134" s="364"/>
      <c r="Q134" s="364"/>
      <c r="R134" s="364"/>
      <c r="S134" s="364"/>
      <c r="T134" s="364"/>
      <c r="U134" s="364"/>
      <c r="V134" s="364"/>
      <c r="W134" s="364"/>
      <c r="X134" s="364"/>
      <c r="Y134" s="364"/>
      <c r="Z134" s="364"/>
    </row>
    <row r="135">
      <c r="A135" s="364"/>
      <c r="B135" s="364"/>
      <c r="C135" s="399"/>
      <c r="D135" s="399"/>
      <c r="E135" s="399"/>
      <c r="F135" s="364"/>
      <c r="G135" s="364"/>
      <c r="H135" s="364"/>
      <c r="I135" s="364"/>
      <c r="J135" s="364"/>
      <c r="K135" s="364"/>
      <c r="L135" s="364"/>
      <c r="M135" s="364"/>
      <c r="N135" s="364"/>
      <c r="O135" s="364"/>
      <c r="P135" s="364"/>
      <c r="Q135" s="364"/>
      <c r="R135" s="364"/>
      <c r="S135" s="364"/>
      <c r="T135" s="364"/>
      <c r="U135" s="364"/>
      <c r="V135" s="364"/>
      <c r="W135" s="364"/>
      <c r="X135" s="364"/>
      <c r="Y135" s="364"/>
      <c r="Z135" s="364"/>
    </row>
    <row r="136">
      <c r="A136" s="364"/>
      <c r="B136" s="364"/>
      <c r="C136" s="399"/>
      <c r="D136" s="399"/>
      <c r="E136" s="399"/>
      <c r="F136" s="364"/>
      <c r="G136" s="364"/>
      <c r="H136" s="364"/>
      <c r="I136" s="364"/>
      <c r="J136" s="364"/>
      <c r="K136" s="364"/>
      <c r="L136" s="364"/>
      <c r="M136" s="364"/>
      <c r="N136" s="364"/>
      <c r="O136" s="364"/>
      <c r="P136" s="364"/>
      <c r="Q136" s="364"/>
      <c r="R136" s="364"/>
      <c r="S136" s="364"/>
      <c r="T136" s="364"/>
      <c r="U136" s="364"/>
      <c r="V136" s="364"/>
      <c r="W136" s="364"/>
      <c r="X136" s="364"/>
      <c r="Y136" s="364"/>
      <c r="Z136" s="364"/>
    </row>
    <row r="137">
      <c r="A137" s="364"/>
      <c r="B137" s="364"/>
      <c r="C137" s="399"/>
      <c r="D137" s="399"/>
      <c r="E137" s="399"/>
      <c r="F137" s="364"/>
      <c r="G137" s="364"/>
      <c r="H137" s="364"/>
      <c r="I137" s="364"/>
      <c r="J137" s="364"/>
      <c r="K137" s="364"/>
      <c r="L137" s="364"/>
      <c r="M137" s="364"/>
      <c r="N137" s="364"/>
      <c r="O137" s="364"/>
      <c r="P137" s="364"/>
      <c r="Q137" s="364"/>
      <c r="R137" s="364"/>
      <c r="S137" s="364"/>
      <c r="T137" s="364"/>
      <c r="U137" s="364"/>
      <c r="V137" s="364"/>
      <c r="W137" s="364"/>
      <c r="X137" s="364"/>
      <c r="Y137" s="364"/>
      <c r="Z137" s="364"/>
    </row>
    <row r="138">
      <c r="A138" s="364"/>
      <c r="B138" s="364"/>
      <c r="C138" s="399"/>
      <c r="D138" s="399"/>
      <c r="E138" s="399"/>
      <c r="F138" s="364"/>
      <c r="G138" s="364"/>
      <c r="H138" s="364"/>
      <c r="I138" s="364"/>
      <c r="J138" s="364"/>
      <c r="K138" s="364"/>
      <c r="L138" s="364"/>
      <c r="M138" s="364"/>
      <c r="N138" s="364"/>
      <c r="O138" s="364"/>
      <c r="P138" s="364"/>
      <c r="Q138" s="364"/>
      <c r="R138" s="364"/>
      <c r="S138" s="364"/>
      <c r="T138" s="364"/>
      <c r="U138" s="364"/>
      <c r="V138" s="364"/>
      <c r="W138" s="364"/>
      <c r="X138" s="364"/>
      <c r="Y138" s="364"/>
      <c r="Z138" s="364"/>
    </row>
    <row r="139">
      <c r="A139" s="364"/>
      <c r="B139" s="364"/>
      <c r="C139" s="399"/>
      <c r="D139" s="399"/>
      <c r="E139" s="399"/>
      <c r="F139" s="364"/>
      <c r="G139" s="364"/>
      <c r="H139" s="364"/>
      <c r="I139" s="364"/>
      <c r="J139" s="364"/>
      <c r="K139" s="364"/>
      <c r="L139" s="364"/>
      <c r="M139" s="364"/>
      <c r="N139" s="364"/>
      <c r="O139" s="364"/>
      <c r="P139" s="364"/>
      <c r="Q139" s="364"/>
      <c r="R139" s="364"/>
      <c r="S139" s="364"/>
      <c r="T139" s="364"/>
      <c r="U139" s="364"/>
      <c r="V139" s="364"/>
      <c r="W139" s="364"/>
      <c r="X139" s="364"/>
      <c r="Y139" s="364"/>
      <c r="Z139" s="364"/>
    </row>
    <row r="140">
      <c r="A140" s="364"/>
      <c r="B140" s="364"/>
      <c r="C140" s="399"/>
      <c r="D140" s="399"/>
      <c r="E140" s="399"/>
      <c r="F140" s="364"/>
      <c r="G140" s="364"/>
      <c r="H140" s="364"/>
      <c r="I140" s="364"/>
      <c r="J140" s="364"/>
      <c r="K140" s="364"/>
      <c r="L140" s="364"/>
      <c r="M140" s="364"/>
      <c r="N140" s="364"/>
      <c r="O140" s="364"/>
      <c r="P140" s="364"/>
      <c r="Q140" s="364"/>
      <c r="R140" s="364"/>
      <c r="S140" s="364"/>
      <c r="T140" s="364"/>
      <c r="U140" s="364"/>
      <c r="V140" s="364"/>
      <c r="W140" s="364"/>
      <c r="X140" s="364"/>
      <c r="Y140" s="364"/>
      <c r="Z140" s="364"/>
    </row>
    <row r="141">
      <c r="A141" s="364"/>
      <c r="B141" s="364"/>
      <c r="C141" s="399"/>
      <c r="D141" s="399"/>
      <c r="E141" s="399"/>
      <c r="F141" s="364"/>
      <c r="G141" s="364"/>
      <c r="H141" s="364"/>
      <c r="I141" s="364"/>
      <c r="J141" s="364"/>
      <c r="K141" s="364"/>
      <c r="L141" s="364"/>
      <c r="M141" s="364"/>
      <c r="N141" s="364"/>
      <c r="O141" s="364"/>
      <c r="P141" s="364"/>
      <c r="Q141" s="364"/>
      <c r="R141" s="364"/>
      <c r="S141" s="364"/>
      <c r="T141" s="364"/>
      <c r="U141" s="364"/>
      <c r="V141" s="364"/>
      <c r="W141" s="364"/>
      <c r="X141" s="364"/>
      <c r="Y141" s="364"/>
      <c r="Z141" s="364"/>
    </row>
    <row r="142">
      <c r="A142" s="364"/>
      <c r="B142" s="364"/>
      <c r="C142" s="399"/>
      <c r="D142" s="399"/>
      <c r="E142" s="399"/>
      <c r="F142" s="364"/>
      <c r="G142" s="364"/>
      <c r="H142" s="364"/>
      <c r="I142" s="364"/>
      <c r="J142" s="364"/>
      <c r="K142" s="364"/>
      <c r="L142" s="364"/>
      <c r="M142" s="364"/>
      <c r="N142" s="364"/>
      <c r="O142" s="364"/>
      <c r="P142" s="364"/>
      <c r="Q142" s="364"/>
      <c r="R142" s="364"/>
      <c r="S142" s="364"/>
      <c r="T142" s="364"/>
      <c r="U142" s="364"/>
      <c r="V142" s="364"/>
      <c r="W142" s="364"/>
      <c r="X142" s="364"/>
      <c r="Y142" s="364"/>
      <c r="Z142" s="364"/>
    </row>
    <row r="143">
      <c r="A143" s="364"/>
      <c r="B143" s="364"/>
      <c r="C143" s="399"/>
      <c r="D143" s="399"/>
      <c r="E143" s="399"/>
      <c r="F143" s="364"/>
      <c r="G143" s="364"/>
      <c r="H143" s="364"/>
      <c r="I143" s="364"/>
      <c r="J143" s="364"/>
      <c r="K143" s="364"/>
      <c r="L143" s="364"/>
      <c r="M143" s="364"/>
      <c r="N143" s="364"/>
      <c r="O143" s="364"/>
      <c r="P143" s="364"/>
      <c r="Q143" s="364"/>
      <c r="R143" s="364"/>
      <c r="S143" s="364"/>
      <c r="T143" s="364"/>
      <c r="U143" s="364"/>
      <c r="V143" s="364"/>
      <c r="W143" s="364"/>
      <c r="X143" s="364"/>
      <c r="Y143" s="364"/>
      <c r="Z143" s="364"/>
    </row>
    <row r="144">
      <c r="A144" s="364"/>
      <c r="B144" s="364"/>
      <c r="C144" s="399"/>
      <c r="D144" s="399"/>
      <c r="E144" s="399"/>
      <c r="F144" s="364"/>
      <c r="G144" s="364"/>
      <c r="H144" s="364"/>
      <c r="I144" s="364"/>
      <c r="J144" s="364"/>
      <c r="K144" s="364"/>
      <c r="L144" s="364"/>
      <c r="M144" s="364"/>
      <c r="N144" s="364"/>
      <c r="O144" s="364"/>
      <c r="P144" s="364"/>
      <c r="Q144" s="364"/>
      <c r="R144" s="364"/>
      <c r="S144" s="364"/>
      <c r="T144" s="364"/>
      <c r="U144" s="364"/>
      <c r="V144" s="364"/>
      <c r="W144" s="364"/>
      <c r="X144" s="364"/>
      <c r="Y144" s="364"/>
      <c r="Z144" s="364"/>
    </row>
    <row r="145">
      <c r="A145" s="364"/>
      <c r="B145" s="364"/>
      <c r="C145" s="399"/>
      <c r="D145" s="399"/>
      <c r="E145" s="399"/>
      <c r="F145" s="364"/>
      <c r="G145" s="364"/>
      <c r="H145" s="364"/>
      <c r="I145" s="364"/>
      <c r="J145" s="364"/>
      <c r="K145" s="364"/>
      <c r="L145" s="364"/>
      <c r="M145" s="364"/>
      <c r="N145" s="364"/>
      <c r="O145" s="364"/>
      <c r="P145" s="364"/>
      <c r="Q145" s="364"/>
      <c r="R145" s="364"/>
      <c r="S145" s="364"/>
      <c r="T145" s="364"/>
      <c r="U145" s="364"/>
      <c r="V145" s="364"/>
      <c r="W145" s="364"/>
      <c r="X145" s="364"/>
      <c r="Y145" s="364"/>
      <c r="Z145" s="364"/>
    </row>
    <row r="146">
      <c r="A146" s="364"/>
      <c r="B146" s="364"/>
      <c r="C146" s="399"/>
      <c r="D146" s="399"/>
      <c r="E146" s="399"/>
      <c r="F146" s="364"/>
      <c r="G146" s="364"/>
      <c r="H146" s="364"/>
      <c r="I146" s="364"/>
      <c r="J146" s="364"/>
      <c r="K146" s="364"/>
      <c r="L146" s="364"/>
      <c r="M146" s="364"/>
      <c r="N146" s="364"/>
      <c r="O146" s="364"/>
      <c r="P146" s="364"/>
      <c r="Q146" s="364"/>
      <c r="R146" s="364"/>
      <c r="S146" s="364"/>
      <c r="T146" s="364"/>
      <c r="U146" s="364"/>
      <c r="V146" s="364"/>
      <c r="W146" s="364"/>
      <c r="X146" s="364"/>
      <c r="Y146" s="364"/>
      <c r="Z146" s="364"/>
    </row>
    <row r="147">
      <c r="A147" s="364"/>
      <c r="B147" s="364"/>
      <c r="C147" s="399"/>
      <c r="D147" s="399"/>
      <c r="E147" s="399"/>
      <c r="F147" s="364"/>
      <c r="G147" s="364"/>
      <c r="H147" s="364"/>
      <c r="I147" s="364"/>
      <c r="J147" s="364"/>
      <c r="K147" s="364"/>
      <c r="L147" s="364"/>
      <c r="M147" s="364"/>
      <c r="N147" s="364"/>
      <c r="O147" s="364"/>
      <c r="P147" s="364"/>
      <c r="Q147" s="364"/>
      <c r="R147" s="364"/>
      <c r="S147" s="364"/>
      <c r="T147" s="364"/>
      <c r="U147" s="364"/>
      <c r="V147" s="364"/>
      <c r="W147" s="364"/>
      <c r="X147" s="364"/>
      <c r="Y147" s="364"/>
      <c r="Z147" s="364"/>
    </row>
    <row r="148">
      <c r="A148" s="364"/>
      <c r="B148" s="364"/>
      <c r="C148" s="399"/>
      <c r="D148" s="399"/>
      <c r="E148" s="399"/>
      <c r="F148" s="364"/>
      <c r="G148" s="364"/>
      <c r="H148" s="364"/>
      <c r="I148" s="364"/>
      <c r="J148" s="364"/>
      <c r="K148" s="364"/>
      <c r="L148" s="364"/>
      <c r="M148" s="364"/>
      <c r="N148" s="364"/>
      <c r="O148" s="364"/>
      <c r="P148" s="364"/>
      <c r="Q148" s="364"/>
      <c r="R148" s="364"/>
      <c r="S148" s="364"/>
      <c r="T148" s="364"/>
      <c r="U148" s="364"/>
      <c r="V148" s="364"/>
      <c r="W148" s="364"/>
      <c r="X148" s="364"/>
      <c r="Y148" s="364"/>
      <c r="Z148" s="364"/>
    </row>
    <row r="149">
      <c r="A149" s="364"/>
      <c r="B149" s="364"/>
      <c r="C149" s="399"/>
      <c r="D149" s="399"/>
      <c r="E149" s="399"/>
      <c r="F149" s="364"/>
      <c r="G149" s="364"/>
      <c r="H149" s="364"/>
      <c r="I149" s="364"/>
      <c r="J149" s="364"/>
      <c r="K149" s="364"/>
      <c r="L149" s="364"/>
      <c r="M149" s="364"/>
      <c r="N149" s="364"/>
      <c r="O149" s="364"/>
      <c r="P149" s="364"/>
      <c r="Q149" s="364"/>
      <c r="R149" s="364"/>
      <c r="S149" s="364"/>
      <c r="T149" s="364"/>
      <c r="U149" s="364"/>
      <c r="V149" s="364"/>
      <c r="W149" s="364"/>
      <c r="X149" s="364"/>
      <c r="Y149" s="364"/>
      <c r="Z149" s="364"/>
    </row>
    <row r="150">
      <c r="A150" s="364"/>
      <c r="B150" s="364"/>
      <c r="C150" s="399"/>
      <c r="D150" s="399"/>
      <c r="E150" s="399"/>
      <c r="F150" s="364"/>
      <c r="G150" s="364"/>
      <c r="H150" s="364"/>
      <c r="I150" s="364"/>
      <c r="J150" s="364"/>
      <c r="K150" s="364"/>
      <c r="L150" s="364"/>
      <c r="M150" s="364"/>
      <c r="N150" s="364"/>
      <c r="O150" s="364"/>
      <c r="P150" s="364"/>
      <c r="Q150" s="364"/>
      <c r="R150" s="364"/>
      <c r="S150" s="364"/>
      <c r="T150" s="364"/>
      <c r="U150" s="364"/>
      <c r="V150" s="364"/>
      <c r="W150" s="364"/>
      <c r="X150" s="364"/>
      <c r="Y150" s="364"/>
      <c r="Z150" s="364"/>
    </row>
    <row r="151">
      <c r="A151" s="364"/>
      <c r="B151" s="364"/>
      <c r="C151" s="399"/>
      <c r="D151" s="399"/>
      <c r="E151" s="399"/>
      <c r="F151" s="364"/>
      <c r="G151" s="364"/>
      <c r="H151" s="364"/>
      <c r="I151" s="364"/>
      <c r="J151" s="364"/>
      <c r="K151" s="364"/>
      <c r="L151" s="364"/>
      <c r="M151" s="364"/>
      <c r="N151" s="364"/>
      <c r="O151" s="364"/>
      <c r="P151" s="364"/>
      <c r="Q151" s="364"/>
      <c r="R151" s="364"/>
      <c r="S151" s="364"/>
      <c r="T151" s="364"/>
      <c r="U151" s="364"/>
      <c r="V151" s="364"/>
      <c r="W151" s="364"/>
      <c r="X151" s="364"/>
      <c r="Y151" s="364"/>
      <c r="Z151" s="364"/>
    </row>
    <row r="152">
      <c r="A152" s="364"/>
      <c r="B152" s="364"/>
      <c r="C152" s="399"/>
      <c r="D152" s="399"/>
      <c r="E152" s="399"/>
      <c r="F152" s="364"/>
      <c r="G152" s="364"/>
      <c r="H152" s="364"/>
      <c r="I152" s="364"/>
      <c r="J152" s="364"/>
      <c r="K152" s="364"/>
      <c r="L152" s="364"/>
      <c r="M152" s="364"/>
      <c r="N152" s="364"/>
      <c r="O152" s="364"/>
      <c r="P152" s="364"/>
      <c r="Q152" s="364"/>
      <c r="R152" s="364"/>
      <c r="S152" s="364"/>
      <c r="T152" s="364"/>
      <c r="U152" s="364"/>
      <c r="V152" s="364"/>
      <c r="W152" s="364"/>
      <c r="X152" s="364"/>
      <c r="Y152" s="364"/>
      <c r="Z152" s="364"/>
    </row>
    <row r="153">
      <c r="A153" s="364"/>
      <c r="B153" s="364"/>
      <c r="C153" s="399"/>
      <c r="D153" s="399"/>
      <c r="E153" s="399"/>
      <c r="F153" s="364"/>
      <c r="G153" s="364"/>
      <c r="H153" s="364"/>
      <c r="I153" s="364"/>
      <c r="J153" s="364"/>
      <c r="K153" s="364"/>
      <c r="L153" s="364"/>
      <c r="M153" s="364"/>
      <c r="N153" s="364"/>
      <c r="O153" s="364"/>
      <c r="P153" s="364"/>
      <c r="Q153" s="364"/>
      <c r="R153" s="364"/>
      <c r="S153" s="364"/>
      <c r="T153" s="364"/>
      <c r="U153" s="364"/>
      <c r="V153" s="364"/>
      <c r="W153" s="364"/>
      <c r="X153" s="364"/>
      <c r="Y153" s="364"/>
      <c r="Z153" s="364"/>
    </row>
    <row r="154">
      <c r="A154" s="364"/>
      <c r="B154" s="364"/>
      <c r="C154" s="399"/>
      <c r="D154" s="399"/>
      <c r="E154" s="399"/>
      <c r="F154" s="364"/>
      <c r="G154" s="364"/>
      <c r="H154" s="364"/>
      <c r="I154" s="364"/>
      <c r="J154" s="364"/>
      <c r="K154" s="364"/>
      <c r="L154" s="364"/>
      <c r="M154" s="364"/>
      <c r="N154" s="364"/>
      <c r="O154" s="364"/>
      <c r="P154" s="364"/>
      <c r="Q154" s="364"/>
      <c r="R154" s="364"/>
      <c r="S154" s="364"/>
      <c r="T154" s="364"/>
      <c r="U154" s="364"/>
      <c r="V154" s="364"/>
      <c r="W154" s="364"/>
      <c r="X154" s="364"/>
      <c r="Y154" s="364"/>
      <c r="Z154" s="364"/>
    </row>
    <row r="155">
      <c r="A155" s="364"/>
      <c r="B155" s="364"/>
      <c r="C155" s="399"/>
      <c r="D155" s="399"/>
      <c r="E155" s="399"/>
      <c r="F155" s="364"/>
      <c r="G155" s="364"/>
      <c r="H155" s="364"/>
      <c r="I155" s="364"/>
      <c r="J155" s="364"/>
      <c r="K155" s="364"/>
      <c r="L155" s="364"/>
      <c r="M155" s="364"/>
      <c r="N155" s="364"/>
      <c r="O155" s="364"/>
      <c r="P155" s="364"/>
      <c r="Q155" s="364"/>
      <c r="R155" s="364"/>
      <c r="S155" s="364"/>
      <c r="T155" s="364"/>
      <c r="U155" s="364"/>
      <c r="V155" s="364"/>
      <c r="W155" s="364"/>
      <c r="X155" s="364"/>
      <c r="Y155" s="364"/>
      <c r="Z155" s="364"/>
    </row>
    <row r="156">
      <c r="A156" s="364"/>
      <c r="B156" s="364"/>
      <c r="C156" s="399"/>
      <c r="D156" s="399"/>
      <c r="E156" s="399"/>
      <c r="F156" s="364"/>
      <c r="G156" s="364"/>
      <c r="H156" s="364"/>
      <c r="I156" s="364"/>
      <c r="J156" s="364"/>
      <c r="K156" s="364"/>
      <c r="L156" s="364"/>
      <c r="M156" s="364"/>
      <c r="N156" s="364"/>
      <c r="O156" s="364"/>
      <c r="P156" s="364"/>
      <c r="Q156" s="364"/>
      <c r="R156" s="364"/>
      <c r="S156" s="364"/>
      <c r="T156" s="364"/>
      <c r="U156" s="364"/>
      <c r="V156" s="364"/>
      <c r="W156" s="364"/>
      <c r="X156" s="364"/>
      <c r="Y156" s="364"/>
      <c r="Z156" s="364"/>
    </row>
    <row r="157">
      <c r="A157" s="364"/>
      <c r="B157" s="364"/>
      <c r="C157" s="399"/>
      <c r="D157" s="399"/>
      <c r="E157" s="399"/>
      <c r="F157" s="364"/>
      <c r="G157" s="364"/>
      <c r="H157" s="364"/>
      <c r="I157" s="364"/>
      <c r="J157" s="364"/>
      <c r="K157" s="364"/>
      <c r="L157" s="364"/>
      <c r="M157" s="364"/>
      <c r="N157" s="364"/>
      <c r="O157" s="364"/>
      <c r="P157" s="364"/>
      <c r="Q157" s="364"/>
      <c r="R157" s="364"/>
      <c r="S157" s="364"/>
      <c r="T157" s="364"/>
      <c r="U157" s="364"/>
      <c r="V157" s="364"/>
      <c r="W157" s="364"/>
      <c r="X157" s="364"/>
      <c r="Y157" s="364"/>
      <c r="Z157" s="364"/>
    </row>
    <row r="158">
      <c r="A158" s="364"/>
      <c r="B158" s="364"/>
      <c r="C158" s="399"/>
      <c r="D158" s="399"/>
      <c r="E158" s="399"/>
      <c r="F158" s="364"/>
      <c r="G158" s="364"/>
      <c r="H158" s="364"/>
      <c r="I158" s="364"/>
      <c r="J158" s="364"/>
      <c r="K158" s="364"/>
      <c r="L158" s="364"/>
      <c r="M158" s="364"/>
      <c r="N158" s="364"/>
      <c r="O158" s="364"/>
      <c r="P158" s="364"/>
      <c r="Q158" s="364"/>
      <c r="R158" s="364"/>
      <c r="S158" s="364"/>
      <c r="T158" s="364"/>
      <c r="U158" s="364"/>
      <c r="V158" s="364"/>
      <c r="W158" s="364"/>
      <c r="X158" s="364"/>
      <c r="Y158" s="364"/>
      <c r="Z158" s="364"/>
    </row>
    <row r="159">
      <c r="A159" s="364"/>
      <c r="B159" s="364"/>
      <c r="C159" s="399"/>
      <c r="D159" s="399"/>
      <c r="E159" s="399"/>
      <c r="F159" s="364"/>
      <c r="G159" s="364"/>
      <c r="H159" s="364"/>
      <c r="I159" s="364"/>
      <c r="J159" s="364"/>
      <c r="K159" s="364"/>
      <c r="L159" s="364"/>
      <c r="M159" s="364"/>
      <c r="N159" s="364"/>
      <c r="O159" s="364"/>
      <c r="P159" s="364"/>
      <c r="Q159" s="364"/>
      <c r="R159" s="364"/>
      <c r="S159" s="364"/>
      <c r="T159" s="364"/>
      <c r="U159" s="364"/>
      <c r="V159" s="364"/>
      <c r="W159" s="364"/>
      <c r="X159" s="364"/>
      <c r="Y159" s="364"/>
      <c r="Z159" s="364"/>
    </row>
    <row r="160">
      <c r="A160" s="364"/>
      <c r="B160" s="364"/>
      <c r="C160" s="399"/>
      <c r="D160" s="399"/>
      <c r="E160" s="399"/>
      <c r="F160" s="364"/>
      <c r="G160" s="364"/>
      <c r="H160" s="364"/>
      <c r="I160" s="364"/>
      <c r="J160" s="364"/>
      <c r="K160" s="364"/>
      <c r="L160" s="364"/>
      <c r="M160" s="364"/>
      <c r="N160" s="364"/>
      <c r="O160" s="364"/>
      <c r="P160" s="364"/>
      <c r="Q160" s="364"/>
      <c r="R160" s="364"/>
      <c r="S160" s="364"/>
      <c r="T160" s="364"/>
      <c r="U160" s="364"/>
      <c r="V160" s="364"/>
      <c r="W160" s="364"/>
      <c r="X160" s="364"/>
      <c r="Y160" s="364"/>
      <c r="Z160" s="364"/>
    </row>
    <row r="161">
      <c r="A161" s="364"/>
      <c r="B161" s="364"/>
      <c r="C161" s="399"/>
      <c r="D161" s="399"/>
      <c r="E161" s="399"/>
      <c r="F161" s="364"/>
      <c r="G161" s="364"/>
      <c r="H161" s="364"/>
      <c r="I161" s="364"/>
      <c r="J161" s="364"/>
      <c r="K161" s="364"/>
      <c r="L161" s="364"/>
      <c r="M161" s="364"/>
      <c r="N161" s="364"/>
      <c r="O161" s="364"/>
      <c r="P161" s="364"/>
      <c r="Q161" s="364"/>
      <c r="R161" s="364"/>
      <c r="S161" s="364"/>
      <c r="T161" s="364"/>
      <c r="U161" s="364"/>
      <c r="V161" s="364"/>
      <c r="W161" s="364"/>
      <c r="X161" s="364"/>
      <c r="Y161" s="364"/>
      <c r="Z161" s="364"/>
    </row>
    <row r="162">
      <c r="A162" s="364"/>
      <c r="B162" s="364"/>
      <c r="C162" s="399"/>
      <c r="D162" s="399"/>
      <c r="E162" s="399"/>
      <c r="F162" s="364"/>
      <c r="G162" s="364"/>
      <c r="H162" s="364"/>
      <c r="I162" s="364"/>
      <c r="J162" s="364"/>
      <c r="K162" s="364"/>
      <c r="L162" s="364"/>
      <c r="M162" s="364"/>
      <c r="N162" s="364"/>
      <c r="O162" s="364"/>
      <c r="P162" s="364"/>
      <c r="Q162" s="364"/>
      <c r="R162" s="364"/>
      <c r="S162" s="364"/>
      <c r="T162" s="364"/>
      <c r="U162" s="364"/>
      <c r="V162" s="364"/>
      <c r="W162" s="364"/>
      <c r="X162" s="364"/>
      <c r="Y162" s="364"/>
      <c r="Z162" s="364"/>
    </row>
    <row r="163">
      <c r="A163" s="364"/>
      <c r="B163" s="364"/>
      <c r="C163" s="399"/>
      <c r="D163" s="399"/>
      <c r="E163" s="399"/>
      <c r="F163" s="364"/>
      <c r="G163" s="364"/>
      <c r="H163" s="364"/>
      <c r="I163" s="364"/>
      <c r="J163" s="364"/>
      <c r="K163" s="364"/>
      <c r="L163" s="364"/>
      <c r="M163" s="364"/>
      <c r="N163" s="364"/>
      <c r="O163" s="364"/>
      <c r="P163" s="364"/>
      <c r="Q163" s="364"/>
      <c r="R163" s="364"/>
      <c r="S163" s="364"/>
      <c r="T163" s="364"/>
      <c r="U163" s="364"/>
      <c r="V163" s="364"/>
      <c r="W163" s="364"/>
      <c r="X163" s="364"/>
      <c r="Y163" s="364"/>
      <c r="Z163" s="364"/>
    </row>
    <row r="164">
      <c r="A164" s="364"/>
      <c r="B164" s="364"/>
      <c r="C164" s="399"/>
      <c r="D164" s="399"/>
      <c r="E164" s="399"/>
      <c r="F164" s="364"/>
      <c r="G164" s="364"/>
      <c r="H164" s="364"/>
      <c r="I164" s="364"/>
      <c r="J164" s="364"/>
      <c r="K164" s="364"/>
      <c r="L164" s="364"/>
      <c r="M164" s="364"/>
      <c r="N164" s="364"/>
      <c r="O164" s="364"/>
      <c r="P164" s="364"/>
      <c r="Q164" s="364"/>
      <c r="R164" s="364"/>
      <c r="S164" s="364"/>
      <c r="T164" s="364"/>
      <c r="U164" s="364"/>
      <c r="V164" s="364"/>
      <c r="W164" s="364"/>
      <c r="X164" s="364"/>
      <c r="Y164" s="364"/>
      <c r="Z164" s="364"/>
    </row>
    <row r="165">
      <c r="A165" s="364"/>
      <c r="B165" s="364"/>
      <c r="C165" s="399"/>
      <c r="D165" s="399"/>
      <c r="E165" s="399"/>
      <c r="F165" s="364"/>
      <c r="G165" s="364"/>
      <c r="H165" s="364"/>
      <c r="I165" s="364"/>
      <c r="J165" s="364"/>
      <c r="K165" s="364"/>
      <c r="L165" s="364"/>
      <c r="M165" s="364"/>
      <c r="N165" s="364"/>
      <c r="O165" s="364"/>
      <c r="P165" s="364"/>
      <c r="Q165" s="364"/>
      <c r="R165" s="364"/>
      <c r="S165" s="364"/>
      <c r="T165" s="364"/>
      <c r="U165" s="364"/>
      <c r="V165" s="364"/>
      <c r="W165" s="364"/>
      <c r="X165" s="364"/>
      <c r="Y165" s="364"/>
      <c r="Z165" s="364"/>
    </row>
    <row r="166">
      <c r="A166" s="364"/>
      <c r="B166" s="364"/>
      <c r="C166" s="399"/>
      <c r="D166" s="399"/>
      <c r="E166" s="399"/>
      <c r="F166" s="364"/>
      <c r="G166" s="364"/>
      <c r="H166" s="364"/>
      <c r="I166" s="364"/>
      <c r="J166" s="364"/>
      <c r="K166" s="364"/>
      <c r="L166" s="364"/>
      <c r="M166" s="364"/>
      <c r="N166" s="364"/>
      <c r="O166" s="364"/>
      <c r="P166" s="364"/>
      <c r="Q166" s="364"/>
      <c r="R166" s="364"/>
      <c r="S166" s="364"/>
      <c r="T166" s="364"/>
      <c r="U166" s="364"/>
      <c r="V166" s="364"/>
      <c r="W166" s="364"/>
      <c r="X166" s="364"/>
      <c r="Y166" s="364"/>
      <c r="Z166" s="364"/>
    </row>
    <row r="167">
      <c r="A167" s="364"/>
      <c r="B167" s="364"/>
      <c r="C167" s="399"/>
      <c r="D167" s="399"/>
      <c r="E167" s="399"/>
      <c r="F167" s="364"/>
      <c r="G167" s="364"/>
      <c r="H167" s="364"/>
      <c r="I167" s="364"/>
      <c r="J167" s="364"/>
      <c r="K167" s="364"/>
      <c r="L167" s="364"/>
      <c r="M167" s="364"/>
      <c r="N167" s="364"/>
      <c r="O167" s="364"/>
      <c r="P167" s="364"/>
      <c r="Q167" s="364"/>
      <c r="R167" s="364"/>
      <c r="S167" s="364"/>
      <c r="T167" s="364"/>
      <c r="U167" s="364"/>
      <c r="V167" s="364"/>
      <c r="W167" s="364"/>
      <c r="X167" s="364"/>
      <c r="Y167" s="364"/>
      <c r="Z167" s="364"/>
    </row>
    <row r="168">
      <c r="A168" s="364"/>
      <c r="B168" s="364"/>
      <c r="C168" s="399"/>
      <c r="D168" s="399"/>
      <c r="E168" s="399"/>
      <c r="F168" s="364"/>
      <c r="G168" s="364"/>
      <c r="H168" s="364"/>
      <c r="I168" s="364"/>
      <c r="J168" s="364"/>
      <c r="K168" s="364"/>
      <c r="L168" s="364"/>
      <c r="M168" s="364"/>
      <c r="N168" s="364"/>
      <c r="O168" s="364"/>
      <c r="P168" s="364"/>
      <c r="Q168" s="364"/>
      <c r="R168" s="364"/>
      <c r="S168" s="364"/>
      <c r="T168" s="364"/>
      <c r="U168" s="364"/>
      <c r="V168" s="364"/>
      <c r="W168" s="364"/>
      <c r="X168" s="364"/>
      <c r="Y168" s="364"/>
      <c r="Z168" s="364"/>
    </row>
    <row r="169">
      <c r="A169" s="364"/>
      <c r="B169" s="364"/>
      <c r="C169" s="399"/>
      <c r="D169" s="399"/>
      <c r="E169" s="399"/>
      <c r="F169" s="364"/>
      <c r="G169" s="364"/>
      <c r="H169" s="364"/>
      <c r="I169" s="364"/>
      <c r="J169" s="364"/>
      <c r="K169" s="364"/>
      <c r="L169" s="364"/>
      <c r="M169" s="364"/>
      <c r="N169" s="364"/>
      <c r="O169" s="364"/>
      <c r="P169" s="364"/>
      <c r="Q169" s="364"/>
      <c r="R169" s="364"/>
      <c r="S169" s="364"/>
      <c r="T169" s="364"/>
      <c r="U169" s="364"/>
      <c r="V169" s="364"/>
      <c r="W169" s="364"/>
      <c r="X169" s="364"/>
      <c r="Y169" s="364"/>
      <c r="Z169" s="364"/>
    </row>
    <row r="170">
      <c r="A170" s="364"/>
      <c r="B170" s="364"/>
      <c r="C170" s="399"/>
      <c r="D170" s="399"/>
      <c r="E170" s="399"/>
      <c r="F170" s="364"/>
      <c r="G170" s="364"/>
      <c r="H170" s="364"/>
      <c r="I170" s="364"/>
      <c r="J170" s="364"/>
      <c r="K170" s="364"/>
      <c r="L170" s="364"/>
      <c r="M170" s="364"/>
      <c r="N170" s="364"/>
      <c r="O170" s="364"/>
      <c r="P170" s="364"/>
      <c r="Q170" s="364"/>
      <c r="R170" s="364"/>
      <c r="S170" s="364"/>
      <c r="T170" s="364"/>
      <c r="U170" s="364"/>
      <c r="V170" s="364"/>
      <c r="W170" s="364"/>
      <c r="X170" s="364"/>
      <c r="Y170" s="364"/>
      <c r="Z170" s="364"/>
    </row>
    <row r="171">
      <c r="A171" s="364"/>
      <c r="B171" s="364"/>
      <c r="C171" s="399"/>
      <c r="D171" s="399"/>
      <c r="E171" s="399"/>
      <c r="F171" s="364"/>
      <c r="G171" s="364"/>
      <c r="H171" s="364"/>
      <c r="I171" s="364"/>
      <c r="J171" s="364"/>
      <c r="K171" s="364"/>
      <c r="L171" s="364"/>
      <c r="M171" s="364"/>
      <c r="N171" s="364"/>
      <c r="O171" s="364"/>
      <c r="P171" s="364"/>
      <c r="Q171" s="364"/>
      <c r="R171" s="364"/>
      <c r="S171" s="364"/>
      <c r="T171" s="364"/>
      <c r="U171" s="364"/>
      <c r="V171" s="364"/>
      <c r="W171" s="364"/>
      <c r="X171" s="364"/>
      <c r="Y171" s="364"/>
      <c r="Z171" s="364"/>
    </row>
    <row r="172">
      <c r="A172" s="364"/>
      <c r="B172" s="364"/>
      <c r="C172" s="399"/>
      <c r="D172" s="399"/>
      <c r="E172" s="399"/>
      <c r="F172" s="364"/>
      <c r="G172" s="364"/>
      <c r="H172" s="364"/>
      <c r="I172" s="364"/>
      <c r="J172" s="364"/>
      <c r="K172" s="364"/>
      <c r="L172" s="364"/>
      <c r="M172" s="364"/>
      <c r="N172" s="364"/>
      <c r="O172" s="364"/>
      <c r="P172" s="364"/>
      <c r="Q172" s="364"/>
      <c r="R172" s="364"/>
      <c r="S172" s="364"/>
      <c r="T172" s="364"/>
      <c r="U172" s="364"/>
      <c r="V172" s="364"/>
      <c r="W172" s="364"/>
      <c r="X172" s="364"/>
      <c r="Y172" s="364"/>
      <c r="Z172" s="364"/>
    </row>
    <row r="173">
      <c r="A173" s="364"/>
      <c r="B173" s="364"/>
      <c r="C173" s="399"/>
      <c r="D173" s="399"/>
      <c r="E173" s="399"/>
      <c r="F173" s="364"/>
      <c r="G173" s="364"/>
      <c r="H173" s="364"/>
      <c r="I173" s="364"/>
      <c r="J173" s="364"/>
      <c r="K173" s="364"/>
      <c r="L173" s="364"/>
      <c r="M173" s="364"/>
      <c r="N173" s="364"/>
      <c r="O173" s="364"/>
      <c r="P173" s="364"/>
      <c r="Q173" s="364"/>
      <c r="R173" s="364"/>
      <c r="S173" s="364"/>
      <c r="T173" s="364"/>
      <c r="U173" s="364"/>
      <c r="V173" s="364"/>
      <c r="W173" s="364"/>
      <c r="X173" s="364"/>
      <c r="Y173" s="364"/>
      <c r="Z173" s="364"/>
    </row>
    <row r="174">
      <c r="A174" s="364"/>
      <c r="B174" s="364"/>
      <c r="C174" s="399"/>
      <c r="D174" s="399"/>
      <c r="E174" s="399"/>
      <c r="F174" s="364"/>
      <c r="G174" s="364"/>
      <c r="H174" s="364"/>
      <c r="I174" s="364"/>
      <c r="J174" s="364"/>
      <c r="K174" s="364"/>
      <c r="L174" s="364"/>
      <c r="M174" s="364"/>
      <c r="N174" s="364"/>
      <c r="O174" s="364"/>
      <c r="P174" s="364"/>
      <c r="Q174" s="364"/>
      <c r="R174" s="364"/>
      <c r="S174" s="364"/>
      <c r="T174" s="364"/>
      <c r="U174" s="364"/>
      <c r="V174" s="364"/>
      <c r="W174" s="364"/>
      <c r="X174" s="364"/>
      <c r="Y174" s="364"/>
      <c r="Z174" s="364"/>
    </row>
    <row r="175">
      <c r="A175" s="364"/>
      <c r="B175" s="364"/>
      <c r="C175" s="399"/>
      <c r="D175" s="399"/>
      <c r="E175" s="399"/>
      <c r="F175" s="364"/>
      <c r="G175" s="364"/>
      <c r="H175" s="364"/>
      <c r="I175" s="364"/>
      <c r="J175" s="364"/>
      <c r="K175" s="364"/>
      <c r="L175" s="364"/>
      <c r="M175" s="364"/>
      <c r="N175" s="364"/>
      <c r="O175" s="364"/>
      <c r="P175" s="364"/>
      <c r="Q175" s="364"/>
      <c r="R175" s="364"/>
      <c r="S175" s="364"/>
      <c r="T175" s="364"/>
      <c r="U175" s="364"/>
      <c r="V175" s="364"/>
      <c r="W175" s="364"/>
      <c r="X175" s="364"/>
      <c r="Y175" s="364"/>
      <c r="Z175" s="364"/>
    </row>
    <row r="176">
      <c r="A176" s="364"/>
      <c r="B176" s="364"/>
      <c r="C176" s="399"/>
      <c r="D176" s="399"/>
      <c r="E176" s="399"/>
      <c r="F176" s="364"/>
      <c r="G176" s="364"/>
      <c r="H176" s="364"/>
      <c r="I176" s="364"/>
      <c r="J176" s="364"/>
      <c r="K176" s="364"/>
      <c r="L176" s="364"/>
      <c r="M176" s="364"/>
      <c r="N176" s="364"/>
      <c r="O176" s="364"/>
      <c r="P176" s="364"/>
      <c r="Q176" s="364"/>
      <c r="R176" s="364"/>
      <c r="S176" s="364"/>
      <c r="T176" s="364"/>
      <c r="U176" s="364"/>
      <c r="V176" s="364"/>
      <c r="W176" s="364"/>
      <c r="X176" s="364"/>
      <c r="Y176" s="364"/>
      <c r="Z176" s="364"/>
    </row>
    <row r="177">
      <c r="A177" s="364"/>
      <c r="B177" s="364"/>
      <c r="C177" s="399"/>
      <c r="D177" s="399"/>
      <c r="E177" s="399"/>
      <c r="F177" s="364"/>
      <c r="G177" s="364"/>
      <c r="H177" s="364"/>
      <c r="I177" s="364"/>
      <c r="J177" s="364"/>
      <c r="K177" s="364"/>
      <c r="L177" s="364"/>
      <c r="M177" s="364"/>
      <c r="N177" s="364"/>
      <c r="O177" s="364"/>
      <c r="P177" s="364"/>
      <c r="Q177" s="364"/>
      <c r="R177" s="364"/>
      <c r="S177" s="364"/>
      <c r="T177" s="364"/>
      <c r="U177" s="364"/>
      <c r="V177" s="364"/>
      <c r="W177" s="364"/>
      <c r="X177" s="364"/>
      <c r="Y177" s="364"/>
      <c r="Z177" s="364"/>
    </row>
    <row r="178">
      <c r="A178" s="364"/>
      <c r="B178" s="364"/>
      <c r="C178" s="399"/>
      <c r="D178" s="399"/>
      <c r="E178" s="399"/>
      <c r="F178" s="364"/>
      <c r="G178" s="364"/>
      <c r="H178" s="364"/>
      <c r="I178" s="364"/>
      <c r="J178" s="364"/>
      <c r="K178" s="364"/>
      <c r="L178" s="364"/>
      <c r="M178" s="364"/>
      <c r="N178" s="364"/>
      <c r="O178" s="364"/>
      <c r="P178" s="364"/>
      <c r="Q178" s="364"/>
      <c r="R178" s="364"/>
      <c r="S178" s="364"/>
      <c r="T178" s="364"/>
      <c r="U178" s="364"/>
      <c r="V178" s="364"/>
      <c r="W178" s="364"/>
      <c r="X178" s="364"/>
      <c r="Y178" s="364"/>
      <c r="Z178" s="364"/>
    </row>
    <row r="179">
      <c r="A179" s="364"/>
      <c r="B179" s="364"/>
      <c r="C179" s="399"/>
      <c r="D179" s="399"/>
      <c r="E179" s="399"/>
      <c r="F179" s="364"/>
      <c r="G179" s="364"/>
      <c r="H179" s="364"/>
      <c r="I179" s="364"/>
      <c r="J179" s="364"/>
      <c r="K179" s="364"/>
      <c r="L179" s="364"/>
      <c r="M179" s="364"/>
      <c r="N179" s="364"/>
      <c r="O179" s="364"/>
      <c r="P179" s="364"/>
      <c r="Q179" s="364"/>
      <c r="R179" s="364"/>
      <c r="S179" s="364"/>
      <c r="T179" s="364"/>
      <c r="U179" s="364"/>
      <c r="V179" s="364"/>
      <c r="W179" s="364"/>
      <c r="X179" s="364"/>
      <c r="Y179" s="364"/>
      <c r="Z179" s="364"/>
    </row>
    <row r="180">
      <c r="A180" s="364"/>
      <c r="B180" s="364"/>
      <c r="C180" s="399"/>
      <c r="D180" s="399"/>
      <c r="E180" s="399"/>
      <c r="F180" s="364"/>
      <c r="G180" s="364"/>
      <c r="H180" s="364"/>
      <c r="I180" s="364"/>
      <c r="J180" s="364"/>
      <c r="K180" s="364"/>
      <c r="L180" s="364"/>
      <c r="M180" s="364"/>
      <c r="N180" s="364"/>
      <c r="O180" s="364"/>
      <c r="P180" s="364"/>
      <c r="Q180" s="364"/>
      <c r="R180" s="364"/>
      <c r="S180" s="364"/>
      <c r="T180" s="364"/>
      <c r="U180" s="364"/>
      <c r="V180" s="364"/>
      <c r="W180" s="364"/>
      <c r="X180" s="364"/>
      <c r="Y180" s="364"/>
      <c r="Z180" s="364"/>
    </row>
    <row r="181">
      <c r="A181" s="364"/>
      <c r="B181" s="364"/>
      <c r="C181" s="399"/>
      <c r="D181" s="399"/>
      <c r="E181" s="399"/>
      <c r="F181" s="364"/>
      <c r="G181" s="364"/>
      <c r="H181" s="364"/>
      <c r="I181" s="364"/>
      <c r="J181" s="364"/>
      <c r="K181" s="364"/>
      <c r="L181" s="364"/>
      <c r="M181" s="364"/>
      <c r="N181" s="364"/>
      <c r="O181" s="364"/>
      <c r="P181" s="364"/>
      <c r="Q181" s="364"/>
      <c r="R181" s="364"/>
      <c r="S181" s="364"/>
      <c r="T181" s="364"/>
      <c r="U181" s="364"/>
      <c r="V181" s="364"/>
      <c r="W181" s="364"/>
      <c r="X181" s="364"/>
      <c r="Y181" s="364"/>
      <c r="Z181" s="364"/>
    </row>
    <row r="182">
      <c r="A182" s="364"/>
      <c r="B182" s="364"/>
      <c r="C182" s="399"/>
      <c r="D182" s="399"/>
      <c r="E182" s="399"/>
      <c r="F182" s="364"/>
      <c r="G182" s="364"/>
      <c r="H182" s="364"/>
      <c r="I182" s="364"/>
      <c r="J182" s="364"/>
      <c r="K182" s="364"/>
      <c r="L182" s="364"/>
      <c r="M182" s="364"/>
      <c r="N182" s="364"/>
      <c r="O182" s="364"/>
      <c r="P182" s="364"/>
      <c r="Q182" s="364"/>
      <c r="R182" s="364"/>
      <c r="S182" s="364"/>
      <c r="T182" s="364"/>
      <c r="U182" s="364"/>
      <c r="V182" s="364"/>
      <c r="W182" s="364"/>
      <c r="X182" s="364"/>
      <c r="Y182" s="364"/>
      <c r="Z182" s="364"/>
    </row>
    <row r="183">
      <c r="A183" s="364"/>
      <c r="B183" s="364"/>
      <c r="C183" s="399"/>
      <c r="D183" s="399"/>
      <c r="E183" s="399"/>
      <c r="F183" s="364"/>
      <c r="G183" s="364"/>
      <c r="H183" s="364"/>
      <c r="I183" s="364"/>
      <c r="J183" s="364"/>
      <c r="K183" s="364"/>
      <c r="L183" s="364"/>
      <c r="M183" s="364"/>
      <c r="N183" s="364"/>
      <c r="O183" s="364"/>
      <c r="P183" s="364"/>
      <c r="Q183" s="364"/>
      <c r="R183" s="364"/>
      <c r="S183" s="364"/>
      <c r="T183" s="364"/>
      <c r="U183" s="364"/>
      <c r="V183" s="364"/>
      <c r="W183" s="364"/>
      <c r="X183" s="364"/>
      <c r="Y183" s="364"/>
      <c r="Z183" s="364"/>
    </row>
    <row r="184">
      <c r="A184" s="364"/>
      <c r="B184" s="364"/>
      <c r="C184" s="399"/>
      <c r="D184" s="399"/>
      <c r="E184" s="399"/>
      <c r="F184" s="364"/>
      <c r="G184" s="364"/>
      <c r="H184" s="364"/>
      <c r="I184" s="364"/>
      <c r="J184" s="364"/>
      <c r="K184" s="364"/>
      <c r="L184" s="364"/>
      <c r="M184" s="364"/>
      <c r="N184" s="364"/>
      <c r="O184" s="364"/>
      <c r="P184" s="364"/>
      <c r="Q184" s="364"/>
      <c r="R184" s="364"/>
      <c r="S184" s="364"/>
      <c r="T184" s="364"/>
      <c r="U184" s="364"/>
      <c r="V184" s="364"/>
      <c r="W184" s="364"/>
      <c r="X184" s="364"/>
      <c r="Y184" s="364"/>
      <c r="Z184" s="364"/>
    </row>
    <row r="185">
      <c r="A185" s="364"/>
      <c r="B185" s="364"/>
      <c r="C185" s="399"/>
      <c r="D185" s="399"/>
      <c r="E185" s="399"/>
      <c r="F185" s="364"/>
      <c r="G185" s="364"/>
      <c r="H185" s="364"/>
      <c r="I185" s="364"/>
      <c r="J185" s="364"/>
      <c r="K185" s="364"/>
      <c r="L185" s="364"/>
      <c r="M185" s="364"/>
      <c r="N185" s="364"/>
      <c r="O185" s="364"/>
      <c r="P185" s="364"/>
      <c r="Q185" s="364"/>
      <c r="R185" s="364"/>
      <c r="S185" s="364"/>
      <c r="T185" s="364"/>
      <c r="U185" s="364"/>
      <c r="V185" s="364"/>
      <c r="W185" s="364"/>
      <c r="X185" s="364"/>
      <c r="Y185" s="364"/>
      <c r="Z185" s="364"/>
    </row>
    <row r="186">
      <c r="A186" s="364"/>
      <c r="B186" s="364"/>
      <c r="C186" s="399"/>
      <c r="D186" s="399"/>
      <c r="E186" s="399"/>
      <c r="F186" s="364"/>
      <c r="G186" s="364"/>
      <c r="H186" s="364"/>
      <c r="I186" s="364"/>
      <c r="J186" s="364"/>
      <c r="K186" s="364"/>
      <c r="L186" s="364"/>
      <c r="M186" s="364"/>
      <c r="N186" s="364"/>
      <c r="O186" s="364"/>
      <c r="P186" s="364"/>
      <c r="Q186" s="364"/>
      <c r="R186" s="364"/>
      <c r="S186" s="364"/>
      <c r="T186" s="364"/>
      <c r="U186" s="364"/>
      <c r="V186" s="364"/>
      <c r="W186" s="364"/>
      <c r="X186" s="364"/>
      <c r="Y186" s="364"/>
      <c r="Z186" s="364"/>
    </row>
    <row r="187">
      <c r="A187" s="364"/>
      <c r="B187" s="364"/>
      <c r="C187" s="399"/>
      <c r="D187" s="399"/>
      <c r="E187" s="399"/>
      <c r="F187" s="364"/>
      <c r="G187" s="364"/>
      <c r="H187" s="364"/>
      <c r="I187" s="364"/>
      <c r="J187" s="364"/>
      <c r="K187" s="364"/>
      <c r="L187" s="364"/>
      <c r="M187" s="364"/>
      <c r="N187" s="364"/>
      <c r="O187" s="364"/>
      <c r="P187" s="364"/>
      <c r="Q187" s="364"/>
      <c r="R187" s="364"/>
      <c r="S187" s="364"/>
      <c r="T187" s="364"/>
      <c r="U187" s="364"/>
      <c r="V187" s="364"/>
      <c r="W187" s="364"/>
      <c r="X187" s="364"/>
      <c r="Y187" s="364"/>
      <c r="Z187" s="364"/>
    </row>
    <row r="188">
      <c r="A188" s="364"/>
      <c r="B188" s="364"/>
      <c r="C188" s="399"/>
      <c r="D188" s="399"/>
      <c r="E188" s="399"/>
      <c r="F188" s="364"/>
      <c r="G188" s="364"/>
      <c r="H188" s="364"/>
      <c r="I188" s="364"/>
      <c r="J188" s="364"/>
      <c r="K188" s="364"/>
      <c r="L188" s="364"/>
      <c r="M188" s="364"/>
      <c r="N188" s="364"/>
      <c r="O188" s="364"/>
      <c r="P188" s="364"/>
      <c r="Q188" s="364"/>
      <c r="R188" s="364"/>
      <c r="S188" s="364"/>
      <c r="T188" s="364"/>
      <c r="U188" s="364"/>
      <c r="V188" s="364"/>
      <c r="W188" s="364"/>
      <c r="X188" s="364"/>
      <c r="Y188" s="364"/>
      <c r="Z188" s="364"/>
    </row>
    <row r="189">
      <c r="A189" s="364"/>
      <c r="B189" s="364"/>
      <c r="C189" s="399"/>
      <c r="D189" s="399"/>
      <c r="E189" s="399"/>
      <c r="F189" s="364"/>
      <c r="G189" s="364"/>
      <c r="H189" s="364"/>
      <c r="I189" s="364"/>
      <c r="J189" s="364"/>
      <c r="K189" s="364"/>
      <c r="L189" s="364"/>
      <c r="M189" s="364"/>
      <c r="N189" s="364"/>
      <c r="O189" s="364"/>
      <c r="P189" s="364"/>
      <c r="Q189" s="364"/>
      <c r="R189" s="364"/>
      <c r="S189" s="364"/>
      <c r="T189" s="364"/>
      <c r="U189" s="364"/>
      <c r="V189" s="364"/>
      <c r="W189" s="364"/>
      <c r="X189" s="364"/>
      <c r="Y189" s="364"/>
      <c r="Z189" s="364"/>
    </row>
    <row r="190">
      <c r="A190" s="364"/>
      <c r="B190" s="364"/>
      <c r="C190" s="399"/>
      <c r="D190" s="399"/>
      <c r="E190" s="399"/>
      <c r="F190" s="364"/>
      <c r="G190" s="364"/>
      <c r="H190" s="364"/>
      <c r="I190" s="364"/>
      <c r="J190" s="364"/>
      <c r="K190" s="364"/>
      <c r="L190" s="364"/>
      <c r="M190" s="364"/>
      <c r="N190" s="364"/>
      <c r="O190" s="364"/>
      <c r="P190" s="364"/>
      <c r="Q190" s="364"/>
      <c r="R190" s="364"/>
      <c r="S190" s="364"/>
      <c r="T190" s="364"/>
      <c r="U190" s="364"/>
      <c r="V190" s="364"/>
      <c r="W190" s="364"/>
      <c r="X190" s="364"/>
      <c r="Y190" s="364"/>
      <c r="Z190" s="364"/>
    </row>
    <row r="191">
      <c r="A191" s="364"/>
      <c r="B191" s="364"/>
      <c r="C191" s="399"/>
      <c r="D191" s="399"/>
      <c r="E191" s="399"/>
      <c r="F191" s="364"/>
      <c r="G191" s="364"/>
      <c r="H191" s="364"/>
      <c r="I191" s="364"/>
      <c r="J191" s="364"/>
      <c r="K191" s="364"/>
      <c r="L191" s="364"/>
      <c r="M191" s="364"/>
      <c r="N191" s="364"/>
      <c r="O191" s="364"/>
      <c r="P191" s="364"/>
      <c r="Q191" s="364"/>
      <c r="R191" s="364"/>
      <c r="S191" s="364"/>
      <c r="T191" s="364"/>
      <c r="U191" s="364"/>
      <c r="V191" s="364"/>
      <c r="W191" s="364"/>
      <c r="X191" s="364"/>
      <c r="Y191" s="364"/>
      <c r="Z191" s="364"/>
    </row>
    <row r="192">
      <c r="A192" s="364"/>
      <c r="B192" s="364"/>
      <c r="C192" s="399"/>
      <c r="D192" s="399"/>
      <c r="E192" s="399"/>
      <c r="F192" s="364"/>
      <c r="G192" s="364"/>
      <c r="H192" s="364"/>
      <c r="I192" s="364"/>
      <c r="J192" s="364"/>
      <c r="K192" s="364"/>
      <c r="L192" s="364"/>
      <c r="M192" s="364"/>
      <c r="N192" s="364"/>
      <c r="O192" s="364"/>
      <c r="P192" s="364"/>
      <c r="Q192" s="364"/>
      <c r="R192" s="364"/>
      <c r="S192" s="364"/>
      <c r="T192" s="364"/>
      <c r="U192" s="364"/>
      <c r="V192" s="364"/>
      <c r="W192" s="364"/>
      <c r="X192" s="364"/>
      <c r="Y192" s="364"/>
      <c r="Z192" s="364"/>
    </row>
    <row r="193">
      <c r="A193" s="364"/>
      <c r="B193" s="364"/>
      <c r="C193" s="399"/>
      <c r="D193" s="399"/>
      <c r="E193" s="399"/>
      <c r="F193" s="364"/>
      <c r="G193" s="364"/>
      <c r="H193" s="364"/>
      <c r="I193" s="364"/>
      <c r="J193" s="364"/>
      <c r="K193" s="364"/>
      <c r="L193" s="364"/>
      <c r="M193" s="364"/>
      <c r="N193" s="364"/>
      <c r="O193" s="364"/>
      <c r="P193" s="364"/>
      <c r="Q193" s="364"/>
      <c r="R193" s="364"/>
      <c r="S193" s="364"/>
      <c r="T193" s="364"/>
      <c r="U193" s="364"/>
      <c r="V193" s="364"/>
      <c r="W193" s="364"/>
      <c r="X193" s="364"/>
      <c r="Y193" s="364"/>
      <c r="Z193" s="364"/>
    </row>
    <row r="194">
      <c r="A194" s="364"/>
      <c r="B194" s="364"/>
      <c r="C194" s="399"/>
      <c r="D194" s="399"/>
      <c r="E194" s="399"/>
      <c r="F194" s="364"/>
      <c r="G194" s="364"/>
      <c r="H194" s="364"/>
      <c r="I194" s="364"/>
      <c r="J194" s="364"/>
      <c r="K194" s="364"/>
      <c r="L194" s="364"/>
      <c r="M194" s="364"/>
      <c r="N194" s="364"/>
      <c r="O194" s="364"/>
      <c r="P194" s="364"/>
      <c r="Q194" s="364"/>
      <c r="R194" s="364"/>
      <c r="S194" s="364"/>
      <c r="T194" s="364"/>
      <c r="U194" s="364"/>
      <c r="V194" s="364"/>
      <c r="W194" s="364"/>
      <c r="X194" s="364"/>
      <c r="Y194" s="364"/>
      <c r="Z194" s="364"/>
    </row>
    <row r="195">
      <c r="A195" s="364"/>
      <c r="B195" s="364"/>
      <c r="C195" s="399"/>
      <c r="D195" s="399"/>
      <c r="E195" s="399"/>
      <c r="F195" s="364"/>
      <c r="G195" s="364"/>
      <c r="H195" s="364"/>
      <c r="I195" s="364"/>
      <c r="J195" s="364"/>
      <c r="K195" s="364"/>
      <c r="L195" s="364"/>
      <c r="M195" s="364"/>
      <c r="N195" s="364"/>
      <c r="O195" s="364"/>
      <c r="P195" s="364"/>
      <c r="Q195" s="364"/>
      <c r="R195" s="364"/>
      <c r="S195" s="364"/>
      <c r="T195" s="364"/>
      <c r="U195" s="364"/>
      <c r="V195" s="364"/>
      <c r="W195" s="364"/>
      <c r="X195" s="364"/>
      <c r="Y195" s="364"/>
      <c r="Z195" s="364"/>
    </row>
    <row r="196">
      <c r="A196" s="364"/>
      <c r="B196" s="364"/>
      <c r="C196" s="399"/>
      <c r="D196" s="399"/>
      <c r="E196" s="399"/>
      <c r="F196" s="364"/>
      <c r="G196" s="364"/>
      <c r="H196" s="364"/>
      <c r="I196" s="364"/>
      <c r="J196" s="364"/>
      <c r="K196" s="364"/>
      <c r="L196" s="364"/>
      <c r="M196" s="364"/>
      <c r="N196" s="364"/>
      <c r="O196" s="364"/>
      <c r="P196" s="364"/>
      <c r="Q196" s="364"/>
      <c r="R196" s="364"/>
      <c r="S196" s="364"/>
      <c r="T196" s="364"/>
      <c r="U196" s="364"/>
      <c r="V196" s="364"/>
      <c r="W196" s="364"/>
      <c r="X196" s="364"/>
      <c r="Y196" s="364"/>
      <c r="Z196" s="364"/>
    </row>
    <row r="197">
      <c r="A197" s="364"/>
      <c r="B197" s="364"/>
      <c r="C197" s="399"/>
      <c r="D197" s="399"/>
      <c r="E197" s="399"/>
      <c r="F197" s="364"/>
      <c r="G197" s="364"/>
      <c r="H197" s="364"/>
      <c r="I197" s="364"/>
      <c r="J197" s="364"/>
      <c r="K197" s="364"/>
      <c r="L197" s="364"/>
      <c r="M197" s="364"/>
      <c r="N197" s="364"/>
      <c r="O197" s="364"/>
      <c r="P197" s="364"/>
      <c r="Q197" s="364"/>
      <c r="R197" s="364"/>
      <c r="S197" s="364"/>
      <c r="T197" s="364"/>
      <c r="U197" s="364"/>
      <c r="V197" s="364"/>
      <c r="W197" s="364"/>
      <c r="X197" s="364"/>
      <c r="Y197" s="364"/>
      <c r="Z197" s="364"/>
    </row>
    <row r="198">
      <c r="A198" s="364"/>
      <c r="B198" s="364"/>
      <c r="C198" s="399"/>
      <c r="D198" s="399"/>
      <c r="E198" s="399"/>
      <c r="F198" s="364"/>
      <c r="G198" s="364"/>
      <c r="H198" s="364"/>
      <c r="I198" s="364"/>
      <c r="J198" s="364"/>
      <c r="K198" s="364"/>
      <c r="L198" s="364"/>
      <c r="M198" s="364"/>
      <c r="N198" s="364"/>
      <c r="O198" s="364"/>
      <c r="P198" s="364"/>
      <c r="Q198" s="364"/>
      <c r="R198" s="364"/>
      <c r="S198" s="364"/>
      <c r="T198" s="364"/>
      <c r="U198" s="364"/>
      <c r="V198" s="364"/>
      <c r="W198" s="364"/>
      <c r="X198" s="364"/>
      <c r="Y198" s="364"/>
      <c r="Z198" s="364"/>
    </row>
    <row r="199">
      <c r="A199" s="364"/>
      <c r="B199" s="364"/>
      <c r="C199" s="399"/>
      <c r="D199" s="399"/>
      <c r="E199" s="399"/>
      <c r="F199" s="364"/>
      <c r="G199" s="364"/>
      <c r="H199" s="364"/>
      <c r="I199" s="364"/>
      <c r="J199" s="364"/>
      <c r="K199" s="364"/>
      <c r="L199" s="364"/>
      <c r="M199" s="364"/>
      <c r="N199" s="364"/>
      <c r="O199" s="364"/>
      <c r="P199" s="364"/>
      <c r="Q199" s="364"/>
      <c r="R199" s="364"/>
      <c r="S199" s="364"/>
      <c r="T199" s="364"/>
      <c r="U199" s="364"/>
      <c r="V199" s="364"/>
      <c r="W199" s="364"/>
      <c r="X199" s="364"/>
      <c r="Y199" s="364"/>
      <c r="Z199" s="364"/>
    </row>
    <row r="200">
      <c r="A200" s="364"/>
      <c r="B200" s="364"/>
      <c r="C200" s="399"/>
      <c r="D200" s="399"/>
      <c r="E200" s="399"/>
      <c r="F200" s="364"/>
      <c r="G200" s="364"/>
      <c r="H200" s="364"/>
      <c r="I200" s="364"/>
      <c r="J200" s="364"/>
      <c r="K200" s="364"/>
      <c r="L200" s="364"/>
      <c r="M200" s="364"/>
      <c r="N200" s="364"/>
      <c r="O200" s="364"/>
      <c r="P200" s="364"/>
      <c r="Q200" s="364"/>
      <c r="R200" s="364"/>
      <c r="S200" s="364"/>
      <c r="T200" s="364"/>
      <c r="U200" s="364"/>
      <c r="V200" s="364"/>
      <c r="W200" s="364"/>
      <c r="X200" s="364"/>
      <c r="Y200" s="364"/>
      <c r="Z200" s="364"/>
    </row>
    <row r="201">
      <c r="A201" s="364"/>
      <c r="B201" s="364"/>
      <c r="C201" s="399"/>
      <c r="D201" s="399"/>
      <c r="E201" s="399"/>
      <c r="F201" s="364"/>
      <c r="G201" s="364"/>
      <c r="H201" s="364"/>
      <c r="I201" s="364"/>
      <c r="J201" s="364"/>
      <c r="K201" s="364"/>
      <c r="L201" s="364"/>
      <c r="M201" s="364"/>
      <c r="N201" s="364"/>
      <c r="O201" s="364"/>
      <c r="P201" s="364"/>
      <c r="Q201" s="364"/>
      <c r="R201" s="364"/>
      <c r="S201" s="364"/>
      <c r="T201" s="364"/>
      <c r="U201" s="364"/>
      <c r="V201" s="364"/>
      <c r="W201" s="364"/>
      <c r="X201" s="364"/>
      <c r="Y201" s="364"/>
      <c r="Z201" s="364"/>
    </row>
    <row r="202">
      <c r="A202" s="364"/>
      <c r="B202" s="364"/>
      <c r="C202" s="399"/>
      <c r="D202" s="399"/>
      <c r="E202" s="399"/>
      <c r="F202" s="364"/>
      <c r="G202" s="364"/>
      <c r="H202" s="364"/>
      <c r="I202" s="364"/>
      <c r="J202" s="364"/>
      <c r="K202" s="364"/>
      <c r="L202" s="364"/>
      <c r="M202" s="364"/>
      <c r="N202" s="364"/>
      <c r="O202" s="364"/>
      <c r="P202" s="364"/>
      <c r="Q202" s="364"/>
      <c r="R202" s="364"/>
      <c r="S202" s="364"/>
      <c r="T202" s="364"/>
      <c r="U202" s="364"/>
      <c r="V202" s="364"/>
      <c r="W202" s="364"/>
      <c r="X202" s="364"/>
      <c r="Y202" s="364"/>
      <c r="Z202" s="364"/>
    </row>
    <row r="203">
      <c r="A203" s="364"/>
      <c r="B203" s="364"/>
      <c r="C203" s="399"/>
      <c r="D203" s="399"/>
      <c r="E203" s="399"/>
      <c r="F203" s="364"/>
      <c r="G203" s="364"/>
      <c r="H203" s="364"/>
      <c r="I203" s="364"/>
      <c r="J203" s="364"/>
      <c r="K203" s="364"/>
      <c r="L203" s="364"/>
      <c r="M203" s="364"/>
      <c r="N203" s="364"/>
      <c r="O203" s="364"/>
      <c r="P203" s="364"/>
      <c r="Q203" s="364"/>
      <c r="R203" s="364"/>
      <c r="S203" s="364"/>
      <c r="T203" s="364"/>
      <c r="U203" s="364"/>
      <c r="V203" s="364"/>
      <c r="W203" s="364"/>
      <c r="X203" s="364"/>
      <c r="Y203" s="364"/>
      <c r="Z203" s="364"/>
    </row>
    <row r="204">
      <c r="A204" s="364"/>
      <c r="B204" s="364"/>
      <c r="C204" s="399"/>
      <c r="D204" s="399"/>
      <c r="E204" s="399"/>
      <c r="F204" s="364"/>
      <c r="G204" s="364"/>
      <c r="H204" s="364"/>
      <c r="I204" s="364"/>
      <c r="J204" s="364"/>
      <c r="K204" s="364"/>
      <c r="L204" s="364"/>
      <c r="M204" s="364"/>
      <c r="N204" s="364"/>
      <c r="O204" s="364"/>
      <c r="P204" s="364"/>
      <c r="Q204" s="364"/>
      <c r="R204" s="364"/>
      <c r="S204" s="364"/>
      <c r="T204" s="364"/>
      <c r="U204" s="364"/>
      <c r="V204" s="364"/>
      <c r="W204" s="364"/>
      <c r="X204" s="364"/>
      <c r="Y204" s="364"/>
      <c r="Z204" s="364"/>
    </row>
    <row r="205">
      <c r="A205" s="364"/>
      <c r="B205" s="364"/>
      <c r="C205" s="399"/>
      <c r="D205" s="399"/>
      <c r="E205" s="399"/>
      <c r="F205" s="364"/>
      <c r="G205" s="364"/>
      <c r="H205" s="364"/>
      <c r="I205" s="364"/>
      <c r="J205" s="364"/>
      <c r="K205" s="364"/>
      <c r="L205" s="364"/>
      <c r="M205" s="364"/>
      <c r="N205" s="364"/>
      <c r="O205" s="364"/>
      <c r="P205" s="364"/>
      <c r="Q205" s="364"/>
      <c r="R205" s="364"/>
      <c r="S205" s="364"/>
      <c r="T205" s="364"/>
      <c r="U205" s="364"/>
      <c r="V205" s="364"/>
      <c r="W205" s="364"/>
      <c r="X205" s="364"/>
      <c r="Y205" s="364"/>
      <c r="Z205" s="364"/>
    </row>
    <row r="206">
      <c r="A206" s="364"/>
      <c r="B206" s="364"/>
      <c r="C206" s="399"/>
      <c r="D206" s="399"/>
      <c r="E206" s="399"/>
      <c r="F206" s="364"/>
      <c r="G206" s="364"/>
      <c r="H206" s="364"/>
      <c r="I206" s="364"/>
      <c r="J206" s="364"/>
      <c r="K206" s="364"/>
      <c r="L206" s="364"/>
      <c r="M206" s="364"/>
      <c r="N206" s="364"/>
      <c r="O206" s="364"/>
      <c r="P206" s="364"/>
      <c r="Q206" s="364"/>
      <c r="R206" s="364"/>
      <c r="S206" s="364"/>
      <c r="T206" s="364"/>
      <c r="U206" s="364"/>
      <c r="V206" s="364"/>
      <c r="W206" s="364"/>
      <c r="X206" s="364"/>
      <c r="Y206" s="364"/>
      <c r="Z206" s="364"/>
    </row>
    <row r="207">
      <c r="A207" s="364"/>
      <c r="B207" s="364"/>
      <c r="C207" s="399"/>
      <c r="D207" s="399"/>
      <c r="E207" s="399"/>
      <c r="F207" s="364"/>
      <c r="G207" s="364"/>
      <c r="H207" s="364"/>
      <c r="I207" s="364"/>
      <c r="J207" s="364"/>
      <c r="K207" s="364"/>
      <c r="L207" s="364"/>
      <c r="M207" s="364"/>
      <c r="N207" s="364"/>
      <c r="O207" s="364"/>
      <c r="P207" s="364"/>
      <c r="Q207" s="364"/>
      <c r="R207" s="364"/>
      <c r="S207" s="364"/>
      <c r="T207" s="364"/>
      <c r="U207" s="364"/>
      <c r="V207" s="364"/>
      <c r="W207" s="364"/>
      <c r="X207" s="364"/>
      <c r="Y207" s="364"/>
      <c r="Z207" s="364"/>
    </row>
    <row r="208">
      <c r="A208" s="364"/>
      <c r="B208" s="364"/>
      <c r="C208" s="399"/>
      <c r="D208" s="399"/>
      <c r="E208" s="399"/>
      <c r="F208" s="364"/>
      <c r="G208" s="364"/>
      <c r="H208" s="364"/>
      <c r="I208" s="364"/>
      <c r="J208" s="364"/>
      <c r="K208" s="364"/>
      <c r="L208" s="364"/>
      <c r="M208" s="364"/>
      <c r="N208" s="364"/>
      <c r="O208" s="364"/>
      <c r="P208" s="364"/>
      <c r="Q208" s="364"/>
      <c r="R208" s="364"/>
      <c r="S208" s="364"/>
      <c r="T208" s="364"/>
      <c r="U208" s="364"/>
      <c r="V208" s="364"/>
      <c r="W208" s="364"/>
      <c r="X208" s="364"/>
      <c r="Y208" s="364"/>
      <c r="Z208" s="364"/>
    </row>
    <row r="209">
      <c r="A209" s="364"/>
      <c r="B209" s="364"/>
      <c r="C209" s="399"/>
      <c r="D209" s="399"/>
      <c r="E209" s="399"/>
      <c r="F209" s="364"/>
      <c r="G209" s="364"/>
      <c r="H209" s="364"/>
      <c r="I209" s="364"/>
      <c r="J209" s="364"/>
      <c r="K209" s="364"/>
      <c r="L209" s="364"/>
      <c r="M209" s="364"/>
      <c r="N209" s="364"/>
      <c r="O209" s="364"/>
      <c r="P209" s="364"/>
      <c r="Q209" s="364"/>
      <c r="R209" s="364"/>
      <c r="S209" s="364"/>
      <c r="T209" s="364"/>
      <c r="U209" s="364"/>
      <c r="V209" s="364"/>
      <c r="W209" s="364"/>
      <c r="X209" s="364"/>
      <c r="Y209" s="364"/>
      <c r="Z209" s="364"/>
    </row>
    <row r="210">
      <c r="A210" s="364"/>
      <c r="B210" s="364"/>
      <c r="C210" s="399"/>
      <c r="D210" s="399"/>
      <c r="E210" s="399"/>
      <c r="F210" s="364"/>
      <c r="G210" s="364"/>
      <c r="H210" s="364"/>
      <c r="I210" s="364"/>
      <c r="J210" s="364"/>
      <c r="K210" s="364"/>
      <c r="L210" s="364"/>
      <c r="M210" s="364"/>
      <c r="N210" s="364"/>
      <c r="O210" s="364"/>
      <c r="P210" s="364"/>
      <c r="Q210" s="364"/>
      <c r="R210" s="364"/>
      <c r="S210" s="364"/>
      <c r="T210" s="364"/>
      <c r="U210" s="364"/>
      <c r="V210" s="364"/>
      <c r="W210" s="364"/>
      <c r="X210" s="364"/>
      <c r="Y210" s="364"/>
      <c r="Z210" s="364"/>
    </row>
    <row r="211">
      <c r="A211" s="364"/>
      <c r="B211" s="364"/>
      <c r="C211" s="399"/>
      <c r="D211" s="399"/>
      <c r="E211" s="399"/>
      <c r="F211" s="364"/>
      <c r="G211" s="364"/>
      <c r="H211" s="364"/>
      <c r="I211" s="364"/>
      <c r="J211" s="364"/>
      <c r="K211" s="364"/>
      <c r="L211" s="364"/>
      <c r="M211" s="364"/>
      <c r="N211" s="364"/>
      <c r="O211" s="364"/>
      <c r="P211" s="364"/>
      <c r="Q211" s="364"/>
      <c r="R211" s="364"/>
      <c r="S211" s="364"/>
      <c r="T211" s="364"/>
      <c r="U211" s="364"/>
      <c r="V211" s="364"/>
      <c r="W211" s="364"/>
      <c r="X211" s="364"/>
      <c r="Y211" s="364"/>
      <c r="Z211" s="364"/>
    </row>
    <row r="212">
      <c r="A212" s="364"/>
      <c r="B212" s="364"/>
      <c r="C212" s="399"/>
      <c r="D212" s="399"/>
      <c r="E212" s="399"/>
      <c r="F212" s="364"/>
      <c r="G212" s="364"/>
      <c r="H212" s="364"/>
      <c r="I212" s="364"/>
      <c r="J212" s="364"/>
      <c r="K212" s="364"/>
      <c r="L212" s="364"/>
      <c r="M212" s="364"/>
      <c r="N212" s="364"/>
      <c r="O212" s="364"/>
      <c r="P212" s="364"/>
      <c r="Q212" s="364"/>
      <c r="R212" s="364"/>
      <c r="S212" s="364"/>
      <c r="T212" s="364"/>
      <c r="U212" s="364"/>
      <c r="V212" s="364"/>
      <c r="W212" s="364"/>
      <c r="X212" s="364"/>
      <c r="Y212" s="364"/>
      <c r="Z212" s="364"/>
    </row>
    <row r="213">
      <c r="A213" s="364"/>
      <c r="B213" s="364"/>
      <c r="C213" s="399"/>
      <c r="D213" s="399"/>
      <c r="E213" s="399"/>
      <c r="F213" s="364"/>
      <c r="G213" s="364"/>
      <c r="H213" s="364"/>
      <c r="I213" s="364"/>
      <c r="J213" s="364"/>
      <c r="K213" s="364"/>
      <c r="L213" s="364"/>
      <c r="M213" s="364"/>
      <c r="N213" s="364"/>
      <c r="O213" s="364"/>
      <c r="P213" s="364"/>
      <c r="Q213" s="364"/>
      <c r="R213" s="364"/>
      <c r="S213" s="364"/>
      <c r="T213" s="364"/>
      <c r="U213" s="364"/>
      <c r="V213" s="364"/>
      <c r="W213" s="364"/>
      <c r="X213" s="364"/>
      <c r="Y213" s="364"/>
      <c r="Z213" s="364"/>
    </row>
    <row r="214">
      <c r="A214" s="364"/>
      <c r="B214" s="364"/>
      <c r="C214" s="399"/>
      <c r="D214" s="399"/>
      <c r="E214" s="399"/>
      <c r="F214" s="364"/>
      <c r="G214" s="364"/>
      <c r="H214" s="364"/>
      <c r="I214" s="364"/>
      <c r="J214" s="364"/>
      <c r="K214" s="364"/>
      <c r="L214" s="364"/>
      <c r="M214" s="364"/>
      <c r="N214" s="364"/>
      <c r="O214" s="364"/>
      <c r="P214" s="364"/>
      <c r="Q214" s="364"/>
      <c r="R214" s="364"/>
      <c r="S214" s="364"/>
      <c r="T214" s="364"/>
      <c r="U214" s="364"/>
      <c r="V214" s="364"/>
      <c r="W214" s="364"/>
      <c r="X214" s="364"/>
      <c r="Y214" s="364"/>
      <c r="Z214" s="364"/>
    </row>
    <row r="215">
      <c r="A215" s="364"/>
      <c r="B215" s="364"/>
      <c r="C215" s="399"/>
      <c r="D215" s="399"/>
      <c r="E215" s="399"/>
      <c r="F215" s="364"/>
      <c r="G215" s="364"/>
      <c r="H215" s="364"/>
      <c r="I215" s="364"/>
      <c r="J215" s="364"/>
      <c r="K215" s="364"/>
      <c r="L215" s="364"/>
      <c r="M215" s="364"/>
      <c r="N215" s="364"/>
      <c r="O215" s="364"/>
      <c r="P215" s="364"/>
      <c r="Q215" s="364"/>
      <c r="R215" s="364"/>
      <c r="S215" s="364"/>
      <c r="T215" s="364"/>
      <c r="U215" s="364"/>
      <c r="V215" s="364"/>
      <c r="W215" s="364"/>
      <c r="X215" s="364"/>
      <c r="Y215" s="364"/>
      <c r="Z215" s="364"/>
    </row>
    <row r="216">
      <c r="A216" s="364"/>
      <c r="B216" s="364"/>
      <c r="C216" s="399"/>
      <c r="D216" s="399"/>
      <c r="E216" s="399"/>
      <c r="F216" s="364"/>
      <c r="G216" s="364"/>
      <c r="H216" s="364"/>
      <c r="I216" s="364"/>
      <c r="J216" s="364"/>
      <c r="K216" s="364"/>
      <c r="L216" s="364"/>
      <c r="M216" s="364"/>
      <c r="N216" s="364"/>
      <c r="O216" s="364"/>
      <c r="P216" s="364"/>
      <c r="Q216" s="364"/>
      <c r="R216" s="364"/>
      <c r="S216" s="364"/>
      <c r="T216" s="364"/>
      <c r="U216" s="364"/>
      <c r="V216" s="364"/>
      <c r="W216" s="364"/>
      <c r="X216" s="364"/>
      <c r="Y216" s="364"/>
      <c r="Z216" s="364"/>
    </row>
    <row r="217">
      <c r="A217" s="364"/>
      <c r="B217" s="364"/>
      <c r="C217" s="399"/>
      <c r="D217" s="399"/>
      <c r="E217" s="399"/>
      <c r="F217" s="364"/>
      <c r="G217" s="364"/>
      <c r="H217" s="364"/>
      <c r="I217" s="364"/>
      <c r="J217" s="364"/>
      <c r="K217" s="364"/>
      <c r="L217" s="364"/>
      <c r="M217" s="364"/>
      <c r="N217" s="364"/>
      <c r="O217" s="364"/>
      <c r="P217" s="364"/>
      <c r="Q217" s="364"/>
      <c r="R217" s="364"/>
      <c r="S217" s="364"/>
      <c r="T217" s="364"/>
      <c r="U217" s="364"/>
      <c r="V217" s="364"/>
      <c r="W217" s="364"/>
      <c r="X217" s="364"/>
      <c r="Y217" s="364"/>
      <c r="Z217" s="364"/>
    </row>
    <row r="218">
      <c r="A218" s="364"/>
      <c r="B218" s="364"/>
      <c r="C218" s="399"/>
      <c r="D218" s="399"/>
      <c r="E218" s="399"/>
      <c r="F218" s="364"/>
      <c r="G218" s="364"/>
      <c r="H218" s="364"/>
      <c r="I218" s="364"/>
      <c r="J218" s="364"/>
      <c r="K218" s="364"/>
      <c r="L218" s="364"/>
      <c r="M218" s="364"/>
      <c r="N218" s="364"/>
      <c r="O218" s="364"/>
      <c r="P218" s="364"/>
      <c r="Q218" s="364"/>
      <c r="R218" s="364"/>
      <c r="S218" s="364"/>
      <c r="T218" s="364"/>
      <c r="U218" s="364"/>
      <c r="V218" s="364"/>
      <c r="W218" s="364"/>
      <c r="X218" s="364"/>
      <c r="Y218" s="364"/>
      <c r="Z218" s="364"/>
    </row>
    <row r="219">
      <c r="A219" s="364"/>
      <c r="B219" s="364"/>
      <c r="C219" s="399"/>
      <c r="D219" s="399"/>
      <c r="E219" s="399"/>
      <c r="F219" s="364"/>
      <c r="G219" s="364"/>
      <c r="H219" s="364"/>
      <c r="I219" s="364"/>
      <c r="J219" s="364"/>
      <c r="K219" s="364"/>
      <c r="L219" s="364"/>
      <c r="M219" s="364"/>
      <c r="N219" s="364"/>
      <c r="O219" s="364"/>
      <c r="P219" s="364"/>
      <c r="Q219" s="364"/>
      <c r="R219" s="364"/>
      <c r="S219" s="364"/>
      <c r="T219" s="364"/>
      <c r="U219" s="364"/>
      <c r="V219" s="364"/>
      <c r="W219" s="364"/>
      <c r="X219" s="364"/>
      <c r="Y219" s="364"/>
      <c r="Z219" s="364"/>
    </row>
    <row r="220">
      <c r="A220" s="364"/>
      <c r="B220" s="364"/>
      <c r="C220" s="399"/>
      <c r="D220" s="399"/>
      <c r="E220" s="399"/>
      <c r="F220" s="364"/>
      <c r="G220" s="364"/>
      <c r="H220" s="364"/>
      <c r="I220" s="364"/>
      <c r="J220" s="364"/>
      <c r="K220" s="364"/>
      <c r="L220" s="364"/>
      <c r="M220" s="364"/>
      <c r="N220" s="364"/>
      <c r="O220" s="364"/>
      <c r="P220" s="364"/>
      <c r="Q220" s="364"/>
      <c r="R220" s="364"/>
      <c r="S220" s="364"/>
      <c r="T220" s="364"/>
      <c r="U220" s="364"/>
      <c r="V220" s="364"/>
      <c r="W220" s="364"/>
      <c r="X220" s="364"/>
      <c r="Y220" s="364"/>
      <c r="Z220" s="364"/>
    </row>
    <row r="221">
      <c r="A221" s="364"/>
      <c r="B221" s="364"/>
      <c r="C221" s="399"/>
      <c r="D221" s="399"/>
      <c r="E221" s="399"/>
      <c r="F221" s="364"/>
      <c r="G221" s="364"/>
      <c r="H221" s="364"/>
      <c r="I221" s="364"/>
      <c r="J221" s="364"/>
      <c r="K221" s="364"/>
      <c r="L221" s="364"/>
      <c r="M221" s="364"/>
      <c r="N221" s="364"/>
      <c r="O221" s="364"/>
      <c r="P221" s="364"/>
      <c r="Q221" s="364"/>
      <c r="R221" s="364"/>
      <c r="S221" s="364"/>
      <c r="T221" s="364"/>
      <c r="U221" s="364"/>
      <c r="V221" s="364"/>
      <c r="W221" s="364"/>
      <c r="X221" s="364"/>
      <c r="Y221" s="364"/>
      <c r="Z221" s="364"/>
    </row>
    <row r="222">
      <c r="A222" s="364"/>
      <c r="B222" s="364"/>
      <c r="C222" s="399"/>
      <c r="D222" s="399"/>
      <c r="E222" s="399"/>
      <c r="F222" s="364"/>
      <c r="G222" s="364"/>
      <c r="H222" s="364"/>
      <c r="I222" s="364"/>
      <c r="J222" s="364"/>
      <c r="K222" s="364"/>
      <c r="L222" s="364"/>
      <c r="M222" s="364"/>
      <c r="N222" s="364"/>
      <c r="O222" s="364"/>
      <c r="P222" s="364"/>
      <c r="Q222" s="364"/>
      <c r="R222" s="364"/>
      <c r="S222" s="364"/>
      <c r="T222" s="364"/>
      <c r="U222" s="364"/>
      <c r="V222" s="364"/>
      <c r="W222" s="364"/>
      <c r="X222" s="364"/>
      <c r="Y222" s="364"/>
      <c r="Z222" s="364"/>
    </row>
    <row r="223">
      <c r="A223" s="364"/>
      <c r="B223" s="364"/>
      <c r="C223" s="399"/>
      <c r="D223" s="399"/>
      <c r="E223" s="399"/>
      <c r="F223" s="364"/>
      <c r="G223" s="364"/>
      <c r="H223" s="364"/>
      <c r="I223" s="364"/>
      <c r="J223" s="364"/>
      <c r="K223" s="364"/>
      <c r="L223" s="364"/>
      <c r="M223" s="364"/>
      <c r="N223" s="364"/>
      <c r="O223" s="364"/>
      <c r="P223" s="364"/>
      <c r="Q223" s="364"/>
      <c r="R223" s="364"/>
      <c r="S223" s="364"/>
      <c r="T223" s="364"/>
      <c r="U223" s="364"/>
      <c r="V223" s="364"/>
      <c r="W223" s="364"/>
      <c r="X223" s="364"/>
      <c r="Y223" s="364"/>
      <c r="Z223" s="364"/>
    </row>
    <row r="224">
      <c r="A224" s="364"/>
      <c r="B224" s="364"/>
      <c r="C224" s="399"/>
      <c r="D224" s="399"/>
      <c r="E224" s="399"/>
      <c r="F224" s="364"/>
      <c r="G224" s="364"/>
      <c r="H224" s="364"/>
      <c r="I224" s="364"/>
      <c r="J224" s="364"/>
      <c r="K224" s="364"/>
      <c r="L224" s="364"/>
      <c r="M224" s="364"/>
      <c r="N224" s="364"/>
      <c r="O224" s="364"/>
      <c r="P224" s="364"/>
      <c r="Q224" s="364"/>
      <c r="R224" s="364"/>
      <c r="S224" s="364"/>
      <c r="T224" s="364"/>
      <c r="U224" s="364"/>
      <c r="V224" s="364"/>
      <c r="W224" s="364"/>
      <c r="X224" s="364"/>
      <c r="Y224" s="364"/>
      <c r="Z224" s="364"/>
    </row>
    <row r="225">
      <c r="A225" s="364"/>
      <c r="B225" s="364"/>
      <c r="C225" s="399"/>
      <c r="D225" s="399"/>
      <c r="E225" s="399"/>
      <c r="F225" s="364"/>
      <c r="G225" s="364"/>
      <c r="H225" s="364"/>
      <c r="I225" s="364"/>
      <c r="J225" s="364"/>
      <c r="K225" s="364"/>
      <c r="L225" s="364"/>
      <c r="M225" s="364"/>
      <c r="N225" s="364"/>
      <c r="O225" s="364"/>
      <c r="P225" s="364"/>
      <c r="Q225" s="364"/>
      <c r="R225" s="364"/>
      <c r="S225" s="364"/>
      <c r="T225" s="364"/>
      <c r="U225" s="364"/>
      <c r="V225" s="364"/>
      <c r="W225" s="364"/>
      <c r="X225" s="364"/>
      <c r="Y225" s="364"/>
      <c r="Z225" s="364"/>
    </row>
    <row r="226">
      <c r="A226" s="364"/>
      <c r="B226" s="364"/>
      <c r="C226" s="399"/>
      <c r="D226" s="399"/>
      <c r="E226" s="399"/>
      <c r="F226" s="364"/>
      <c r="G226" s="364"/>
      <c r="H226" s="364"/>
      <c r="I226" s="364"/>
      <c r="J226" s="364"/>
      <c r="K226" s="364"/>
      <c r="L226" s="364"/>
      <c r="M226" s="364"/>
      <c r="N226" s="364"/>
      <c r="O226" s="364"/>
      <c r="P226" s="364"/>
      <c r="Q226" s="364"/>
      <c r="R226" s="364"/>
      <c r="S226" s="364"/>
      <c r="T226" s="364"/>
      <c r="U226" s="364"/>
      <c r="V226" s="364"/>
      <c r="W226" s="364"/>
      <c r="X226" s="364"/>
      <c r="Y226" s="364"/>
      <c r="Z226" s="364"/>
    </row>
    <row r="227">
      <c r="A227" s="364"/>
      <c r="B227" s="364"/>
      <c r="C227" s="399"/>
      <c r="D227" s="399"/>
      <c r="E227" s="399"/>
      <c r="F227" s="364"/>
      <c r="G227" s="364"/>
      <c r="H227" s="364"/>
      <c r="I227" s="364"/>
      <c r="J227" s="364"/>
      <c r="K227" s="364"/>
      <c r="L227" s="364"/>
      <c r="M227" s="364"/>
      <c r="N227" s="364"/>
      <c r="O227" s="364"/>
      <c r="P227" s="364"/>
      <c r="Q227" s="364"/>
      <c r="R227" s="364"/>
      <c r="S227" s="364"/>
      <c r="T227" s="364"/>
      <c r="U227" s="364"/>
      <c r="V227" s="364"/>
      <c r="W227" s="364"/>
      <c r="X227" s="364"/>
      <c r="Y227" s="364"/>
      <c r="Z227" s="364"/>
    </row>
    <row r="228">
      <c r="A228" s="364"/>
      <c r="B228" s="364"/>
      <c r="C228" s="399"/>
      <c r="D228" s="399"/>
      <c r="E228" s="399"/>
      <c r="F228" s="364"/>
      <c r="G228" s="364"/>
      <c r="H228" s="364"/>
      <c r="I228" s="364"/>
      <c r="J228" s="364"/>
      <c r="K228" s="364"/>
      <c r="L228" s="364"/>
      <c r="M228" s="364"/>
      <c r="N228" s="364"/>
      <c r="O228" s="364"/>
      <c r="P228" s="364"/>
      <c r="Q228" s="364"/>
      <c r="R228" s="364"/>
      <c r="S228" s="364"/>
      <c r="T228" s="364"/>
      <c r="U228" s="364"/>
      <c r="V228" s="364"/>
      <c r="W228" s="364"/>
      <c r="X228" s="364"/>
      <c r="Y228" s="364"/>
      <c r="Z228" s="364"/>
    </row>
    <row r="229">
      <c r="A229" s="364"/>
      <c r="B229" s="364"/>
      <c r="C229" s="399"/>
      <c r="D229" s="399"/>
      <c r="E229" s="399"/>
      <c r="F229" s="364"/>
      <c r="G229" s="364"/>
      <c r="H229" s="364"/>
      <c r="I229" s="364"/>
      <c r="J229" s="364"/>
      <c r="K229" s="364"/>
      <c r="L229" s="364"/>
      <c r="M229" s="364"/>
      <c r="N229" s="364"/>
      <c r="O229" s="364"/>
      <c r="P229" s="364"/>
      <c r="Q229" s="364"/>
      <c r="R229" s="364"/>
      <c r="S229" s="364"/>
      <c r="T229" s="364"/>
      <c r="U229" s="364"/>
      <c r="V229" s="364"/>
      <c r="W229" s="364"/>
      <c r="X229" s="364"/>
      <c r="Y229" s="364"/>
      <c r="Z229" s="364"/>
    </row>
    <row r="230">
      <c r="A230" s="364"/>
      <c r="B230" s="364"/>
      <c r="C230" s="399"/>
      <c r="D230" s="399"/>
      <c r="E230" s="399"/>
      <c r="F230" s="364"/>
      <c r="G230" s="364"/>
      <c r="H230" s="364"/>
      <c r="I230" s="364"/>
      <c r="J230" s="364"/>
      <c r="K230" s="364"/>
      <c r="L230" s="364"/>
      <c r="M230" s="364"/>
      <c r="N230" s="364"/>
      <c r="O230" s="364"/>
      <c r="P230" s="364"/>
      <c r="Q230" s="364"/>
      <c r="R230" s="364"/>
      <c r="S230" s="364"/>
      <c r="T230" s="364"/>
      <c r="U230" s="364"/>
      <c r="V230" s="364"/>
      <c r="W230" s="364"/>
      <c r="X230" s="364"/>
      <c r="Y230" s="364"/>
      <c r="Z230" s="364"/>
    </row>
    <row r="231">
      <c r="A231" s="364"/>
      <c r="B231" s="364"/>
      <c r="C231" s="399"/>
      <c r="D231" s="399"/>
      <c r="E231" s="399"/>
      <c r="F231" s="364"/>
      <c r="G231" s="364"/>
      <c r="H231" s="364"/>
      <c r="I231" s="364"/>
      <c r="J231" s="364"/>
      <c r="K231" s="364"/>
      <c r="L231" s="364"/>
      <c r="M231" s="364"/>
      <c r="N231" s="364"/>
      <c r="O231" s="364"/>
      <c r="P231" s="364"/>
      <c r="Q231" s="364"/>
      <c r="R231" s="364"/>
      <c r="S231" s="364"/>
      <c r="T231" s="364"/>
      <c r="U231" s="364"/>
      <c r="V231" s="364"/>
      <c r="W231" s="364"/>
      <c r="X231" s="364"/>
      <c r="Y231" s="364"/>
      <c r="Z231" s="364"/>
    </row>
    <row r="232">
      <c r="A232" s="364"/>
      <c r="B232" s="364"/>
      <c r="C232" s="399"/>
      <c r="D232" s="399"/>
      <c r="E232" s="399"/>
      <c r="F232" s="364"/>
      <c r="G232" s="364"/>
      <c r="H232" s="364"/>
      <c r="I232" s="364"/>
      <c r="J232" s="364"/>
      <c r="K232" s="364"/>
      <c r="L232" s="364"/>
      <c r="M232" s="364"/>
      <c r="N232" s="364"/>
      <c r="O232" s="364"/>
      <c r="P232" s="364"/>
      <c r="Q232" s="364"/>
      <c r="R232" s="364"/>
      <c r="S232" s="364"/>
      <c r="T232" s="364"/>
      <c r="U232" s="364"/>
      <c r="V232" s="364"/>
      <c r="W232" s="364"/>
      <c r="X232" s="364"/>
      <c r="Y232" s="364"/>
      <c r="Z232" s="364"/>
    </row>
    <row r="233">
      <c r="A233" s="364"/>
      <c r="B233" s="364"/>
      <c r="C233" s="399"/>
      <c r="D233" s="399"/>
      <c r="E233" s="399"/>
      <c r="F233" s="364"/>
      <c r="G233" s="364"/>
      <c r="H233" s="364"/>
      <c r="I233" s="364"/>
      <c r="J233" s="364"/>
      <c r="K233" s="364"/>
      <c r="L233" s="364"/>
      <c r="M233" s="364"/>
      <c r="N233" s="364"/>
      <c r="O233" s="364"/>
      <c r="P233" s="364"/>
      <c r="Q233" s="364"/>
      <c r="R233" s="364"/>
      <c r="S233" s="364"/>
      <c r="T233" s="364"/>
      <c r="U233" s="364"/>
      <c r="V233" s="364"/>
      <c r="W233" s="364"/>
      <c r="X233" s="364"/>
      <c r="Y233" s="364"/>
      <c r="Z233" s="364"/>
    </row>
    <row r="234">
      <c r="A234" s="364"/>
      <c r="B234" s="364"/>
      <c r="C234" s="399"/>
      <c r="D234" s="399"/>
      <c r="E234" s="399"/>
      <c r="F234" s="364"/>
      <c r="G234" s="364"/>
      <c r="H234" s="364"/>
      <c r="I234" s="364"/>
      <c r="J234" s="364"/>
      <c r="K234" s="364"/>
      <c r="L234" s="364"/>
      <c r="M234" s="364"/>
      <c r="N234" s="364"/>
      <c r="O234" s="364"/>
      <c r="P234" s="364"/>
      <c r="Q234" s="364"/>
      <c r="R234" s="364"/>
      <c r="S234" s="364"/>
      <c r="T234" s="364"/>
      <c r="U234" s="364"/>
      <c r="V234" s="364"/>
      <c r="W234" s="364"/>
      <c r="X234" s="364"/>
      <c r="Y234" s="364"/>
      <c r="Z234" s="364"/>
    </row>
    <row r="235">
      <c r="A235" s="364"/>
      <c r="B235" s="364"/>
      <c r="C235" s="399"/>
      <c r="D235" s="399"/>
      <c r="E235" s="399"/>
      <c r="F235" s="364"/>
      <c r="G235" s="364"/>
      <c r="H235" s="364"/>
      <c r="I235" s="364"/>
      <c r="J235" s="364"/>
      <c r="K235" s="364"/>
      <c r="L235" s="364"/>
      <c r="M235" s="364"/>
      <c r="N235" s="364"/>
      <c r="O235" s="364"/>
      <c r="P235" s="364"/>
      <c r="Q235" s="364"/>
      <c r="R235" s="364"/>
      <c r="S235" s="364"/>
      <c r="T235" s="364"/>
      <c r="U235" s="364"/>
      <c r="V235" s="364"/>
      <c r="W235" s="364"/>
      <c r="X235" s="364"/>
      <c r="Y235" s="364"/>
      <c r="Z235" s="364"/>
    </row>
    <row r="236">
      <c r="A236" s="364"/>
      <c r="B236" s="364"/>
      <c r="C236" s="399"/>
      <c r="D236" s="399"/>
      <c r="E236" s="399"/>
      <c r="F236" s="364"/>
      <c r="G236" s="364"/>
      <c r="H236" s="364"/>
      <c r="I236" s="364"/>
      <c r="J236" s="364"/>
      <c r="K236" s="364"/>
      <c r="L236" s="364"/>
      <c r="M236" s="364"/>
      <c r="N236" s="364"/>
      <c r="O236" s="364"/>
      <c r="P236" s="364"/>
      <c r="Q236" s="364"/>
      <c r="R236" s="364"/>
      <c r="S236" s="364"/>
      <c r="T236" s="364"/>
      <c r="U236" s="364"/>
      <c r="V236" s="364"/>
      <c r="W236" s="364"/>
      <c r="X236" s="364"/>
      <c r="Y236" s="364"/>
      <c r="Z236" s="364"/>
    </row>
    <row r="237">
      <c r="A237" s="364"/>
      <c r="B237" s="364"/>
      <c r="C237" s="399"/>
      <c r="D237" s="399"/>
      <c r="E237" s="399"/>
      <c r="F237" s="364"/>
      <c r="G237" s="364"/>
      <c r="H237" s="364"/>
      <c r="I237" s="364"/>
      <c r="J237" s="364"/>
      <c r="K237" s="364"/>
      <c r="L237" s="364"/>
      <c r="M237" s="364"/>
      <c r="N237" s="364"/>
      <c r="O237" s="364"/>
      <c r="P237" s="364"/>
      <c r="Q237" s="364"/>
      <c r="R237" s="364"/>
      <c r="S237" s="364"/>
      <c r="T237" s="364"/>
      <c r="U237" s="364"/>
      <c r="V237" s="364"/>
      <c r="W237" s="364"/>
      <c r="X237" s="364"/>
      <c r="Y237" s="364"/>
      <c r="Z237" s="364"/>
    </row>
    <row r="238">
      <c r="A238" s="364"/>
      <c r="B238" s="364"/>
      <c r="C238" s="399"/>
      <c r="D238" s="399"/>
      <c r="E238" s="399"/>
      <c r="F238" s="364"/>
      <c r="G238" s="364"/>
      <c r="H238" s="364"/>
      <c r="I238" s="364"/>
      <c r="J238" s="364"/>
      <c r="K238" s="364"/>
      <c r="L238" s="364"/>
      <c r="M238" s="364"/>
      <c r="N238" s="364"/>
      <c r="O238" s="364"/>
      <c r="P238" s="364"/>
      <c r="Q238" s="364"/>
      <c r="R238" s="364"/>
      <c r="S238" s="364"/>
      <c r="T238" s="364"/>
      <c r="U238" s="364"/>
      <c r="V238" s="364"/>
      <c r="W238" s="364"/>
      <c r="X238" s="364"/>
      <c r="Y238" s="364"/>
      <c r="Z238" s="364"/>
    </row>
    <row r="239">
      <c r="A239" s="364"/>
      <c r="B239" s="364"/>
      <c r="C239" s="399"/>
      <c r="D239" s="399"/>
      <c r="E239" s="399"/>
      <c r="F239" s="364"/>
      <c r="G239" s="364"/>
      <c r="H239" s="364"/>
      <c r="I239" s="364"/>
      <c r="J239" s="364"/>
      <c r="K239" s="364"/>
      <c r="L239" s="364"/>
      <c r="M239" s="364"/>
      <c r="N239" s="364"/>
      <c r="O239" s="364"/>
      <c r="P239" s="364"/>
      <c r="Q239" s="364"/>
      <c r="R239" s="364"/>
      <c r="S239" s="364"/>
      <c r="T239" s="364"/>
      <c r="U239" s="364"/>
      <c r="V239" s="364"/>
      <c r="W239" s="364"/>
      <c r="X239" s="364"/>
      <c r="Y239" s="364"/>
      <c r="Z239" s="364"/>
    </row>
    <row r="240">
      <c r="A240" s="364"/>
      <c r="B240" s="364"/>
      <c r="C240" s="399"/>
      <c r="D240" s="399"/>
      <c r="E240" s="399"/>
      <c r="F240" s="364"/>
      <c r="G240" s="364"/>
      <c r="H240" s="364"/>
      <c r="I240" s="364"/>
      <c r="J240" s="364"/>
      <c r="K240" s="364"/>
      <c r="L240" s="364"/>
      <c r="M240" s="364"/>
      <c r="N240" s="364"/>
      <c r="O240" s="364"/>
      <c r="P240" s="364"/>
      <c r="Q240" s="364"/>
      <c r="R240" s="364"/>
      <c r="S240" s="364"/>
      <c r="T240" s="364"/>
      <c r="U240" s="364"/>
      <c r="V240" s="364"/>
      <c r="W240" s="364"/>
      <c r="X240" s="364"/>
      <c r="Y240" s="364"/>
      <c r="Z240" s="364"/>
    </row>
    <row r="241">
      <c r="A241" s="364"/>
      <c r="B241" s="364"/>
      <c r="C241" s="399"/>
      <c r="D241" s="399"/>
      <c r="E241" s="399"/>
      <c r="F241" s="364"/>
      <c r="G241" s="364"/>
      <c r="H241" s="364"/>
      <c r="I241" s="364"/>
      <c r="J241" s="364"/>
      <c r="K241" s="364"/>
      <c r="L241" s="364"/>
      <c r="M241" s="364"/>
      <c r="N241" s="364"/>
      <c r="O241" s="364"/>
      <c r="P241" s="364"/>
      <c r="Q241" s="364"/>
      <c r="R241" s="364"/>
      <c r="S241" s="364"/>
      <c r="T241" s="364"/>
      <c r="U241" s="364"/>
      <c r="V241" s="364"/>
      <c r="W241" s="364"/>
      <c r="X241" s="364"/>
      <c r="Y241" s="364"/>
      <c r="Z241" s="364"/>
    </row>
    <row r="242">
      <c r="A242" s="364"/>
      <c r="B242" s="364"/>
      <c r="C242" s="399"/>
      <c r="D242" s="399"/>
      <c r="E242" s="399"/>
      <c r="F242" s="364"/>
      <c r="G242" s="364"/>
      <c r="H242" s="364"/>
      <c r="I242" s="364"/>
      <c r="J242" s="364"/>
      <c r="K242" s="364"/>
      <c r="L242" s="364"/>
      <c r="M242" s="364"/>
      <c r="N242" s="364"/>
      <c r="O242" s="364"/>
      <c r="P242" s="364"/>
      <c r="Q242" s="364"/>
      <c r="R242" s="364"/>
      <c r="S242" s="364"/>
      <c r="T242" s="364"/>
      <c r="U242" s="364"/>
      <c r="V242" s="364"/>
      <c r="W242" s="364"/>
      <c r="X242" s="364"/>
      <c r="Y242" s="364"/>
      <c r="Z242" s="364"/>
    </row>
    <row r="243">
      <c r="A243" s="364"/>
      <c r="B243" s="364"/>
      <c r="C243" s="399"/>
      <c r="D243" s="399"/>
      <c r="E243" s="399"/>
      <c r="F243" s="364"/>
      <c r="G243" s="364"/>
      <c r="H243" s="364"/>
      <c r="I243" s="364"/>
      <c r="J243" s="364"/>
      <c r="K243" s="364"/>
      <c r="L243" s="364"/>
      <c r="M243" s="364"/>
      <c r="N243" s="364"/>
      <c r="O243" s="364"/>
      <c r="P243" s="364"/>
      <c r="Q243" s="364"/>
      <c r="R243" s="364"/>
      <c r="S243" s="364"/>
      <c r="T243" s="364"/>
      <c r="U243" s="364"/>
      <c r="V243" s="364"/>
      <c r="W243" s="364"/>
      <c r="X243" s="364"/>
      <c r="Y243" s="364"/>
      <c r="Z243" s="364"/>
    </row>
    <row r="244">
      <c r="A244" s="364"/>
      <c r="B244" s="364"/>
      <c r="C244" s="399"/>
      <c r="D244" s="399"/>
      <c r="E244" s="399"/>
      <c r="F244" s="364"/>
      <c r="G244" s="364"/>
      <c r="H244" s="364"/>
      <c r="I244" s="364"/>
      <c r="J244" s="364"/>
      <c r="K244" s="364"/>
      <c r="L244" s="364"/>
      <c r="M244" s="364"/>
      <c r="N244" s="364"/>
      <c r="O244" s="364"/>
      <c r="P244" s="364"/>
      <c r="Q244" s="364"/>
      <c r="R244" s="364"/>
      <c r="S244" s="364"/>
      <c r="T244" s="364"/>
      <c r="U244" s="364"/>
      <c r="V244" s="364"/>
      <c r="W244" s="364"/>
      <c r="X244" s="364"/>
      <c r="Y244" s="364"/>
      <c r="Z244" s="364"/>
    </row>
    <row r="245">
      <c r="A245" s="364"/>
      <c r="B245" s="364"/>
      <c r="C245" s="399"/>
      <c r="D245" s="399"/>
      <c r="E245" s="399"/>
      <c r="F245" s="364"/>
      <c r="G245" s="364"/>
      <c r="H245" s="364"/>
      <c r="I245" s="364"/>
      <c r="J245" s="364"/>
      <c r="K245" s="364"/>
      <c r="L245" s="364"/>
      <c r="M245" s="364"/>
      <c r="N245" s="364"/>
      <c r="O245" s="364"/>
      <c r="P245" s="364"/>
      <c r="Q245" s="364"/>
      <c r="R245" s="364"/>
      <c r="S245" s="364"/>
      <c r="T245" s="364"/>
      <c r="U245" s="364"/>
      <c r="V245" s="364"/>
      <c r="W245" s="364"/>
      <c r="X245" s="364"/>
      <c r="Y245" s="364"/>
      <c r="Z245" s="364"/>
    </row>
    <row r="246">
      <c r="A246" s="364"/>
      <c r="B246" s="364"/>
      <c r="C246" s="399"/>
      <c r="D246" s="399"/>
      <c r="E246" s="399"/>
      <c r="F246" s="364"/>
      <c r="G246" s="364"/>
      <c r="H246" s="364"/>
      <c r="I246" s="364"/>
      <c r="J246" s="364"/>
      <c r="K246" s="364"/>
      <c r="L246" s="364"/>
      <c r="M246" s="364"/>
      <c r="N246" s="364"/>
      <c r="O246" s="364"/>
      <c r="P246" s="364"/>
      <c r="Q246" s="364"/>
      <c r="R246" s="364"/>
      <c r="S246" s="364"/>
      <c r="T246" s="364"/>
      <c r="U246" s="364"/>
      <c r="V246" s="364"/>
      <c r="W246" s="364"/>
      <c r="X246" s="364"/>
      <c r="Y246" s="364"/>
      <c r="Z246" s="364"/>
    </row>
    <row r="247">
      <c r="A247" s="364"/>
      <c r="B247" s="364"/>
      <c r="C247" s="399"/>
      <c r="D247" s="399"/>
      <c r="E247" s="399"/>
      <c r="F247" s="364"/>
      <c r="G247" s="364"/>
      <c r="H247" s="364"/>
      <c r="I247" s="364"/>
      <c r="J247" s="364"/>
      <c r="K247" s="364"/>
      <c r="L247" s="364"/>
      <c r="M247" s="364"/>
      <c r="N247" s="364"/>
      <c r="O247" s="364"/>
      <c r="P247" s="364"/>
      <c r="Q247" s="364"/>
      <c r="R247" s="364"/>
      <c r="S247" s="364"/>
      <c r="T247" s="364"/>
      <c r="U247" s="364"/>
      <c r="V247" s="364"/>
      <c r="W247" s="364"/>
      <c r="X247" s="364"/>
      <c r="Y247" s="364"/>
      <c r="Z247" s="364"/>
    </row>
    <row r="248">
      <c r="A248" s="364"/>
      <c r="B248" s="364"/>
      <c r="C248" s="399"/>
      <c r="D248" s="399"/>
      <c r="E248" s="399"/>
      <c r="F248" s="364"/>
      <c r="G248" s="364"/>
      <c r="H248" s="364"/>
      <c r="I248" s="364"/>
      <c r="J248" s="364"/>
      <c r="K248" s="364"/>
      <c r="L248" s="364"/>
      <c r="M248" s="364"/>
      <c r="N248" s="364"/>
      <c r="O248" s="364"/>
      <c r="P248" s="364"/>
      <c r="Q248" s="364"/>
      <c r="R248" s="364"/>
      <c r="S248" s="364"/>
      <c r="T248" s="364"/>
      <c r="U248" s="364"/>
      <c r="V248" s="364"/>
      <c r="W248" s="364"/>
      <c r="X248" s="364"/>
      <c r="Y248" s="364"/>
      <c r="Z248" s="364"/>
    </row>
    <row r="249">
      <c r="A249" s="364"/>
      <c r="B249" s="364"/>
      <c r="C249" s="399"/>
      <c r="D249" s="399"/>
      <c r="E249" s="399"/>
      <c r="F249" s="364"/>
      <c r="G249" s="364"/>
      <c r="H249" s="364"/>
      <c r="I249" s="364"/>
      <c r="J249" s="364"/>
      <c r="K249" s="364"/>
      <c r="L249" s="364"/>
      <c r="M249" s="364"/>
      <c r="N249" s="364"/>
      <c r="O249" s="364"/>
      <c r="P249" s="364"/>
      <c r="Q249" s="364"/>
      <c r="R249" s="364"/>
      <c r="S249" s="364"/>
      <c r="T249" s="364"/>
      <c r="U249" s="364"/>
      <c r="V249" s="364"/>
      <c r="W249" s="364"/>
      <c r="X249" s="364"/>
      <c r="Y249" s="364"/>
      <c r="Z249" s="364"/>
    </row>
    <row r="250">
      <c r="A250" s="364"/>
      <c r="B250" s="364"/>
      <c r="C250" s="399"/>
      <c r="D250" s="399"/>
      <c r="E250" s="399"/>
      <c r="F250" s="364"/>
      <c r="G250" s="364"/>
      <c r="H250" s="364"/>
      <c r="I250" s="364"/>
      <c r="J250" s="364"/>
      <c r="K250" s="364"/>
      <c r="L250" s="364"/>
      <c r="M250" s="364"/>
      <c r="N250" s="364"/>
      <c r="O250" s="364"/>
      <c r="P250" s="364"/>
      <c r="Q250" s="364"/>
      <c r="R250" s="364"/>
      <c r="S250" s="364"/>
      <c r="T250" s="364"/>
      <c r="U250" s="364"/>
      <c r="V250" s="364"/>
      <c r="W250" s="364"/>
      <c r="X250" s="364"/>
      <c r="Y250" s="364"/>
      <c r="Z250" s="364"/>
    </row>
    <row r="251">
      <c r="A251" s="364"/>
      <c r="B251" s="364"/>
      <c r="C251" s="399"/>
      <c r="D251" s="399"/>
      <c r="E251" s="399"/>
      <c r="F251" s="364"/>
      <c r="G251" s="364"/>
      <c r="H251" s="364"/>
      <c r="I251" s="364"/>
      <c r="J251" s="364"/>
      <c r="K251" s="364"/>
      <c r="L251" s="364"/>
      <c r="M251" s="364"/>
      <c r="N251" s="364"/>
      <c r="O251" s="364"/>
      <c r="P251" s="364"/>
      <c r="Q251" s="364"/>
      <c r="R251" s="364"/>
      <c r="S251" s="364"/>
      <c r="T251" s="364"/>
      <c r="U251" s="364"/>
      <c r="V251" s="364"/>
      <c r="W251" s="364"/>
      <c r="X251" s="364"/>
      <c r="Y251" s="364"/>
      <c r="Z251" s="364"/>
    </row>
    <row r="252">
      <c r="A252" s="364"/>
      <c r="B252" s="364"/>
      <c r="C252" s="399"/>
      <c r="D252" s="399"/>
      <c r="E252" s="399"/>
      <c r="F252" s="364"/>
      <c r="G252" s="364"/>
      <c r="H252" s="364"/>
      <c r="I252" s="364"/>
      <c r="J252" s="364"/>
      <c r="K252" s="364"/>
      <c r="L252" s="364"/>
      <c r="M252" s="364"/>
      <c r="N252" s="364"/>
      <c r="O252" s="364"/>
      <c r="P252" s="364"/>
      <c r="Q252" s="364"/>
      <c r="R252" s="364"/>
      <c r="S252" s="364"/>
      <c r="T252" s="364"/>
      <c r="U252" s="364"/>
      <c r="V252" s="364"/>
      <c r="W252" s="364"/>
      <c r="X252" s="364"/>
      <c r="Y252" s="364"/>
      <c r="Z252" s="364"/>
    </row>
    <row r="253">
      <c r="A253" s="364"/>
      <c r="B253" s="364"/>
      <c r="C253" s="399"/>
      <c r="D253" s="399"/>
      <c r="E253" s="399"/>
      <c r="F253" s="364"/>
      <c r="G253" s="364"/>
      <c r="H253" s="364"/>
      <c r="I253" s="364"/>
      <c r="J253" s="364"/>
      <c r="K253" s="364"/>
      <c r="L253" s="364"/>
      <c r="M253" s="364"/>
      <c r="N253" s="364"/>
      <c r="O253" s="364"/>
      <c r="P253" s="364"/>
      <c r="Q253" s="364"/>
      <c r="R253" s="364"/>
      <c r="S253" s="364"/>
      <c r="T253" s="364"/>
      <c r="U253" s="364"/>
      <c r="V253" s="364"/>
      <c r="W253" s="364"/>
      <c r="X253" s="364"/>
      <c r="Y253" s="364"/>
      <c r="Z253" s="364"/>
    </row>
    <row r="254">
      <c r="A254" s="364"/>
      <c r="B254" s="364"/>
      <c r="C254" s="399"/>
      <c r="D254" s="399"/>
      <c r="E254" s="399"/>
      <c r="F254" s="364"/>
      <c r="G254" s="364"/>
      <c r="H254" s="364"/>
      <c r="I254" s="364"/>
      <c r="J254" s="364"/>
      <c r="K254" s="364"/>
      <c r="L254" s="364"/>
      <c r="M254" s="364"/>
      <c r="N254" s="364"/>
      <c r="O254" s="364"/>
      <c r="P254" s="364"/>
      <c r="Q254" s="364"/>
      <c r="R254" s="364"/>
      <c r="S254" s="364"/>
      <c r="T254" s="364"/>
      <c r="U254" s="364"/>
      <c r="V254" s="364"/>
      <c r="W254" s="364"/>
      <c r="X254" s="364"/>
      <c r="Y254" s="364"/>
      <c r="Z254" s="364"/>
    </row>
    <row r="255">
      <c r="A255" s="364"/>
      <c r="B255" s="364"/>
      <c r="C255" s="399"/>
      <c r="D255" s="399"/>
      <c r="E255" s="399"/>
      <c r="F255" s="364"/>
      <c r="G255" s="364"/>
      <c r="H255" s="364"/>
      <c r="I255" s="364"/>
      <c r="J255" s="364"/>
      <c r="K255" s="364"/>
      <c r="L255" s="364"/>
      <c r="M255" s="364"/>
      <c r="N255" s="364"/>
      <c r="O255" s="364"/>
      <c r="P255" s="364"/>
      <c r="Q255" s="364"/>
      <c r="R255" s="364"/>
      <c r="S255" s="364"/>
      <c r="T255" s="364"/>
      <c r="U255" s="364"/>
      <c r="V255" s="364"/>
      <c r="W255" s="364"/>
      <c r="X255" s="364"/>
      <c r="Y255" s="364"/>
      <c r="Z255" s="364"/>
    </row>
    <row r="256">
      <c r="A256" s="364"/>
      <c r="B256" s="364"/>
      <c r="C256" s="399"/>
      <c r="D256" s="399"/>
      <c r="E256" s="399"/>
      <c r="F256" s="364"/>
      <c r="G256" s="364"/>
      <c r="H256" s="364"/>
      <c r="I256" s="364"/>
      <c r="J256" s="364"/>
      <c r="K256" s="364"/>
      <c r="L256" s="364"/>
      <c r="M256" s="364"/>
      <c r="N256" s="364"/>
      <c r="O256" s="364"/>
      <c r="P256" s="364"/>
      <c r="Q256" s="364"/>
      <c r="R256" s="364"/>
      <c r="S256" s="364"/>
      <c r="T256" s="364"/>
      <c r="U256" s="364"/>
      <c r="V256" s="364"/>
      <c r="W256" s="364"/>
      <c r="X256" s="364"/>
      <c r="Y256" s="364"/>
      <c r="Z256" s="364"/>
    </row>
    <row r="257">
      <c r="A257" s="364"/>
      <c r="B257" s="364"/>
      <c r="C257" s="399"/>
      <c r="D257" s="399"/>
      <c r="E257" s="399"/>
      <c r="F257" s="364"/>
      <c r="G257" s="364"/>
      <c r="H257" s="364"/>
      <c r="I257" s="364"/>
      <c r="J257" s="364"/>
      <c r="K257" s="364"/>
      <c r="L257" s="364"/>
      <c r="M257" s="364"/>
      <c r="N257" s="364"/>
      <c r="O257" s="364"/>
      <c r="P257" s="364"/>
      <c r="Q257" s="364"/>
      <c r="R257" s="364"/>
      <c r="S257" s="364"/>
      <c r="T257" s="364"/>
      <c r="U257" s="364"/>
      <c r="V257" s="364"/>
      <c r="W257" s="364"/>
      <c r="X257" s="364"/>
      <c r="Y257" s="364"/>
      <c r="Z257" s="364"/>
    </row>
    <row r="258">
      <c r="A258" s="364"/>
      <c r="B258" s="364"/>
      <c r="C258" s="399"/>
      <c r="D258" s="399"/>
      <c r="E258" s="399"/>
      <c r="F258" s="364"/>
      <c r="G258" s="364"/>
      <c r="H258" s="364"/>
      <c r="I258" s="364"/>
      <c r="J258" s="364"/>
      <c r="K258" s="364"/>
      <c r="L258" s="364"/>
      <c r="M258" s="364"/>
      <c r="N258" s="364"/>
      <c r="O258" s="364"/>
      <c r="P258" s="364"/>
      <c r="Q258" s="364"/>
      <c r="R258" s="364"/>
      <c r="S258" s="364"/>
      <c r="T258" s="364"/>
      <c r="U258" s="364"/>
      <c r="V258" s="364"/>
      <c r="W258" s="364"/>
      <c r="X258" s="364"/>
      <c r="Y258" s="364"/>
      <c r="Z258" s="364"/>
    </row>
    <row r="259">
      <c r="A259" s="364"/>
      <c r="B259" s="364"/>
      <c r="C259" s="399"/>
      <c r="D259" s="399"/>
      <c r="E259" s="399"/>
      <c r="F259" s="364"/>
      <c r="G259" s="364"/>
      <c r="H259" s="364"/>
      <c r="I259" s="364"/>
      <c r="J259" s="364"/>
      <c r="K259" s="364"/>
      <c r="L259" s="364"/>
      <c r="M259" s="364"/>
      <c r="N259" s="364"/>
      <c r="O259" s="364"/>
      <c r="P259" s="364"/>
      <c r="Q259" s="364"/>
      <c r="R259" s="364"/>
      <c r="S259" s="364"/>
      <c r="T259" s="364"/>
      <c r="U259" s="364"/>
      <c r="V259" s="364"/>
      <c r="W259" s="364"/>
      <c r="X259" s="364"/>
      <c r="Y259" s="364"/>
      <c r="Z259" s="364"/>
    </row>
    <row r="260">
      <c r="A260" s="364"/>
      <c r="B260" s="364"/>
      <c r="C260" s="399"/>
      <c r="D260" s="399"/>
      <c r="E260" s="399"/>
      <c r="F260" s="364"/>
      <c r="G260" s="364"/>
      <c r="H260" s="364"/>
      <c r="I260" s="364"/>
      <c r="J260" s="364"/>
      <c r="K260" s="364"/>
      <c r="L260" s="364"/>
      <c r="M260" s="364"/>
      <c r="N260" s="364"/>
      <c r="O260" s="364"/>
      <c r="P260" s="364"/>
      <c r="Q260" s="364"/>
      <c r="R260" s="364"/>
      <c r="S260" s="364"/>
      <c r="T260" s="364"/>
      <c r="U260" s="364"/>
      <c r="V260" s="364"/>
      <c r="W260" s="364"/>
      <c r="X260" s="364"/>
      <c r="Y260" s="364"/>
      <c r="Z260" s="364"/>
    </row>
    <row r="261">
      <c r="A261" s="364"/>
      <c r="B261" s="364"/>
      <c r="C261" s="399"/>
      <c r="D261" s="399"/>
      <c r="E261" s="399"/>
      <c r="F261" s="364"/>
      <c r="G261" s="364"/>
      <c r="H261" s="364"/>
      <c r="I261" s="364"/>
      <c r="J261" s="364"/>
      <c r="K261" s="364"/>
      <c r="L261" s="364"/>
      <c r="M261" s="364"/>
      <c r="N261" s="364"/>
      <c r="O261" s="364"/>
      <c r="P261" s="364"/>
      <c r="Q261" s="364"/>
      <c r="R261" s="364"/>
      <c r="S261" s="364"/>
      <c r="T261" s="364"/>
      <c r="U261" s="364"/>
      <c r="V261" s="364"/>
      <c r="W261" s="364"/>
      <c r="X261" s="364"/>
      <c r="Y261" s="364"/>
      <c r="Z261" s="364"/>
    </row>
    <row r="262">
      <c r="A262" s="364"/>
      <c r="B262" s="364"/>
      <c r="C262" s="399"/>
      <c r="D262" s="399"/>
      <c r="E262" s="399"/>
      <c r="F262" s="364"/>
      <c r="G262" s="364"/>
      <c r="H262" s="364"/>
      <c r="I262" s="364"/>
      <c r="J262" s="364"/>
      <c r="K262" s="364"/>
      <c r="L262" s="364"/>
      <c r="M262" s="364"/>
      <c r="N262" s="364"/>
      <c r="O262" s="364"/>
      <c r="P262" s="364"/>
      <c r="Q262" s="364"/>
      <c r="R262" s="364"/>
      <c r="S262" s="364"/>
      <c r="T262" s="364"/>
      <c r="U262" s="364"/>
      <c r="V262" s="364"/>
      <c r="W262" s="364"/>
      <c r="X262" s="364"/>
      <c r="Y262" s="364"/>
      <c r="Z262" s="364"/>
    </row>
    <row r="263">
      <c r="A263" s="364"/>
      <c r="B263" s="364"/>
      <c r="C263" s="399"/>
      <c r="D263" s="399"/>
      <c r="E263" s="399"/>
      <c r="F263" s="364"/>
      <c r="G263" s="364"/>
      <c r="H263" s="364"/>
      <c r="I263" s="364"/>
      <c r="J263" s="364"/>
      <c r="K263" s="364"/>
      <c r="L263" s="364"/>
      <c r="M263" s="364"/>
      <c r="N263" s="364"/>
      <c r="O263" s="364"/>
      <c r="P263" s="364"/>
      <c r="Q263" s="364"/>
      <c r="R263" s="364"/>
      <c r="S263" s="364"/>
      <c r="T263" s="364"/>
      <c r="U263" s="364"/>
      <c r="V263" s="364"/>
      <c r="W263" s="364"/>
      <c r="X263" s="364"/>
      <c r="Y263" s="364"/>
      <c r="Z263" s="364"/>
    </row>
    <row r="264">
      <c r="A264" s="364"/>
      <c r="B264" s="364"/>
      <c r="C264" s="399"/>
      <c r="D264" s="399"/>
      <c r="E264" s="399"/>
      <c r="F264" s="364"/>
      <c r="G264" s="364"/>
      <c r="H264" s="364"/>
      <c r="I264" s="364"/>
      <c r="J264" s="364"/>
      <c r="K264" s="364"/>
      <c r="L264" s="364"/>
      <c r="M264" s="364"/>
      <c r="N264" s="364"/>
      <c r="O264" s="364"/>
      <c r="P264" s="364"/>
      <c r="Q264" s="364"/>
      <c r="R264" s="364"/>
      <c r="S264" s="364"/>
      <c r="T264" s="364"/>
      <c r="U264" s="364"/>
      <c r="V264" s="364"/>
      <c r="W264" s="364"/>
      <c r="X264" s="364"/>
      <c r="Y264" s="364"/>
      <c r="Z264" s="364"/>
    </row>
    <row r="265">
      <c r="A265" s="364"/>
      <c r="B265" s="364"/>
      <c r="C265" s="399"/>
      <c r="D265" s="399"/>
      <c r="E265" s="399"/>
      <c r="F265" s="364"/>
      <c r="G265" s="364"/>
      <c r="H265" s="364"/>
      <c r="I265" s="364"/>
      <c r="J265" s="364"/>
      <c r="K265" s="364"/>
      <c r="L265" s="364"/>
      <c r="M265" s="364"/>
      <c r="N265" s="364"/>
      <c r="O265" s="364"/>
      <c r="P265" s="364"/>
      <c r="Q265" s="364"/>
      <c r="R265" s="364"/>
      <c r="S265" s="364"/>
      <c r="T265" s="364"/>
      <c r="U265" s="364"/>
      <c r="V265" s="364"/>
      <c r="W265" s="364"/>
      <c r="X265" s="364"/>
      <c r="Y265" s="364"/>
      <c r="Z265" s="364"/>
    </row>
    <row r="266">
      <c r="A266" s="364"/>
      <c r="B266" s="364"/>
      <c r="C266" s="399"/>
      <c r="D266" s="399"/>
      <c r="E266" s="399"/>
      <c r="F266" s="364"/>
      <c r="G266" s="364"/>
      <c r="H266" s="364"/>
      <c r="I266" s="364"/>
      <c r="J266" s="364"/>
      <c r="K266" s="364"/>
      <c r="L266" s="364"/>
      <c r="M266" s="364"/>
      <c r="N266" s="364"/>
      <c r="O266" s="364"/>
      <c r="P266" s="364"/>
      <c r="Q266" s="364"/>
      <c r="R266" s="364"/>
      <c r="S266" s="364"/>
      <c r="T266" s="364"/>
      <c r="U266" s="364"/>
      <c r="V266" s="364"/>
      <c r="W266" s="364"/>
      <c r="X266" s="364"/>
      <c r="Y266" s="364"/>
      <c r="Z266" s="364"/>
    </row>
    <row r="267">
      <c r="A267" s="364"/>
      <c r="B267" s="364"/>
      <c r="C267" s="399"/>
      <c r="D267" s="399"/>
      <c r="E267" s="399"/>
      <c r="F267" s="364"/>
      <c r="G267" s="364"/>
      <c r="H267" s="364"/>
      <c r="I267" s="364"/>
      <c r="J267" s="364"/>
      <c r="K267" s="364"/>
      <c r="L267" s="364"/>
      <c r="M267" s="364"/>
      <c r="N267" s="364"/>
      <c r="O267" s="364"/>
      <c r="P267" s="364"/>
      <c r="Q267" s="364"/>
      <c r="R267" s="364"/>
      <c r="S267" s="364"/>
      <c r="T267" s="364"/>
      <c r="U267" s="364"/>
      <c r="V267" s="364"/>
      <c r="W267" s="364"/>
      <c r="X267" s="364"/>
      <c r="Y267" s="364"/>
      <c r="Z267" s="364"/>
    </row>
    <row r="268">
      <c r="A268" s="364"/>
      <c r="B268" s="364"/>
      <c r="C268" s="399"/>
      <c r="D268" s="399"/>
      <c r="E268" s="399"/>
      <c r="F268" s="364"/>
      <c r="G268" s="364"/>
      <c r="H268" s="364"/>
      <c r="I268" s="364"/>
      <c r="J268" s="364"/>
      <c r="K268" s="364"/>
      <c r="L268" s="364"/>
      <c r="M268" s="364"/>
      <c r="N268" s="364"/>
      <c r="O268" s="364"/>
      <c r="P268" s="364"/>
      <c r="Q268" s="364"/>
      <c r="R268" s="364"/>
      <c r="S268" s="364"/>
      <c r="T268" s="364"/>
      <c r="U268" s="364"/>
      <c r="V268" s="364"/>
      <c r="W268" s="364"/>
      <c r="X268" s="364"/>
      <c r="Y268" s="364"/>
      <c r="Z268" s="364"/>
    </row>
    <row r="269">
      <c r="A269" s="364"/>
      <c r="B269" s="364"/>
      <c r="C269" s="399"/>
      <c r="D269" s="399"/>
      <c r="E269" s="399"/>
      <c r="F269" s="364"/>
      <c r="G269" s="364"/>
      <c r="H269" s="364"/>
      <c r="I269" s="364"/>
      <c r="J269" s="364"/>
      <c r="K269" s="364"/>
      <c r="L269" s="364"/>
      <c r="M269" s="364"/>
      <c r="N269" s="364"/>
      <c r="O269" s="364"/>
      <c r="P269" s="364"/>
      <c r="Q269" s="364"/>
      <c r="R269" s="364"/>
      <c r="S269" s="364"/>
      <c r="T269" s="364"/>
      <c r="U269" s="364"/>
      <c r="V269" s="364"/>
      <c r="W269" s="364"/>
      <c r="X269" s="364"/>
      <c r="Y269" s="364"/>
      <c r="Z269" s="364"/>
    </row>
    <row r="270">
      <c r="A270" s="364"/>
      <c r="B270" s="364"/>
      <c r="C270" s="399"/>
      <c r="D270" s="399"/>
      <c r="E270" s="399"/>
      <c r="F270" s="364"/>
      <c r="G270" s="364"/>
      <c r="H270" s="364"/>
      <c r="I270" s="364"/>
      <c r="J270" s="364"/>
      <c r="K270" s="364"/>
      <c r="L270" s="364"/>
      <c r="M270" s="364"/>
      <c r="N270" s="364"/>
      <c r="O270" s="364"/>
      <c r="P270" s="364"/>
      <c r="Q270" s="364"/>
      <c r="R270" s="364"/>
      <c r="S270" s="364"/>
      <c r="T270" s="364"/>
      <c r="U270" s="364"/>
      <c r="V270" s="364"/>
      <c r="W270" s="364"/>
      <c r="X270" s="364"/>
      <c r="Y270" s="364"/>
      <c r="Z270" s="364"/>
    </row>
    <row r="271">
      <c r="A271" s="364"/>
      <c r="B271" s="364"/>
      <c r="C271" s="399"/>
      <c r="D271" s="399"/>
      <c r="E271" s="399"/>
      <c r="F271" s="364"/>
      <c r="G271" s="364"/>
      <c r="H271" s="364"/>
      <c r="I271" s="364"/>
      <c r="J271" s="364"/>
      <c r="K271" s="364"/>
      <c r="L271" s="364"/>
      <c r="M271" s="364"/>
      <c r="N271" s="364"/>
      <c r="O271" s="364"/>
      <c r="P271" s="364"/>
      <c r="Q271" s="364"/>
      <c r="R271" s="364"/>
      <c r="S271" s="364"/>
      <c r="T271" s="364"/>
      <c r="U271" s="364"/>
      <c r="V271" s="364"/>
      <c r="W271" s="364"/>
      <c r="X271" s="364"/>
      <c r="Y271" s="364"/>
      <c r="Z271" s="364"/>
    </row>
    <row r="272">
      <c r="A272" s="364"/>
      <c r="B272" s="364"/>
      <c r="C272" s="399"/>
      <c r="D272" s="399"/>
      <c r="E272" s="399"/>
      <c r="F272" s="364"/>
      <c r="G272" s="364"/>
      <c r="H272" s="364"/>
      <c r="I272" s="364"/>
      <c r="J272" s="364"/>
      <c r="K272" s="364"/>
      <c r="L272" s="364"/>
      <c r="M272" s="364"/>
      <c r="N272" s="364"/>
      <c r="O272" s="364"/>
      <c r="P272" s="364"/>
      <c r="Q272" s="364"/>
      <c r="R272" s="364"/>
      <c r="S272" s="364"/>
      <c r="T272" s="364"/>
      <c r="U272" s="364"/>
      <c r="V272" s="364"/>
      <c r="W272" s="364"/>
      <c r="X272" s="364"/>
      <c r="Y272" s="364"/>
      <c r="Z272" s="364"/>
    </row>
    <row r="273">
      <c r="A273" s="364"/>
      <c r="B273" s="364"/>
      <c r="C273" s="399"/>
      <c r="D273" s="399"/>
      <c r="E273" s="399"/>
      <c r="F273" s="364"/>
      <c r="G273" s="364"/>
      <c r="H273" s="364"/>
      <c r="I273" s="364"/>
      <c r="J273" s="364"/>
      <c r="K273" s="364"/>
      <c r="L273" s="364"/>
      <c r="M273" s="364"/>
      <c r="N273" s="364"/>
      <c r="O273" s="364"/>
      <c r="P273" s="364"/>
      <c r="Q273" s="364"/>
      <c r="R273" s="364"/>
      <c r="S273" s="364"/>
      <c r="T273" s="364"/>
      <c r="U273" s="364"/>
      <c r="V273" s="364"/>
      <c r="W273" s="364"/>
      <c r="X273" s="364"/>
      <c r="Y273" s="364"/>
      <c r="Z273" s="364"/>
    </row>
    <row r="274">
      <c r="A274" s="364"/>
      <c r="B274" s="364"/>
      <c r="C274" s="399"/>
      <c r="D274" s="399"/>
      <c r="E274" s="399"/>
      <c r="F274" s="364"/>
      <c r="G274" s="364"/>
      <c r="H274" s="364"/>
      <c r="I274" s="364"/>
      <c r="J274" s="364"/>
      <c r="K274" s="364"/>
      <c r="L274" s="364"/>
      <c r="M274" s="364"/>
      <c r="N274" s="364"/>
      <c r="O274" s="364"/>
      <c r="P274" s="364"/>
      <c r="Q274" s="364"/>
      <c r="R274" s="364"/>
      <c r="S274" s="364"/>
      <c r="T274" s="364"/>
      <c r="U274" s="364"/>
      <c r="V274" s="364"/>
      <c r="W274" s="364"/>
      <c r="X274" s="364"/>
      <c r="Y274" s="364"/>
      <c r="Z274" s="364"/>
    </row>
    <row r="275">
      <c r="A275" s="364"/>
      <c r="B275" s="364"/>
      <c r="C275" s="399"/>
      <c r="D275" s="399"/>
      <c r="E275" s="399"/>
      <c r="F275" s="364"/>
      <c r="G275" s="364"/>
      <c r="H275" s="364"/>
      <c r="I275" s="364"/>
      <c r="J275" s="364"/>
      <c r="K275" s="364"/>
      <c r="L275" s="364"/>
      <c r="M275" s="364"/>
      <c r="N275" s="364"/>
      <c r="O275" s="364"/>
      <c r="P275" s="364"/>
      <c r="Q275" s="364"/>
      <c r="R275" s="364"/>
      <c r="S275" s="364"/>
      <c r="T275" s="364"/>
      <c r="U275" s="364"/>
      <c r="V275" s="364"/>
      <c r="W275" s="364"/>
      <c r="X275" s="364"/>
      <c r="Y275" s="364"/>
      <c r="Z275" s="364"/>
    </row>
    <row r="276">
      <c r="A276" s="364"/>
      <c r="B276" s="364"/>
      <c r="C276" s="399"/>
      <c r="D276" s="399"/>
      <c r="E276" s="399"/>
      <c r="F276" s="364"/>
      <c r="G276" s="364"/>
      <c r="H276" s="364"/>
      <c r="I276" s="364"/>
      <c r="J276" s="364"/>
      <c r="K276" s="364"/>
      <c r="L276" s="364"/>
      <c r="M276" s="364"/>
      <c r="N276" s="364"/>
      <c r="O276" s="364"/>
      <c r="P276" s="364"/>
      <c r="Q276" s="364"/>
      <c r="R276" s="364"/>
      <c r="S276" s="364"/>
      <c r="T276" s="364"/>
      <c r="U276" s="364"/>
      <c r="V276" s="364"/>
      <c r="W276" s="364"/>
      <c r="X276" s="364"/>
      <c r="Y276" s="364"/>
      <c r="Z276" s="364"/>
    </row>
    <row r="277">
      <c r="A277" s="364"/>
      <c r="B277" s="364"/>
      <c r="C277" s="399"/>
      <c r="D277" s="399"/>
      <c r="E277" s="399"/>
      <c r="F277" s="364"/>
      <c r="G277" s="364"/>
      <c r="H277" s="364"/>
      <c r="I277" s="364"/>
      <c r="J277" s="364"/>
      <c r="K277" s="364"/>
      <c r="L277" s="364"/>
      <c r="M277" s="364"/>
      <c r="N277" s="364"/>
      <c r="O277" s="364"/>
      <c r="P277" s="364"/>
      <c r="Q277" s="364"/>
      <c r="R277" s="364"/>
      <c r="S277" s="364"/>
      <c r="T277" s="364"/>
      <c r="U277" s="364"/>
      <c r="V277" s="364"/>
      <c r="W277" s="364"/>
      <c r="X277" s="364"/>
      <c r="Y277" s="364"/>
      <c r="Z277" s="364"/>
    </row>
    <row r="278">
      <c r="A278" s="364"/>
      <c r="B278" s="364"/>
      <c r="C278" s="399"/>
      <c r="D278" s="399"/>
      <c r="E278" s="399"/>
      <c r="F278" s="364"/>
      <c r="G278" s="364"/>
      <c r="H278" s="364"/>
      <c r="I278" s="364"/>
      <c r="J278" s="364"/>
      <c r="K278" s="364"/>
      <c r="L278" s="364"/>
      <c r="M278" s="364"/>
      <c r="N278" s="364"/>
      <c r="O278" s="364"/>
      <c r="P278" s="364"/>
      <c r="Q278" s="364"/>
      <c r="R278" s="364"/>
      <c r="S278" s="364"/>
      <c r="T278" s="364"/>
      <c r="U278" s="364"/>
      <c r="V278" s="364"/>
      <c r="W278" s="364"/>
      <c r="X278" s="364"/>
      <c r="Y278" s="364"/>
      <c r="Z278" s="364"/>
    </row>
    <row r="279">
      <c r="A279" s="364"/>
      <c r="B279" s="364"/>
      <c r="C279" s="399"/>
      <c r="D279" s="399"/>
      <c r="E279" s="399"/>
      <c r="F279" s="364"/>
      <c r="G279" s="364"/>
      <c r="H279" s="364"/>
      <c r="I279" s="364"/>
      <c r="J279" s="364"/>
      <c r="K279" s="364"/>
      <c r="L279" s="364"/>
      <c r="M279" s="364"/>
      <c r="N279" s="364"/>
      <c r="O279" s="364"/>
      <c r="P279" s="364"/>
      <c r="Q279" s="364"/>
      <c r="R279" s="364"/>
      <c r="S279" s="364"/>
      <c r="T279" s="364"/>
      <c r="U279" s="364"/>
      <c r="V279" s="364"/>
      <c r="W279" s="364"/>
      <c r="X279" s="364"/>
      <c r="Y279" s="364"/>
      <c r="Z279" s="364"/>
    </row>
    <row r="280">
      <c r="A280" s="364"/>
      <c r="B280" s="364"/>
      <c r="C280" s="399"/>
      <c r="D280" s="399"/>
      <c r="E280" s="399"/>
      <c r="F280" s="364"/>
      <c r="G280" s="364"/>
      <c r="H280" s="364"/>
      <c r="I280" s="364"/>
      <c r="J280" s="364"/>
      <c r="K280" s="364"/>
      <c r="L280" s="364"/>
      <c r="M280" s="364"/>
      <c r="N280" s="364"/>
      <c r="O280" s="364"/>
      <c r="P280" s="364"/>
      <c r="Q280" s="364"/>
      <c r="R280" s="364"/>
      <c r="S280" s="364"/>
      <c r="T280" s="364"/>
      <c r="U280" s="364"/>
      <c r="V280" s="364"/>
      <c r="W280" s="364"/>
      <c r="X280" s="364"/>
      <c r="Y280" s="364"/>
      <c r="Z280" s="364"/>
    </row>
    <row r="281">
      <c r="A281" s="364"/>
      <c r="B281" s="364"/>
      <c r="C281" s="399"/>
      <c r="D281" s="399"/>
      <c r="E281" s="399"/>
      <c r="F281" s="364"/>
      <c r="G281" s="364"/>
      <c r="H281" s="364"/>
      <c r="I281" s="364"/>
      <c r="J281" s="364"/>
      <c r="K281" s="364"/>
      <c r="L281" s="364"/>
      <c r="M281" s="364"/>
      <c r="N281" s="364"/>
      <c r="O281" s="364"/>
      <c r="P281" s="364"/>
      <c r="Q281" s="364"/>
      <c r="R281" s="364"/>
      <c r="S281" s="364"/>
      <c r="T281" s="364"/>
      <c r="U281" s="364"/>
      <c r="V281" s="364"/>
      <c r="W281" s="364"/>
      <c r="X281" s="364"/>
      <c r="Y281" s="364"/>
      <c r="Z281" s="364"/>
    </row>
    <row r="282">
      <c r="A282" s="364"/>
      <c r="B282" s="364"/>
      <c r="C282" s="399"/>
      <c r="D282" s="399"/>
      <c r="E282" s="399"/>
      <c r="F282" s="364"/>
      <c r="G282" s="364"/>
      <c r="H282" s="364"/>
      <c r="I282" s="364"/>
      <c r="J282" s="364"/>
      <c r="K282" s="364"/>
      <c r="L282" s="364"/>
      <c r="M282" s="364"/>
      <c r="N282" s="364"/>
      <c r="O282" s="364"/>
      <c r="P282" s="364"/>
      <c r="Q282" s="364"/>
      <c r="R282" s="364"/>
      <c r="S282" s="364"/>
      <c r="T282" s="364"/>
      <c r="U282" s="364"/>
      <c r="V282" s="364"/>
      <c r="W282" s="364"/>
      <c r="X282" s="364"/>
      <c r="Y282" s="364"/>
      <c r="Z282" s="364"/>
    </row>
    <row r="283">
      <c r="A283" s="364"/>
      <c r="B283" s="364"/>
      <c r="C283" s="399"/>
      <c r="D283" s="399"/>
      <c r="E283" s="399"/>
      <c r="F283" s="364"/>
      <c r="G283" s="364"/>
      <c r="H283" s="364"/>
      <c r="I283" s="364"/>
      <c r="J283" s="364"/>
      <c r="K283" s="364"/>
      <c r="L283" s="364"/>
      <c r="M283" s="364"/>
      <c r="N283" s="364"/>
      <c r="O283" s="364"/>
      <c r="P283" s="364"/>
      <c r="Q283" s="364"/>
      <c r="R283" s="364"/>
      <c r="S283" s="364"/>
      <c r="T283" s="364"/>
      <c r="U283" s="364"/>
      <c r="V283" s="364"/>
      <c r="W283" s="364"/>
      <c r="X283" s="364"/>
      <c r="Y283" s="364"/>
      <c r="Z283" s="364"/>
    </row>
    <row r="284">
      <c r="A284" s="364"/>
      <c r="B284" s="364"/>
      <c r="C284" s="399"/>
      <c r="D284" s="399"/>
      <c r="E284" s="399"/>
      <c r="F284" s="364"/>
      <c r="G284" s="364"/>
      <c r="H284" s="364"/>
      <c r="I284" s="364"/>
      <c r="J284" s="364"/>
      <c r="K284" s="364"/>
      <c r="L284" s="364"/>
      <c r="M284" s="364"/>
      <c r="N284" s="364"/>
      <c r="O284" s="364"/>
      <c r="P284" s="364"/>
      <c r="Q284" s="364"/>
      <c r="R284" s="364"/>
      <c r="S284" s="364"/>
      <c r="T284" s="364"/>
      <c r="U284" s="364"/>
      <c r="V284" s="364"/>
      <c r="W284" s="364"/>
      <c r="X284" s="364"/>
      <c r="Y284" s="364"/>
      <c r="Z284" s="364"/>
    </row>
    <row r="285">
      <c r="A285" s="364"/>
      <c r="B285" s="364"/>
      <c r="C285" s="399"/>
      <c r="D285" s="399"/>
      <c r="E285" s="399"/>
      <c r="F285" s="364"/>
      <c r="G285" s="364"/>
      <c r="H285" s="364"/>
      <c r="I285" s="364"/>
      <c r="J285" s="364"/>
      <c r="K285" s="364"/>
      <c r="L285" s="364"/>
      <c r="M285" s="364"/>
      <c r="N285" s="364"/>
      <c r="O285" s="364"/>
      <c r="P285" s="364"/>
      <c r="Q285" s="364"/>
      <c r="R285" s="364"/>
      <c r="S285" s="364"/>
      <c r="T285" s="364"/>
      <c r="U285" s="364"/>
      <c r="V285" s="364"/>
      <c r="W285" s="364"/>
      <c r="X285" s="364"/>
      <c r="Y285" s="364"/>
      <c r="Z285" s="364"/>
    </row>
    <row r="286">
      <c r="A286" s="364"/>
      <c r="B286" s="364"/>
      <c r="C286" s="399"/>
      <c r="D286" s="399"/>
      <c r="E286" s="399"/>
      <c r="F286" s="364"/>
      <c r="G286" s="364"/>
      <c r="H286" s="364"/>
      <c r="I286" s="364"/>
      <c r="J286" s="364"/>
      <c r="K286" s="364"/>
      <c r="L286" s="364"/>
      <c r="M286" s="364"/>
      <c r="N286" s="364"/>
      <c r="O286" s="364"/>
      <c r="P286" s="364"/>
      <c r="Q286" s="364"/>
      <c r="R286" s="364"/>
      <c r="S286" s="364"/>
      <c r="T286" s="364"/>
      <c r="U286" s="364"/>
      <c r="V286" s="364"/>
      <c r="W286" s="364"/>
      <c r="X286" s="364"/>
      <c r="Y286" s="364"/>
      <c r="Z286" s="364"/>
    </row>
    <row r="287">
      <c r="A287" s="364"/>
      <c r="B287" s="364"/>
      <c r="C287" s="399"/>
      <c r="D287" s="399"/>
      <c r="E287" s="399"/>
      <c r="F287" s="364"/>
      <c r="G287" s="364"/>
      <c r="H287" s="364"/>
      <c r="I287" s="364"/>
      <c r="J287" s="364"/>
      <c r="K287" s="364"/>
      <c r="L287" s="364"/>
      <c r="M287" s="364"/>
      <c r="N287" s="364"/>
      <c r="O287" s="364"/>
      <c r="P287" s="364"/>
      <c r="Q287" s="364"/>
      <c r="R287" s="364"/>
      <c r="S287" s="364"/>
      <c r="T287" s="364"/>
      <c r="U287" s="364"/>
      <c r="V287" s="364"/>
      <c r="W287" s="364"/>
      <c r="X287" s="364"/>
      <c r="Y287" s="364"/>
      <c r="Z287" s="364"/>
    </row>
    <row r="288">
      <c r="A288" s="364"/>
      <c r="B288" s="364"/>
      <c r="C288" s="399"/>
      <c r="D288" s="399"/>
      <c r="E288" s="399"/>
      <c r="F288" s="364"/>
      <c r="G288" s="364"/>
      <c r="H288" s="364"/>
      <c r="I288" s="364"/>
      <c r="J288" s="364"/>
      <c r="K288" s="364"/>
      <c r="L288" s="364"/>
      <c r="M288" s="364"/>
      <c r="N288" s="364"/>
      <c r="O288" s="364"/>
      <c r="P288" s="364"/>
      <c r="Q288" s="364"/>
      <c r="R288" s="364"/>
      <c r="S288" s="364"/>
      <c r="T288" s="364"/>
      <c r="U288" s="364"/>
      <c r="V288" s="364"/>
      <c r="W288" s="364"/>
      <c r="X288" s="364"/>
      <c r="Y288" s="364"/>
      <c r="Z288" s="364"/>
    </row>
    <row r="289">
      <c r="A289" s="364"/>
      <c r="B289" s="364"/>
      <c r="C289" s="399"/>
      <c r="D289" s="399"/>
      <c r="E289" s="399"/>
      <c r="F289" s="364"/>
      <c r="G289" s="364"/>
      <c r="H289" s="364"/>
      <c r="I289" s="364"/>
      <c r="J289" s="364"/>
      <c r="K289" s="364"/>
      <c r="L289" s="364"/>
      <c r="M289" s="364"/>
      <c r="N289" s="364"/>
      <c r="O289" s="364"/>
      <c r="P289" s="364"/>
      <c r="Q289" s="364"/>
      <c r="R289" s="364"/>
      <c r="S289" s="364"/>
      <c r="T289" s="364"/>
      <c r="U289" s="364"/>
      <c r="V289" s="364"/>
      <c r="W289" s="364"/>
      <c r="X289" s="364"/>
      <c r="Y289" s="364"/>
      <c r="Z289" s="364"/>
    </row>
    <row r="290">
      <c r="A290" s="364"/>
      <c r="B290" s="364"/>
      <c r="C290" s="399"/>
      <c r="D290" s="399"/>
      <c r="E290" s="399"/>
      <c r="F290" s="364"/>
      <c r="G290" s="364"/>
      <c r="H290" s="364"/>
      <c r="I290" s="364"/>
      <c r="J290" s="364"/>
      <c r="K290" s="364"/>
      <c r="L290" s="364"/>
      <c r="M290" s="364"/>
      <c r="N290" s="364"/>
      <c r="O290" s="364"/>
      <c r="P290" s="364"/>
      <c r="Q290" s="364"/>
      <c r="R290" s="364"/>
      <c r="S290" s="364"/>
      <c r="T290" s="364"/>
      <c r="U290" s="364"/>
      <c r="V290" s="364"/>
      <c r="W290" s="364"/>
      <c r="X290" s="364"/>
      <c r="Y290" s="364"/>
      <c r="Z290" s="364"/>
    </row>
    <row r="291">
      <c r="A291" s="364"/>
      <c r="B291" s="364"/>
      <c r="C291" s="399"/>
      <c r="D291" s="399"/>
      <c r="E291" s="399"/>
      <c r="F291" s="364"/>
      <c r="G291" s="364"/>
      <c r="H291" s="364"/>
      <c r="I291" s="364"/>
      <c r="J291" s="364"/>
      <c r="K291" s="364"/>
      <c r="L291" s="364"/>
      <c r="M291" s="364"/>
      <c r="N291" s="364"/>
      <c r="O291" s="364"/>
      <c r="P291" s="364"/>
      <c r="Q291" s="364"/>
      <c r="R291" s="364"/>
      <c r="S291" s="364"/>
      <c r="T291" s="364"/>
      <c r="U291" s="364"/>
      <c r="V291" s="364"/>
      <c r="W291" s="364"/>
      <c r="X291" s="364"/>
      <c r="Y291" s="364"/>
      <c r="Z291" s="364"/>
    </row>
    <row r="292">
      <c r="A292" s="364"/>
      <c r="B292" s="364"/>
      <c r="C292" s="399"/>
      <c r="D292" s="399"/>
      <c r="E292" s="399"/>
      <c r="F292" s="364"/>
      <c r="G292" s="364"/>
      <c r="H292" s="364"/>
      <c r="I292" s="364"/>
      <c r="J292" s="364"/>
      <c r="K292" s="364"/>
      <c r="L292" s="364"/>
      <c r="M292" s="364"/>
      <c r="N292" s="364"/>
      <c r="O292" s="364"/>
      <c r="P292" s="364"/>
      <c r="Q292" s="364"/>
      <c r="R292" s="364"/>
      <c r="S292" s="364"/>
      <c r="T292" s="364"/>
      <c r="U292" s="364"/>
      <c r="V292" s="364"/>
      <c r="W292" s="364"/>
      <c r="X292" s="364"/>
      <c r="Y292" s="364"/>
      <c r="Z292" s="364"/>
    </row>
    <row r="293">
      <c r="A293" s="364"/>
      <c r="B293" s="364"/>
      <c r="C293" s="399"/>
      <c r="D293" s="399"/>
      <c r="E293" s="399"/>
      <c r="F293" s="364"/>
      <c r="G293" s="364"/>
      <c r="H293" s="364"/>
      <c r="I293" s="364"/>
      <c r="J293" s="364"/>
      <c r="K293" s="364"/>
      <c r="L293" s="364"/>
      <c r="M293" s="364"/>
      <c r="N293" s="364"/>
      <c r="O293" s="364"/>
      <c r="P293" s="364"/>
      <c r="Q293" s="364"/>
      <c r="R293" s="364"/>
      <c r="S293" s="364"/>
      <c r="T293" s="364"/>
      <c r="U293" s="364"/>
      <c r="V293" s="364"/>
      <c r="W293" s="364"/>
      <c r="X293" s="364"/>
      <c r="Y293" s="364"/>
      <c r="Z293" s="364"/>
    </row>
    <row r="294">
      <c r="A294" s="364"/>
      <c r="B294" s="364"/>
      <c r="C294" s="399"/>
      <c r="D294" s="399"/>
      <c r="E294" s="399"/>
      <c r="F294" s="364"/>
      <c r="G294" s="364"/>
      <c r="H294" s="364"/>
      <c r="I294" s="364"/>
      <c r="J294" s="364"/>
      <c r="K294" s="364"/>
      <c r="L294" s="364"/>
      <c r="M294" s="364"/>
      <c r="N294" s="364"/>
      <c r="O294" s="364"/>
      <c r="P294" s="364"/>
      <c r="Q294" s="364"/>
      <c r="R294" s="364"/>
      <c r="S294" s="364"/>
      <c r="T294" s="364"/>
      <c r="U294" s="364"/>
      <c r="V294" s="364"/>
      <c r="W294" s="364"/>
      <c r="X294" s="364"/>
      <c r="Y294" s="364"/>
      <c r="Z294" s="364"/>
    </row>
    <row r="295">
      <c r="A295" s="364"/>
      <c r="B295" s="364"/>
      <c r="C295" s="399"/>
      <c r="D295" s="399"/>
      <c r="E295" s="399"/>
      <c r="F295" s="364"/>
      <c r="G295" s="364"/>
      <c r="H295" s="364"/>
      <c r="I295" s="364"/>
      <c r="J295" s="364"/>
      <c r="K295" s="364"/>
      <c r="L295" s="364"/>
      <c r="M295" s="364"/>
      <c r="N295" s="364"/>
      <c r="O295" s="364"/>
      <c r="P295" s="364"/>
      <c r="Q295" s="364"/>
      <c r="R295" s="364"/>
      <c r="S295" s="364"/>
      <c r="T295" s="364"/>
      <c r="U295" s="364"/>
      <c r="V295" s="364"/>
      <c r="W295" s="364"/>
      <c r="X295" s="364"/>
      <c r="Y295" s="364"/>
      <c r="Z295" s="364"/>
    </row>
    <row r="296">
      <c r="A296" s="364"/>
      <c r="B296" s="364"/>
      <c r="C296" s="399"/>
      <c r="D296" s="399"/>
      <c r="E296" s="399"/>
      <c r="F296" s="364"/>
      <c r="G296" s="364"/>
      <c r="H296" s="364"/>
      <c r="I296" s="364"/>
      <c r="J296" s="364"/>
      <c r="K296" s="364"/>
      <c r="L296" s="364"/>
      <c r="M296" s="364"/>
      <c r="N296" s="364"/>
      <c r="O296" s="364"/>
      <c r="P296" s="364"/>
      <c r="Q296" s="364"/>
      <c r="R296" s="364"/>
      <c r="S296" s="364"/>
      <c r="T296" s="364"/>
      <c r="U296" s="364"/>
      <c r="V296" s="364"/>
      <c r="W296" s="364"/>
      <c r="X296" s="364"/>
      <c r="Y296" s="364"/>
      <c r="Z296" s="364"/>
    </row>
    <row r="297">
      <c r="A297" s="364"/>
      <c r="B297" s="364"/>
      <c r="C297" s="399"/>
      <c r="D297" s="399"/>
      <c r="E297" s="399"/>
      <c r="F297" s="364"/>
      <c r="G297" s="364"/>
      <c r="H297" s="364"/>
      <c r="I297" s="364"/>
      <c r="J297" s="364"/>
      <c r="K297" s="364"/>
      <c r="L297" s="364"/>
      <c r="M297" s="364"/>
      <c r="N297" s="364"/>
      <c r="O297" s="364"/>
      <c r="P297" s="364"/>
      <c r="Q297" s="364"/>
      <c r="R297" s="364"/>
      <c r="S297" s="364"/>
      <c r="T297" s="364"/>
      <c r="U297" s="364"/>
      <c r="V297" s="364"/>
      <c r="W297" s="364"/>
      <c r="X297" s="364"/>
      <c r="Y297" s="364"/>
      <c r="Z297" s="364"/>
    </row>
    <row r="298">
      <c r="A298" s="364"/>
      <c r="B298" s="364"/>
      <c r="C298" s="399"/>
      <c r="D298" s="399"/>
      <c r="E298" s="399"/>
      <c r="F298" s="364"/>
      <c r="G298" s="364"/>
      <c r="H298" s="364"/>
      <c r="I298" s="364"/>
      <c r="J298" s="364"/>
      <c r="K298" s="364"/>
      <c r="L298" s="364"/>
      <c r="M298" s="364"/>
      <c r="N298" s="364"/>
      <c r="O298" s="364"/>
      <c r="P298" s="364"/>
      <c r="Q298" s="364"/>
      <c r="R298" s="364"/>
      <c r="S298" s="364"/>
      <c r="T298" s="364"/>
      <c r="U298" s="364"/>
      <c r="V298" s="364"/>
      <c r="W298" s="364"/>
      <c r="X298" s="364"/>
      <c r="Y298" s="364"/>
      <c r="Z298" s="364"/>
    </row>
    <row r="299">
      <c r="A299" s="364"/>
      <c r="B299" s="364"/>
      <c r="C299" s="399"/>
      <c r="D299" s="399"/>
      <c r="E299" s="399"/>
      <c r="F299" s="364"/>
      <c r="G299" s="364"/>
      <c r="H299" s="364"/>
      <c r="I299" s="364"/>
      <c r="J299" s="364"/>
      <c r="K299" s="364"/>
      <c r="L299" s="364"/>
      <c r="M299" s="364"/>
      <c r="N299" s="364"/>
      <c r="O299" s="364"/>
      <c r="P299" s="364"/>
      <c r="Q299" s="364"/>
      <c r="R299" s="364"/>
      <c r="S299" s="364"/>
      <c r="T299" s="364"/>
      <c r="U299" s="364"/>
      <c r="V299" s="364"/>
      <c r="W299" s="364"/>
      <c r="X299" s="364"/>
      <c r="Y299" s="364"/>
      <c r="Z299" s="364"/>
    </row>
    <row r="300">
      <c r="A300" s="364"/>
      <c r="B300" s="364"/>
      <c r="C300" s="399"/>
      <c r="D300" s="399"/>
      <c r="E300" s="399"/>
      <c r="F300" s="364"/>
      <c r="G300" s="364"/>
      <c r="H300" s="364"/>
      <c r="I300" s="364"/>
      <c r="J300" s="364"/>
      <c r="K300" s="364"/>
      <c r="L300" s="364"/>
      <c r="M300" s="364"/>
      <c r="N300" s="364"/>
      <c r="O300" s="364"/>
      <c r="P300" s="364"/>
      <c r="Q300" s="364"/>
      <c r="R300" s="364"/>
      <c r="S300" s="364"/>
      <c r="T300" s="364"/>
      <c r="U300" s="364"/>
      <c r="V300" s="364"/>
      <c r="W300" s="364"/>
      <c r="X300" s="364"/>
      <c r="Y300" s="364"/>
      <c r="Z300" s="364"/>
    </row>
    <row r="301">
      <c r="A301" s="364"/>
      <c r="B301" s="364"/>
      <c r="C301" s="399"/>
      <c r="D301" s="399"/>
      <c r="E301" s="399"/>
      <c r="F301" s="364"/>
      <c r="G301" s="364"/>
      <c r="H301" s="364"/>
      <c r="I301" s="364"/>
      <c r="J301" s="364"/>
      <c r="K301" s="364"/>
      <c r="L301" s="364"/>
      <c r="M301" s="364"/>
      <c r="N301" s="364"/>
      <c r="O301" s="364"/>
      <c r="P301" s="364"/>
      <c r="Q301" s="364"/>
      <c r="R301" s="364"/>
      <c r="S301" s="364"/>
      <c r="T301" s="364"/>
      <c r="U301" s="364"/>
      <c r="V301" s="364"/>
      <c r="W301" s="364"/>
      <c r="X301" s="364"/>
      <c r="Y301" s="364"/>
      <c r="Z301" s="364"/>
    </row>
    <row r="302">
      <c r="A302" s="364"/>
      <c r="B302" s="364"/>
      <c r="C302" s="399"/>
      <c r="D302" s="399"/>
      <c r="E302" s="399"/>
      <c r="F302" s="364"/>
      <c r="G302" s="364"/>
      <c r="H302" s="364"/>
      <c r="I302" s="364"/>
      <c r="J302" s="364"/>
      <c r="K302" s="364"/>
      <c r="L302" s="364"/>
      <c r="M302" s="364"/>
      <c r="N302" s="364"/>
      <c r="O302" s="364"/>
      <c r="P302" s="364"/>
      <c r="Q302" s="364"/>
      <c r="R302" s="364"/>
      <c r="S302" s="364"/>
      <c r="T302" s="364"/>
      <c r="U302" s="364"/>
      <c r="V302" s="364"/>
      <c r="W302" s="364"/>
      <c r="X302" s="364"/>
      <c r="Y302" s="364"/>
      <c r="Z302" s="364"/>
    </row>
    <row r="303">
      <c r="A303" s="364"/>
      <c r="B303" s="364"/>
      <c r="C303" s="399"/>
      <c r="D303" s="399"/>
      <c r="E303" s="399"/>
      <c r="F303" s="364"/>
      <c r="G303" s="364"/>
      <c r="H303" s="364"/>
      <c r="I303" s="364"/>
      <c r="J303" s="364"/>
      <c r="K303" s="364"/>
      <c r="L303" s="364"/>
      <c r="M303" s="364"/>
      <c r="N303" s="364"/>
      <c r="O303" s="364"/>
      <c r="P303" s="364"/>
      <c r="Q303" s="364"/>
      <c r="R303" s="364"/>
      <c r="S303" s="364"/>
      <c r="T303" s="364"/>
      <c r="U303" s="364"/>
      <c r="V303" s="364"/>
      <c r="W303" s="364"/>
      <c r="X303" s="364"/>
      <c r="Y303" s="364"/>
      <c r="Z303" s="364"/>
    </row>
    <row r="304">
      <c r="A304" s="364"/>
      <c r="B304" s="364"/>
      <c r="C304" s="399"/>
      <c r="D304" s="399"/>
      <c r="E304" s="399"/>
      <c r="F304" s="364"/>
      <c r="G304" s="364"/>
      <c r="H304" s="364"/>
      <c r="I304" s="364"/>
      <c r="J304" s="364"/>
      <c r="K304" s="364"/>
      <c r="L304" s="364"/>
      <c r="M304" s="364"/>
      <c r="N304" s="364"/>
      <c r="O304" s="364"/>
      <c r="P304" s="364"/>
      <c r="Q304" s="364"/>
      <c r="R304" s="364"/>
      <c r="S304" s="364"/>
      <c r="T304" s="364"/>
      <c r="U304" s="364"/>
      <c r="V304" s="364"/>
      <c r="W304" s="364"/>
      <c r="X304" s="364"/>
      <c r="Y304" s="364"/>
      <c r="Z304" s="364"/>
    </row>
    <row r="305">
      <c r="A305" s="364"/>
      <c r="B305" s="364"/>
      <c r="C305" s="399"/>
      <c r="D305" s="399"/>
      <c r="E305" s="399"/>
      <c r="F305" s="364"/>
      <c r="G305" s="364"/>
      <c r="H305" s="364"/>
      <c r="I305" s="364"/>
      <c r="J305" s="364"/>
      <c r="K305" s="364"/>
      <c r="L305" s="364"/>
      <c r="M305" s="364"/>
      <c r="N305" s="364"/>
      <c r="O305" s="364"/>
      <c r="P305" s="364"/>
      <c r="Q305" s="364"/>
      <c r="R305" s="364"/>
      <c r="S305" s="364"/>
      <c r="T305" s="364"/>
      <c r="U305" s="364"/>
      <c r="V305" s="364"/>
      <c r="W305" s="364"/>
      <c r="X305" s="364"/>
      <c r="Y305" s="364"/>
      <c r="Z305" s="364"/>
    </row>
    <row r="306">
      <c r="A306" s="364"/>
      <c r="B306" s="364"/>
      <c r="C306" s="399"/>
      <c r="D306" s="399"/>
      <c r="E306" s="399"/>
      <c r="F306" s="364"/>
      <c r="G306" s="364"/>
      <c r="H306" s="364"/>
      <c r="I306" s="364"/>
      <c r="J306" s="364"/>
      <c r="K306" s="364"/>
      <c r="L306" s="364"/>
      <c r="M306" s="364"/>
      <c r="N306" s="364"/>
      <c r="O306" s="364"/>
      <c r="P306" s="364"/>
      <c r="Q306" s="364"/>
      <c r="R306" s="364"/>
      <c r="S306" s="364"/>
      <c r="T306" s="364"/>
      <c r="U306" s="364"/>
      <c r="V306" s="364"/>
      <c r="W306" s="364"/>
      <c r="X306" s="364"/>
      <c r="Y306" s="364"/>
      <c r="Z306" s="364"/>
    </row>
    <row r="307">
      <c r="A307" s="364"/>
      <c r="B307" s="364"/>
      <c r="C307" s="399"/>
      <c r="D307" s="399"/>
      <c r="E307" s="399"/>
      <c r="F307" s="364"/>
      <c r="G307" s="364"/>
      <c r="H307" s="364"/>
      <c r="I307" s="364"/>
      <c r="J307" s="364"/>
      <c r="K307" s="364"/>
      <c r="L307" s="364"/>
      <c r="M307" s="364"/>
      <c r="N307" s="364"/>
      <c r="O307" s="364"/>
      <c r="P307" s="364"/>
      <c r="Q307" s="364"/>
      <c r="R307" s="364"/>
      <c r="S307" s="364"/>
      <c r="T307" s="364"/>
      <c r="U307" s="364"/>
      <c r="V307" s="364"/>
      <c r="W307" s="364"/>
      <c r="X307" s="364"/>
      <c r="Y307" s="364"/>
      <c r="Z307" s="364"/>
    </row>
    <row r="308">
      <c r="A308" s="364"/>
      <c r="B308" s="364"/>
      <c r="C308" s="399"/>
      <c r="D308" s="399"/>
      <c r="E308" s="399"/>
      <c r="F308" s="364"/>
      <c r="G308" s="364"/>
      <c r="H308" s="364"/>
      <c r="I308" s="364"/>
      <c r="J308" s="364"/>
      <c r="K308" s="364"/>
      <c r="L308" s="364"/>
      <c r="M308" s="364"/>
      <c r="N308" s="364"/>
      <c r="O308" s="364"/>
      <c r="P308" s="364"/>
      <c r="Q308" s="364"/>
      <c r="R308" s="364"/>
      <c r="S308" s="364"/>
      <c r="T308" s="364"/>
      <c r="U308" s="364"/>
      <c r="V308" s="364"/>
      <c r="W308" s="364"/>
      <c r="X308" s="364"/>
      <c r="Y308" s="364"/>
      <c r="Z308" s="364"/>
    </row>
    <row r="309">
      <c r="A309" s="364"/>
      <c r="B309" s="364"/>
      <c r="C309" s="399"/>
      <c r="D309" s="399"/>
      <c r="E309" s="399"/>
      <c r="F309" s="364"/>
      <c r="G309" s="364"/>
      <c r="H309" s="364"/>
      <c r="I309" s="364"/>
      <c r="J309" s="364"/>
      <c r="K309" s="364"/>
      <c r="L309" s="364"/>
      <c r="M309" s="364"/>
      <c r="N309" s="364"/>
      <c r="O309" s="364"/>
      <c r="P309" s="364"/>
      <c r="Q309" s="364"/>
      <c r="R309" s="364"/>
      <c r="S309" s="364"/>
      <c r="T309" s="364"/>
      <c r="U309" s="364"/>
      <c r="V309" s="364"/>
      <c r="W309" s="364"/>
      <c r="X309" s="364"/>
      <c r="Y309" s="364"/>
      <c r="Z309" s="364"/>
    </row>
    <row r="310">
      <c r="A310" s="364"/>
      <c r="B310" s="364"/>
      <c r="C310" s="399"/>
      <c r="D310" s="399"/>
      <c r="E310" s="399"/>
      <c r="F310" s="364"/>
      <c r="G310" s="364"/>
      <c r="H310" s="364"/>
      <c r="I310" s="364"/>
      <c r="J310" s="364"/>
      <c r="K310" s="364"/>
      <c r="L310" s="364"/>
      <c r="M310" s="364"/>
      <c r="N310" s="364"/>
      <c r="O310" s="364"/>
      <c r="P310" s="364"/>
      <c r="Q310" s="364"/>
      <c r="R310" s="364"/>
      <c r="S310" s="364"/>
      <c r="T310" s="364"/>
      <c r="U310" s="364"/>
      <c r="V310" s="364"/>
      <c r="W310" s="364"/>
      <c r="X310" s="364"/>
      <c r="Y310" s="364"/>
      <c r="Z310" s="364"/>
    </row>
    <row r="311">
      <c r="A311" s="364"/>
      <c r="B311" s="364"/>
      <c r="C311" s="399"/>
      <c r="D311" s="399"/>
      <c r="E311" s="399"/>
      <c r="F311" s="364"/>
      <c r="G311" s="364"/>
      <c r="H311" s="364"/>
      <c r="I311" s="364"/>
      <c r="J311" s="364"/>
      <c r="K311" s="364"/>
      <c r="L311" s="364"/>
      <c r="M311" s="364"/>
      <c r="N311" s="364"/>
      <c r="O311" s="364"/>
      <c r="P311" s="364"/>
      <c r="Q311" s="364"/>
      <c r="R311" s="364"/>
      <c r="S311" s="364"/>
      <c r="T311" s="364"/>
      <c r="U311" s="364"/>
      <c r="V311" s="364"/>
      <c r="W311" s="364"/>
      <c r="X311" s="364"/>
      <c r="Y311" s="364"/>
      <c r="Z311" s="364"/>
    </row>
    <row r="312">
      <c r="A312" s="364"/>
      <c r="B312" s="364"/>
      <c r="C312" s="399"/>
      <c r="D312" s="399"/>
      <c r="E312" s="399"/>
      <c r="F312" s="364"/>
      <c r="G312" s="364"/>
      <c r="H312" s="364"/>
      <c r="I312" s="364"/>
      <c r="J312" s="364"/>
      <c r="K312" s="364"/>
      <c r="L312" s="364"/>
      <c r="M312" s="364"/>
      <c r="N312" s="364"/>
      <c r="O312" s="364"/>
      <c r="P312" s="364"/>
      <c r="Q312" s="364"/>
      <c r="R312" s="364"/>
      <c r="S312" s="364"/>
      <c r="T312" s="364"/>
      <c r="U312" s="364"/>
      <c r="V312" s="364"/>
      <c r="W312" s="364"/>
      <c r="X312" s="364"/>
      <c r="Y312" s="364"/>
      <c r="Z312" s="364"/>
    </row>
    <row r="313">
      <c r="A313" s="364"/>
      <c r="B313" s="364"/>
      <c r="C313" s="399"/>
      <c r="D313" s="399"/>
      <c r="E313" s="399"/>
      <c r="F313" s="364"/>
      <c r="G313" s="364"/>
      <c r="H313" s="364"/>
      <c r="I313" s="364"/>
      <c r="J313" s="364"/>
      <c r="K313" s="364"/>
      <c r="L313" s="364"/>
      <c r="M313" s="364"/>
      <c r="N313" s="364"/>
      <c r="O313" s="364"/>
      <c r="P313" s="364"/>
      <c r="Q313" s="364"/>
      <c r="R313" s="364"/>
      <c r="S313" s="364"/>
      <c r="T313" s="364"/>
      <c r="U313" s="364"/>
      <c r="V313" s="364"/>
      <c r="W313" s="364"/>
      <c r="X313" s="364"/>
      <c r="Y313" s="364"/>
      <c r="Z313" s="364"/>
    </row>
    <row r="314">
      <c r="A314" s="364"/>
      <c r="B314" s="364"/>
      <c r="C314" s="399"/>
      <c r="D314" s="399"/>
      <c r="E314" s="399"/>
      <c r="F314" s="364"/>
      <c r="G314" s="364"/>
      <c r="H314" s="364"/>
      <c r="I314" s="364"/>
      <c r="J314" s="364"/>
      <c r="K314" s="364"/>
      <c r="L314" s="364"/>
      <c r="M314" s="364"/>
      <c r="N314" s="364"/>
      <c r="O314" s="364"/>
      <c r="P314" s="364"/>
      <c r="Q314" s="364"/>
      <c r="R314" s="364"/>
      <c r="S314" s="364"/>
      <c r="T314" s="364"/>
      <c r="U314" s="364"/>
      <c r="V314" s="364"/>
      <c r="W314" s="364"/>
      <c r="X314" s="364"/>
      <c r="Y314" s="364"/>
      <c r="Z314" s="364"/>
    </row>
    <row r="315">
      <c r="A315" s="364"/>
      <c r="B315" s="364"/>
      <c r="C315" s="399"/>
      <c r="D315" s="399"/>
      <c r="E315" s="399"/>
      <c r="F315" s="364"/>
      <c r="G315" s="364"/>
      <c r="H315" s="364"/>
      <c r="I315" s="364"/>
      <c r="J315" s="364"/>
      <c r="K315" s="364"/>
      <c r="L315" s="364"/>
      <c r="M315" s="364"/>
      <c r="N315" s="364"/>
      <c r="O315" s="364"/>
      <c r="P315" s="364"/>
      <c r="Q315" s="364"/>
      <c r="R315" s="364"/>
      <c r="S315" s="364"/>
      <c r="T315" s="364"/>
      <c r="U315" s="364"/>
      <c r="V315" s="364"/>
      <c r="W315" s="364"/>
      <c r="X315" s="364"/>
      <c r="Y315" s="364"/>
      <c r="Z315" s="364"/>
    </row>
    <row r="316">
      <c r="A316" s="364"/>
      <c r="B316" s="364"/>
      <c r="C316" s="399"/>
      <c r="D316" s="399"/>
      <c r="E316" s="399"/>
      <c r="F316" s="364"/>
      <c r="G316" s="364"/>
      <c r="H316" s="364"/>
      <c r="I316" s="364"/>
      <c r="J316" s="364"/>
      <c r="K316" s="364"/>
      <c r="L316" s="364"/>
      <c r="M316" s="364"/>
      <c r="N316" s="364"/>
      <c r="O316" s="364"/>
      <c r="P316" s="364"/>
      <c r="Q316" s="364"/>
      <c r="R316" s="364"/>
      <c r="S316" s="364"/>
      <c r="T316" s="364"/>
      <c r="U316" s="364"/>
      <c r="V316" s="364"/>
      <c r="W316" s="364"/>
      <c r="X316" s="364"/>
      <c r="Y316" s="364"/>
      <c r="Z316" s="364"/>
    </row>
    <row r="317">
      <c r="A317" s="364"/>
      <c r="B317" s="364"/>
      <c r="C317" s="399"/>
      <c r="D317" s="399"/>
      <c r="E317" s="399"/>
      <c r="F317" s="364"/>
      <c r="G317" s="364"/>
      <c r="H317" s="364"/>
      <c r="I317" s="364"/>
      <c r="J317" s="364"/>
      <c r="K317" s="364"/>
      <c r="L317" s="364"/>
      <c r="M317" s="364"/>
      <c r="N317" s="364"/>
      <c r="O317" s="364"/>
      <c r="P317" s="364"/>
      <c r="Q317" s="364"/>
      <c r="R317" s="364"/>
      <c r="S317" s="364"/>
      <c r="T317" s="364"/>
      <c r="U317" s="364"/>
      <c r="V317" s="364"/>
      <c r="W317" s="364"/>
      <c r="X317" s="364"/>
      <c r="Y317" s="364"/>
      <c r="Z317" s="364"/>
    </row>
    <row r="318">
      <c r="A318" s="364"/>
      <c r="B318" s="364"/>
      <c r="C318" s="399"/>
      <c r="D318" s="399"/>
      <c r="E318" s="399"/>
      <c r="F318" s="364"/>
      <c r="G318" s="364"/>
      <c r="H318" s="364"/>
      <c r="I318" s="364"/>
      <c r="J318" s="364"/>
      <c r="K318" s="364"/>
      <c r="L318" s="364"/>
      <c r="M318" s="364"/>
      <c r="N318" s="364"/>
      <c r="O318" s="364"/>
      <c r="P318" s="364"/>
      <c r="Q318" s="364"/>
      <c r="R318" s="364"/>
      <c r="S318" s="364"/>
      <c r="T318" s="364"/>
      <c r="U318" s="364"/>
      <c r="V318" s="364"/>
      <c r="W318" s="364"/>
      <c r="X318" s="364"/>
      <c r="Y318" s="364"/>
      <c r="Z318" s="364"/>
    </row>
    <row r="319">
      <c r="A319" s="364"/>
      <c r="B319" s="364"/>
      <c r="C319" s="399"/>
      <c r="D319" s="399"/>
      <c r="E319" s="399"/>
      <c r="F319" s="364"/>
      <c r="G319" s="364"/>
      <c r="H319" s="364"/>
      <c r="I319" s="364"/>
      <c r="J319" s="364"/>
      <c r="K319" s="364"/>
      <c r="L319" s="364"/>
      <c r="M319" s="364"/>
      <c r="N319" s="364"/>
      <c r="O319" s="364"/>
      <c r="P319" s="364"/>
      <c r="Q319" s="364"/>
      <c r="R319" s="364"/>
      <c r="S319" s="364"/>
      <c r="T319" s="364"/>
      <c r="U319" s="364"/>
      <c r="V319" s="364"/>
      <c r="W319" s="364"/>
      <c r="X319" s="364"/>
      <c r="Y319" s="364"/>
      <c r="Z319" s="364"/>
    </row>
    <row r="320">
      <c r="A320" s="364"/>
      <c r="B320" s="364"/>
      <c r="C320" s="399"/>
      <c r="D320" s="399"/>
      <c r="E320" s="399"/>
      <c r="F320" s="364"/>
      <c r="G320" s="364"/>
      <c r="H320" s="364"/>
      <c r="I320" s="364"/>
      <c r="J320" s="364"/>
      <c r="K320" s="364"/>
      <c r="L320" s="364"/>
      <c r="M320" s="364"/>
      <c r="N320" s="364"/>
      <c r="O320" s="364"/>
      <c r="P320" s="364"/>
      <c r="Q320" s="364"/>
      <c r="R320" s="364"/>
      <c r="S320" s="364"/>
      <c r="T320" s="364"/>
      <c r="U320" s="364"/>
      <c r="V320" s="364"/>
      <c r="W320" s="364"/>
      <c r="X320" s="364"/>
      <c r="Y320" s="364"/>
      <c r="Z320" s="364"/>
    </row>
    <row r="321">
      <c r="A321" s="364"/>
      <c r="B321" s="364"/>
      <c r="C321" s="399"/>
      <c r="D321" s="399"/>
      <c r="E321" s="399"/>
      <c r="F321" s="364"/>
      <c r="G321" s="364"/>
      <c r="H321" s="364"/>
      <c r="I321" s="364"/>
      <c r="J321" s="364"/>
      <c r="K321" s="364"/>
      <c r="L321" s="364"/>
      <c r="M321" s="364"/>
      <c r="N321" s="364"/>
      <c r="O321" s="364"/>
      <c r="P321" s="364"/>
      <c r="Q321" s="364"/>
      <c r="R321" s="364"/>
      <c r="S321" s="364"/>
      <c r="T321" s="364"/>
      <c r="U321" s="364"/>
      <c r="V321" s="364"/>
      <c r="W321" s="364"/>
      <c r="X321" s="364"/>
      <c r="Y321" s="364"/>
      <c r="Z321" s="364"/>
    </row>
    <row r="322">
      <c r="A322" s="364"/>
      <c r="B322" s="364"/>
      <c r="C322" s="399"/>
      <c r="D322" s="399"/>
      <c r="E322" s="399"/>
      <c r="F322" s="364"/>
      <c r="G322" s="364"/>
      <c r="H322" s="364"/>
      <c r="I322" s="364"/>
      <c r="J322" s="364"/>
      <c r="K322" s="364"/>
      <c r="L322" s="364"/>
      <c r="M322" s="364"/>
      <c r="N322" s="364"/>
      <c r="O322" s="364"/>
      <c r="P322" s="364"/>
      <c r="Q322" s="364"/>
      <c r="R322" s="364"/>
      <c r="S322" s="364"/>
      <c r="T322" s="364"/>
      <c r="U322" s="364"/>
      <c r="V322" s="364"/>
      <c r="W322" s="364"/>
      <c r="X322" s="364"/>
      <c r="Y322" s="364"/>
      <c r="Z322" s="364"/>
    </row>
    <row r="323">
      <c r="A323" s="364"/>
      <c r="B323" s="364"/>
      <c r="C323" s="399"/>
      <c r="D323" s="399"/>
      <c r="E323" s="399"/>
      <c r="F323" s="364"/>
      <c r="G323" s="364"/>
      <c r="H323" s="364"/>
      <c r="I323" s="364"/>
      <c r="J323" s="364"/>
      <c r="K323" s="364"/>
      <c r="L323" s="364"/>
      <c r="M323" s="364"/>
      <c r="N323" s="364"/>
      <c r="O323" s="364"/>
      <c r="P323" s="364"/>
      <c r="Q323" s="364"/>
      <c r="R323" s="364"/>
      <c r="S323" s="364"/>
      <c r="T323" s="364"/>
      <c r="U323" s="364"/>
      <c r="V323" s="364"/>
      <c r="W323" s="364"/>
      <c r="X323" s="364"/>
      <c r="Y323" s="364"/>
      <c r="Z323" s="364"/>
    </row>
    <row r="324">
      <c r="A324" s="364"/>
      <c r="B324" s="364"/>
      <c r="C324" s="399"/>
      <c r="D324" s="399"/>
      <c r="E324" s="399"/>
      <c r="F324" s="364"/>
      <c r="G324" s="364"/>
      <c r="H324" s="364"/>
      <c r="I324" s="364"/>
      <c r="J324" s="364"/>
      <c r="K324" s="364"/>
      <c r="L324" s="364"/>
      <c r="M324" s="364"/>
      <c r="N324" s="364"/>
      <c r="O324" s="364"/>
      <c r="P324" s="364"/>
      <c r="Q324" s="364"/>
      <c r="R324" s="364"/>
      <c r="S324" s="364"/>
      <c r="T324" s="364"/>
      <c r="U324" s="364"/>
      <c r="V324" s="364"/>
      <c r="W324" s="364"/>
      <c r="X324" s="364"/>
      <c r="Y324" s="364"/>
      <c r="Z324" s="364"/>
    </row>
    <row r="325">
      <c r="A325" s="364"/>
      <c r="B325" s="364"/>
      <c r="C325" s="399"/>
      <c r="D325" s="399"/>
      <c r="E325" s="399"/>
      <c r="F325" s="364"/>
      <c r="G325" s="364"/>
      <c r="H325" s="364"/>
      <c r="I325" s="364"/>
      <c r="J325" s="364"/>
      <c r="K325" s="364"/>
      <c r="L325" s="364"/>
      <c r="M325" s="364"/>
      <c r="N325" s="364"/>
      <c r="O325" s="364"/>
      <c r="P325" s="364"/>
      <c r="Q325" s="364"/>
      <c r="R325" s="364"/>
      <c r="S325" s="364"/>
      <c r="T325" s="364"/>
      <c r="U325" s="364"/>
      <c r="V325" s="364"/>
      <c r="W325" s="364"/>
      <c r="X325" s="364"/>
      <c r="Y325" s="364"/>
      <c r="Z325" s="364"/>
    </row>
    <row r="326">
      <c r="A326" s="364"/>
      <c r="B326" s="364"/>
      <c r="C326" s="399"/>
      <c r="D326" s="399"/>
      <c r="E326" s="399"/>
      <c r="F326" s="364"/>
      <c r="G326" s="364"/>
      <c r="H326" s="364"/>
      <c r="I326" s="364"/>
      <c r="J326" s="364"/>
      <c r="K326" s="364"/>
      <c r="L326" s="364"/>
      <c r="M326" s="364"/>
      <c r="N326" s="364"/>
      <c r="O326" s="364"/>
      <c r="P326" s="364"/>
      <c r="Q326" s="364"/>
      <c r="R326" s="364"/>
      <c r="S326" s="364"/>
      <c r="T326" s="364"/>
      <c r="U326" s="364"/>
      <c r="V326" s="364"/>
      <c r="W326" s="364"/>
      <c r="X326" s="364"/>
      <c r="Y326" s="364"/>
      <c r="Z326" s="364"/>
    </row>
    <row r="327">
      <c r="A327" s="364"/>
      <c r="B327" s="364"/>
      <c r="C327" s="399"/>
      <c r="D327" s="399"/>
      <c r="E327" s="399"/>
      <c r="F327" s="364"/>
      <c r="G327" s="364"/>
      <c r="H327" s="364"/>
      <c r="I327" s="364"/>
      <c r="J327" s="364"/>
      <c r="K327" s="364"/>
      <c r="L327" s="364"/>
      <c r="M327" s="364"/>
      <c r="N327" s="364"/>
      <c r="O327" s="364"/>
      <c r="P327" s="364"/>
      <c r="Q327" s="364"/>
      <c r="R327" s="364"/>
      <c r="S327" s="364"/>
      <c r="T327" s="364"/>
      <c r="U327" s="364"/>
      <c r="V327" s="364"/>
      <c r="W327" s="364"/>
      <c r="X327" s="364"/>
      <c r="Y327" s="364"/>
      <c r="Z327" s="364"/>
    </row>
    <row r="328">
      <c r="A328" s="364"/>
      <c r="B328" s="364"/>
      <c r="C328" s="399"/>
      <c r="D328" s="399"/>
      <c r="E328" s="399"/>
      <c r="F328" s="364"/>
      <c r="G328" s="364"/>
      <c r="H328" s="364"/>
      <c r="I328" s="364"/>
      <c r="J328" s="364"/>
      <c r="K328" s="364"/>
      <c r="L328" s="364"/>
      <c r="M328" s="364"/>
      <c r="N328" s="364"/>
      <c r="O328" s="364"/>
      <c r="P328" s="364"/>
      <c r="Q328" s="364"/>
      <c r="R328" s="364"/>
      <c r="S328" s="364"/>
      <c r="T328" s="364"/>
      <c r="U328" s="364"/>
      <c r="V328" s="364"/>
      <c r="W328" s="364"/>
      <c r="X328" s="364"/>
      <c r="Y328" s="364"/>
      <c r="Z328" s="364"/>
    </row>
    <row r="329">
      <c r="A329" s="364"/>
      <c r="B329" s="364"/>
      <c r="C329" s="399"/>
      <c r="D329" s="399"/>
      <c r="E329" s="399"/>
      <c r="F329" s="364"/>
      <c r="G329" s="364"/>
      <c r="H329" s="364"/>
      <c r="I329" s="364"/>
      <c r="J329" s="364"/>
      <c r="K329" s="364"/>
      <c r="L329" s="364"/>
      <c r="M329" s="364"/>
      <c r="N329" s="364"/>
      <c r="O329" s="364"/>
      <c r="P329" s="364"/>
      <c r="Q329" s="364"/>
      <c r="R329" s="364"/>
      <c r="S329" s="364"/>
      <c r="T329" s="364"/>
      <c r="U329" s="364"/>
      <c r="V329" s="364"/>
      <c r="W329" s="364"/>
      <c r="X329" s="364"/>
      <c r="Y329" s="364"/>
      <c r="Z329" s="364"/>
    </row>
    <row r="330">
      <c r="A330" s="364"/>
      <c r="B330" s="364"/>
      <c r="C330" s="399"/>
      <c r="D330" s="399"/>
      <c r="E330" s="399"/>
      <c r="F330" s="364"/>
      <c r="G330" s="364"/>
      <c r="H330" s="364"/>
      <c r="I330" s="364"/>
      <c r="J330" s="364"/>
      <c r="K330" s="364"/>
      <c r="L330" s="364"/>
      <c r="M330" s="364"/>
      <c r="N330" s="364"/>
      <c r="O330" s="364"/>
      <c r="P330" s="364"/>
      <c r="Q330" s="364"/>
      <c r="R330" s="364"/>
      <c r="S330" s="364"/>
      <c r="T330" s="364"/>
      <c r="U330" s="364"/>
      <c r="V330" s="364"/>
      <c r="W330" s="364"/>
      <c r="X330" s="364"/>
      <c r="Y330" s="364"/>
      <c r="Z330" s="364"/>
    </row>
    <row r="331">
      <c r="A331" s="364"/>
      <c r="B331" s="364"/>
      <c r="C331" s="399"/>
      <c r="D331" s="399"/>
      <c r="E331" s="399"/>
      <c r="F331" s="364"/>
      <c r="G331" s="364"/>
      <c r="H331" s="364"/>
      <c r="I331" s="364"/>
      <c r="J331" s="364"/>
      <c r="K331" s="364"/>
      <c r="L331" s="364"/>
      <c r="M331" s="364"/>
      <c r="N331" s="364"/>
      <c r="O331" s="364"/>
      <c r="P331" s="364"/>
      <c r="Q331" s="364"/>
      <c r="R331" s="364"/>
      <c r="S331" s="364"/>
      <c r="T331" s="364"/>
      <c r="U331" s="364"/>
      <c r="V331" s="364"/>
      <c r="W331" s="364"/>
      <c r="X331" s="364"/>
      <c r="Y331" s="364"/>
      <c r="Z331" s="364"/>
    </row>
    <row r="332">
      <c r="A332" s="364"/>
      <c r="B332" s="364"/>
      <c r="C332" s="399"/>
      <c r="D332" s="399"/>
      <c r="E332" s="399"/>
      <c r="F332" s="364"/>
      <c r="G332" s="364"/>
      <c r="H332" s="364"/>
      <c r="I332" s="364"/>
      <c r="J332" s="364"/>
      <c r="K332" s="364"/>
      <c r="L332" s="364"/>
      <c r="M332" s="364"/>
      <c r="N332" s="364"/>
      <c r="O332" s="364"/>
      <c r="P332" s="364"/>
      <c r="Q332" s="364"/>
      <c r="R332" s="364"/>
      <c r="S332" s="364"/>
      <c r="T332" s="364"/>
      <c r="U332" s="364"/>
      <c r="V332" s="364"/>
      <c r="W332" s="364"/>
      <c r="X332" s="364"/>
      <c r="Y332" s="364"/>
      <c r="Z332" s="364"/>
    </row>
    <row r="333">
      <c r="A333" s="364"/>
      <c r="B333" s="364"/>
      <c r="C333" s="399"/>
      <c r="D333" s="399"/>
      <c r="E333" s="399"/>
      <c r="F333" s="364"/>
      <c r="G333" s="364"/>
      <c r="H333" s="364"/>
      <c r="I333" s="364"/>
      <c r="J333" s="364"/>
      <c r="K333" s="364"/>
      <c r="L333" s="364"/>
      <c r="M333" s="364"/>
      <c r="N333" s="364"/>
      <c r="O333" s="364"/>
      <c r="P333" s="364"/>
      <c r="Q333" s="364"/>
      <c r="R333" s="364"/>
      <c r="S333" s="364"/>
      <c r="T333" s="364"/>
      <c r="U333" s="364"/>
      <c r="V333" s="364"/>
      <c r="W333" s="364"/>
      <c r="X333" s="364"/>
      <c r="Y333" s="364"/>
      <c r="Z333" s="364"/>
    </row>
    <row r="334">
      <c r="A334" s="364"/>
      <c r="B334" s="364"/>
      <c r="C334" s="399"/>
      <c r="D334" s="399"/>
      <c r="E334" s="399"/>
      <c r="F334" s="364"/>
      <c r="G334" s="364"/>
      <c r="H334" s="364"/>
      <c r="I334" s="364"/>
      <c r="J334" s="364"/>
      <c r="K334" s="364"/>
      <c r="L334" s="364"/>
      <c r="M334" s="364"/>
      <c r="N334" s="364"/>
      <c r="O334" s="364"/>
      <c r="P334" s="364"/>
      <c r="Q334" s="364"/>
      <c r="R334" s="364"/>
      <c r="S334" s="364"/>
      <c r="T334" s="364"/>
      <c r="U334" s="364"/>
      <c r="V334" s="364"/>
      <c r="W334" s="364"/>
      <c r="X334" s="364"/>
      <c r="Y334" s="364"/>
      <c r="Z334" s="364"/>
    </row>
    <row r="335">
      <c r="A335" s="364"/>
      <c r="B335" s="364"/>
      <c r="C335" s="399"/>
      <c r="D335" s="399"/>
      <c r="E335" s="399"/>
      <c r="F335" s="364"/>
      <c r="G335" s="364"/>
      <c r="H335" s="364"/>
      <c r="I335" s="364"/>
      <c r="J335" s="364"/>
      <c r="K335" s="364"/>
      <c r="L335" s="364"/>
      <c r="M335" s="364"/>
      <c r="N335" s="364"/>
      <c r="O335" s="364"/>
      <c r="P335" s="364"/>
      <c r="Q335" s="364"/>
      <c r="R335" s="364"/>
      <c r="S335" s="364"/>
      <c r="T335" s="364"/>
      <c r="U335" s="364"/>
      <c r="V335" s="364"/>
      <c r="W335" s="364"/>
      <c r="X335" s="364"/>
      <c r="Y335" s="364"/>
      <c r="Z335" s="364"/>
    </row>
    <row r="336">
      <c r="A336" s="364"/>
      <c r="B336" s="364"/>
      <c r="C336" s="399"/>
      <c r="D336" s="399"/>
      <c r="E336" s="399"/>
      <c r="F336" s="364"/>
      <c r="G336" s="364"/>
      <c r="H336" s="364"/>
      <c r="I336" s="364"/>
      <c r="J336" s="364"/>
      <c r="K336" s="364"/>
      <c r="L336" s="364"/>
      <c r="M336" s="364"/>
      <c r="N336" s="364"/>
      <c r="O336" s="364"/>
      <c r="P336" s="364"/>
      <c r="Q336" s="364"/>
      <c r="R336" s="364"/>
      <c r="S336" s="364"/>
      <c r="T336" s="364"/>
      <c r="U336" s="364"/>
      <c r="V336" s="364"/>
      <c r="W336" s="364"/>
      <c r="X336" s="364"/>
      <c r="Y336" s="364"/>
      <c r="Z336" s="364"/>
    </row>
    <row r="337">
      <c r="A337" s="364"/>
      <c r="B337" s="364"/>
      <c r="C337" s="399"/>
      <c r="D337" s="399"/>
      <c r="E337" s="399"/>
      <c r="F337" s="364"/>
      <c r="G337" s="364"/>
      <c r="H337" s="364"/>
      <c r="I337" s="364"/>
      <c r="J337" s="364"/>
      <c r="K337" s="364"/>
      <c r="L337" s="364"/>
      <c r="M337" s="364"/>
      <c r="N337" s="364"/>
      <c r="O337" s="364"/>
      <c r="P337" s="364"/>
      <c r="Q337" s="364"/>
      <c r="R337" s="364"/>
      <c r="S337" s="364"/>
      <c r="T337" s="364"/>
      <c r="U337" s="364"/>
      <c r="V337" s="364"/>
      <c r="W337" s="364"/>
      <c r="X337" s="364"/>
      <c r="Y337" s="364"/>
      <c r="Z337" s="364"/>
    </row>
    <row r="338">
      <c r="A338" s="364"/>
      <c r="B338" s="364"/>
      <c r="C338" s="399"/>
      <c r="D338" s="399"/>
      <c r="E338" s="399"/>
      <c r="F338" s="364"/>
      <c r="G338" s="364"/>
      <c r="H338" s="364"/>
      <c r="I338" s="364"/>
      <c r="J338" s="364"/>
      <c r="K338" s="364"/>
      <c r="L338" s="364"/>
      <c r="M338" s="364"/>
      <c r="N338" s="364"/>
      <c r="O338" s="364"/>
      <c r="P338" s="364"/>
      <c r="Q338" s="364"/>
      <c r="R338" s="364"/>
      <c r="S338" s="364"/>
      <c r="T338" s="364"/>
      <c r="U338" s="364"/>
      <c r="V338" s="364"/>
      <c r="W338" s="364"/>
      <c r="X338" s="364"/>
      <c r="Y338" s="364"/>
      <c r="Z338" s="364"/>
    </row>
    <row r="339">
      <c r="A339" s="364"/>
      <c r="B339" s="364"/>
      <c r="C339" s="399"/>
      <c r="D339" s="399"/>
      <c r="E339" s="399"/>
      <c r="F339" s="364"/>
      <c r="G339" s="364"/>
      <c r="H339" s="364"/>
      <c r="I339" s="364"/>
      <c r="J339" s="364"/>
      <c r="K339" s="364"/>
      <c r="L339" s="364"/>
      <c r="M339" s="364"/>
      <c r="N339" s="364"/>
      <c r="O339" s="364"/>
      <c r="P339" s="364"/>
      <c r="Q339" s="364"/>
      <c r="R339" s="364"/>
      <c r="S339" s="364"/>
      <c r="T339" s="364"/>
      <c r="U339" s="364"/>
      <c r="V339" s="364"/>
      <c r="W339" s="364"/>
      <c r="X339" s="364"/>
      <c r="Y339" s="364"/>
      <c r="Z339" s="364"/>
    </row>
    <row r="340">
      <c r="A340" s="364"/>
      <c r="B340" s="364"/>
      <c r="C340" s="399"/>
      <c r="D340" s="399"/>
      <c r="E340" s="399"/>
      <c r="F340" s="364"/>
      <c r="G340" s="364"/>
      <c r="H340" s="364"/>
      <c r="I340" s="364"/>
      <c r="J340" s="364"/>
      <c r="K340" s="364"/>
      <c r="L340" s="364"/>
      <c r="M340" s="364"/>
      <c r="N340" s="364"/>
      <c r="O340" s="364"/>
      <c r="P340" s="364"/>
      <c r="Q340" s="364"/>
      <c r="R340" s="364"/>
      <c r="S340" s="364"/>
      <c r="T340" s="364"/>
      <c r="U340" s="364"/>
      <c r="V340" s="364"/>
      <c r="W340" s="364"/>
      <c r="X340" s="364"/>
      <c r="Y340" s="364"/>
      <c r="Z340" s="364"/>
    </row>
    <row r="341">
      <c r="A341" s="364"/>
      <c r="B341" s="364"/>
      <c r="C341" s="399"/>
      <c r="D341" s="399"/>
      <c r="E341" s="399"/>
      <c r="F341" s="364"/>
      <c r="G341" s="364"/>
      <c r="H341" s="364"/>
      <c r="I341" s="364"/>
      <c r="J341" s="364"/>
      <c r="K341" s="364"/>
      <c r="L341" s="364"/>
      <c r="M341" s="364"/>
      <c r="N341" s="364"/>
      <c r="O341" s="364"/>
      <c r="P341" s="364"/>
      <c r="Q341" s="364"/>
      <c r="R341" s="364"/>
      <c r="S341" s="364"/>
      <c r="T341" s="364"/>
      <c r="U341" s="364"/>
      <c r="V341" s="364"/>
      <c r="W341" s="364"/>
      <c r="X341" s="364"/>
      <c r="Y341" s="364"/>
      <c r="Z341" s="364"/>
    </row>
    <row r="342">
      <c r="A342" s="364"/>
      <c r="B342" s="364"/>
      <c r="C342" s="399"/>
      <c r="D342" s="399"/>
      <c r="E342" s="399"/>
      <c r="F342" s="364"/>
      <c r="G342" s="364"/>
      <c r="H342" s="364"/>
      <c r="I342" s="364"/>
      <c r="J342" s="364"/>
      <c r="K342" s="364"/>
      <c r="L342" s="364"/>
      <c r="M342" s="364"/>
      <c r="N342" s="364"/>
      <c r="O342" s="364"/>
      <c r="P342" s="364"/>
      <c r="Q342" s="364"/>
      <c r="R342" s="364"/>
      <c r="S342" s="364"/>
      <c r="T342" s="364"/>
      <c r="U342" s="364"/>
      <c r="V342" s="364"/>
      <c r="W342" s="364"/>
      <c r="X342" s="364"/>
      <c r="Y342" s="364"/>
      <c r="Z342" s="364"/>
    </row>
    <row r="343">
      <c r="A343" s="364"/>
      <c r="B343" s="364"/>
      <c r="C343" s="399"/>
      <c r="D343" s="399"/>
      <c r="E343" s="399"/>
      <c r="F343" s="364"/>
      <c r="G343" s="364"/>
      <c r="H343" s="364"/>
      <c r="I343" s="364"/>
      <c r="J343" s="364"/>
      <c r="K343" s="364"/>
      <c r="L343" s="364"/>
      <c r="M343" s="364"/>
      <c r="N343" s="364"/>
      <c r="O343" s="364"/>
      <c r="P343" s="364"/>
      <c r="Q343" s="364"/>
      <c r="R343" s="364"/>
      <c r="S343" s="364"/>
      <c r="T343" s="364"/>
      <c r="U343" s="364"/>
      <c r="V343" s="364"/>
      <c r="W343" s="364"/>
      <c r="X343" s="364"/>
      <c r="Y343" s="364"/>
      <c r="Z343" s="364"/>
    </row>
    <row r="344">
      <c r="A344" s="364"/>
      <c r="B344" s="364"/>
      <c r="C344" s="399"/>
      <c r="D344" s="399"/>
      <c r="E344" s="399"/>
      <c r="F344" s="364"/>
      <c r="G344" s="364"/>
      <c r="H344" s="364"/>
      <c r="I344" s="364"/>
      <c r="J344" s="364"/>
      <c r="K344" s="364"/>
      <c r="L344" s="364"/>
      <c r="M344" s="364"/>
      <c r="N344" s="364"/>
      <c r="O344" s="364"/>
      <c r="P344" s="364"/>
      <c r="Q344" s="364"/>
      <c r="R344" s="364"/>
      <c r="S344" s="364"/>
      <c r="T344" s="364"/>
      <c r="U344" s="364"/>
      <c r="V344" s="364"/>
      <c r="W344" s="364"/>
      <c r="X344" s="364"/>
      <c r="Y344" s="364"/>
      <c r="Z344" s="364"/>
    </row>
    <row r="345">
      <c r="A345" s="364"/>
      <c r="B345" s="364"/>
      <c r="C345" s="399"/>
      <c r="D345" s="399"/>
      <c r="E345" s="399"/>
      <c r="F345" s="364"/>
      <c r="G345" s="364"/>
      <c r="H345" s="364"/>
      <c r="I345" s="364"/>
      <c r="J345" s="364"/>
      <c r="K345" s="364"/>
      <c r="L345" s="364"/>
      <c r="M345" s="364"/>
      <c r="N345" s="364"/>
      <c r="O345" s="364"/>
      <c r="P345" s="364"/>
      <c r="Q345" s="364"/>
      <c r="R345" s="364"/>
      <c r="S345" s="364"/>
      <c r="T345" s="364"/>
      <c r="U345" s="364"/>
      <c r="V345" s="364"/>
      <c r="W345" s="364"/>
      <c r="X345" s="364"/>
      <c r="Y345" s="364"/>
      <c r="Z345" s="364"/>
    </row>
    <row r="346">
      <c r="A346" s="364"/>
      <c r="B346" s="364"/>
      <c r="C346" s="399"/>
      <c r="D346" s="399"/>
      <c r="E346" s="399"/>
      <c r="F346" s="364"/>
      <c r="G346" s="364"/>
      <c r="H346" s="364"/>
      <c r="I346" s="364"/>
      <c r="J346" s="364"/>
      <c r="K346" s="364"/>
      <c r="L346" s="364"/>
      <c r="M346" s="364"/>
      <c r="N346" s="364"/>
      <c r="O346" s="364"/>
      <c r="P346" s="364"/>
      <c r="Q346" s="364"/>
      <c r="R346" s="364"/>
      <c r="S346" s="364"/>
      <c r="T346" s="364"/>
      <c r="U346" s="364"/>
      <c r="V346" s="364"/>
      <c r="W346" s="364"/>
      <c r="X346" s="364"/>
      <c r="Y346" s="364"/>
      <c r="Z346" s="364"/>
    </row>
    <row r="347">
      <c r="A347" s="364"/>
      <c r="B347" s="364"/>
      <c r="C347" s="399"/>
      <c r="D347" s="399"/>
      <c r="E347" s="399"/>
      <c r="F347" s="364"/>
      <c r="G347" s="364"/>
      <c r="H347" s="364"/>
      <c r="I347" s="364"/>
      <c r="J347" s="364"/>
      <c r="K347" s="364"/>
      <c r="L347" s="364"/>
      <c r="M347" s="364"/>
      <c r="N347" s="364"/>
      <c r="O347" s="364"/>
      <c r="P347" s="364"/>
      <c r="Q347" s="364"/>
      <c r="R347" s="364"/>
      <c r="S347" s="364"/>
      <c r="T347" s="364"/>
      <c r="U347" s="364"/>
      <c r="V347" s="364"/>
      <c r="W347" s="364"/>
      <c r="X347" s="364"/>
      <c r="Y347" s="364"/>
      <c r="Z347" s="364"/>
    </row>
    <row r="348">
      <c r="A348" s="364"/>
      <c r="B348" s="364"/>
      <c r="C348" s="399"/>
      <c r="D348" s="399"/>
      <c r="E348" s="399"/>
      <c r="F348" s="364"/>
      <c r="G348" s="364"/>
      <c r="H348" s="364"/>
      <c r="I348" s="364"/>
      <c r="J348" s="364"/>
      <c r="K348" s="364"/>
      <c r="L348" s="364"/>
      <c r="M348" s="364"/>
      <c r="N348" s="364"/>
      <c r="O348" s="364"/>
      <c r="P348" s="364"/>
      <c r="Q348" s="364"/>
      <c r="R348" s="364"/>
      <c r="S348" s="364"/>
      <c r="T348" s="364"/>
      <c r="U348" s="364"/>
      <c r="V348" s="364"/>
      <c r="W348" s="364"/>
      <c r="X348" s="364"/>
      <c r="Y348" s="364"/>
      <c r="Z348" s="364"/>
    </row>
    <row r="349">
      <c r="A349" s="364"/>
      <c r="B349" s="364"/>
      <c r="C349" s="399"/>
      <c r="D349" s="399"/>
      <c r="E349" s="399"/>
      <c r="F349" s="364"/>
      <c r="G349" s="364"/>
      <c r="H349" s="364"/>
      <c r="I349" s="364"/>
      <c r="J349" s="364"/>
      <c r="K349" s="364"/>
      <c r="L349" s="364"/>
      <c r="M349" s="364"/>
      <c r="N349" s="364"/>
      <c r="O349" s="364"/>
      <c r="P349" s="364"/>
      <c r="Q349" s="364"/>
      <c r="R349" s="364"/>
      <c r="S349" s="364"/>
      <c r="T349" s="364"/>
      <c r="U349" s="364"/>
      <c r="V349" s="364"/>
      <c r="W349" s="364"/>
      <c r="X349" s="364"/>
      <c r="Y349" s="364"/>
      <c r="Z349" s="364"/>
    </row>
    <row r="350">
      <c r="A350" s="364"/>
      <c r="B350" s="364"/>
      <c r="C350" s="399"/>
      <c r="D350" s="399"/>
      <c r="E350" s="399"/>
      <c r="F350" s="364"/>
      <c r="G350" s="364"/>
      <c r="H350" s="364"/>
      <c r="I350" s="364"/>
      <c r="J350" s="364"/>
      <c r="K350" s="364"/>
      <c r="L350" s="364"/>
      <c r="M350" s="364"/>
      <c r="N350" s="364"/>
      <c r="O350" s="364"/>
      <c r="P350" s="364"/>
      <c r="Q350" s="364"/>
      <c r="R350" s="364"/>
      <c r="S350" s="364"/>
      <c r="T350" s="364"/>
      <c r="U350" s="364"/>
      <c r="V350" s="364"/>
      <c r="W350" s="364"/>
      <c r="X350" s="364"/>
      <c r="Y350" s="364"/>
      <c r="Z350" s="364"/>
    </row>
    <row r="351">
      <c r="A351" s="364"/>
      <c r="B351" s="364"/>
      <c r="C351" s="399"/>
      <c r="D351" s="399"/>
      <c r="E351" s="399"/>
      <c r="F351" s="364"/>
      <c r="G351" s="364"/>
      <c r="H351" s="364"/>
      <c r="I351" s="364"/>
      <c r="J351" s="364"/>
      <c r="K351" s="364"/>
      <c r="L351" s="364"/>
      <c r="M351" s="364"/>
      <c r="N351" s="364"/>
      <c r="O351" s="364"/>
      <c r="P351" s="364"/>
      <c r="Q351" s="364"/>
      <c r="R351" s="364"/>
      <c r="S351" s="364"/>
      <c r="T351" s="364"/>
      <c r="U351" s="364"/>
      <c r="V351" s="364"/>
      <c r="W351" s="364"/>
      <c r="X351" s="364"/>
      <c r="Y351" s="364"/>
      <c r="Z351" s="364"/>
    </row>
    <row r="352">
      <c r="A352" s="364"/>
      <c r="B352" s="364"/>
      <c r="C352" s="399"/>
      <c r="D352" s="399"/>
      <c r="E352" s="399"/>
      <c r="F352" s="364"/>
      <c r="G352" s="364"/>
      <c r="H352" s="364"/>
      <c r="I352" s="364"/>
      <c r="J352" s="364"/>
      <c r="K352" s="364"/>
      <c r="L352" s="364"/>
      <c r="M352" s="364"/>
      <c r="N352" s="364"/>
      <c r="O352" s="364"/>
      <c r="P352" s="364"/>
      <c r="Q352" s="364"/>
      <c r="R352" s="364"/>
      <c r="S352" s="364"/>
      <c r="T352" s="364"/>
      <c r="U352" s="364"/>
      <c r="V352" s="364"/>
      <c r="W352" s="364"/>
      <c r="X352" s="364"/>
      <c r="Y352" s="364"/>
      <c r="Z352" s="364"/>
    </row>
    <row r="353">
      <c r="A353" s="364"/>
      <c r="B353" s="364"/>
      <c r="C353" s="399"/>
      <c r="D353" s="399"/>
      <c r="E353" s="399"/>
      <c r="F353" s="364"/>
      <c r="G353" s="364"/>
      <c r="H353" s="364"/>
      <c r="I353" s="364"/>
      <c r="J353" s="364"/>
      <c r="K353" s="364"/>
      <c r="L353" s="364"/>
      <c r="M353" s="364"/>
      <c r="N353" s="364"/>
      <c r="O353" s="364"/>
      <c r="P353" s="364"/>
      <c r="Q353" s="364"/>
      <c r="R353" s="364"/>
      <c r="S353" s="364"/>
      <c r="T353" s="364"/>
      <c r="U353" s="364"/>
      <c r="V353" s="364"/>
      <c r="W353" s="364"/>
      <c r="X353" s="364"/>
      <c r="Y353" s="364"/>
      <c r="Z353" s="364"/>
    </row>
    <row r="354">
      <c r="A354" s="364"/>
      <c r="B354" s="364"/>
      <c r="C354" s="399"/>
      <c r="D354" s="399"/>
      <c r="E354" s="399"/>
      <c r="F354" s="364"/>
      <c r="G354" s="364"/>
      <c r="H354" s="364"/>
      <c r="I354" s="364"/>
      <c r="J354" s="364"/>
      <c r="K354" s="364"/>
      <c r="L354" s="364"/>
      <c r="M354" s="364"/>
      <c r="N354" s="364"/>
      <c r="O354" s="364"/>
      <c r="P354" s="364"/>
      <c r="Q354" s="364"/>
      <c r="R354" s="364"/>
      <c r="S354" s="364"/>
      <c r="T354" s="364"/>
      <c r="U354" s="364"/>
      <c r="V354" s="364"/>
      <c r="W354" s="364"/>
      <c r="X354" s="364"/>
      <c r="Y354" s="364"/>
      <c r="Z354" s="364"/>
    </row>
    <row r="355">
      <c r="A355" s="364"/>
      <c r="B355" s="364"/>
      <c r="C355" s="399"/>
      <c r="D355" s="399"/>
      <c r="E355" s="399"/>
      <c r="F355" s="364"/>
      <c r="G355" s="364"/>
      <c r="H355" s="364"/>
      <c r="I355" s="364"/>
      <c r="J355" s="364"/>
      <c r="K355" s="364"/>
      <c r="L355" s="364"/>
      <c r="M355" s="364"/>
      <c r="N355" s="364"/>
      <c r="O355" s="364"/>
      <c r="P355" s="364"/>
      <c r="Q355" s="364"/>
      <c r="R355" s="364"/>
      <c r="S355" s="364"/>
      <c r="T355" s="364"/>
      <c r="U355" s="364"/>
      <c r="V355" s="364"/>
      <c r="W355" s="364"/>
      <c r="X355" s="364"/>
      <c r="Y355" s="364"/>
      <c r="Z355" s="364"/>
    </row>
    <row r="356">
      <c r="A356" s="364"/>
      <c r="B356" s="364"/>
      <c r="C356" s="399"/>
      <c r="D356" s="399"/>
      <c r="E356" s="399"/>
      <c r="F356" s="364"/>
      <c r="G356" s="364"/>
      <c r="H356" s="364"/>
      <c r="I356" s="364"/>
      <c r="J356" s="364"/>
      <c r="K356" s="364"/>
      <c r="L356" s="364"/>
      <c r="M356" s="364"/>
      <c r="N356" s="364"/>
      <c r="O356" s="364"/>
      <c r="P356" s="364"/>
      <c r="Q356" s="364"/>
      <c r="R356" s="364"/>
      <c r="S356" s="364"/>
      <c r="T356" s="364"/>
      <c r="U356" s="364"/>
      <c r="V356" s="364"/>
      <c r="W356" s="364"/>
      <c r="X356" s="364"/>
      <c r="Y356" s="364"/>
      <c r="Z356" s="364"/>
    </row>
    <row r="357">
      <c r="A357" s="364"/>
      <c r="B357" s="364"/>
      <c r="C357" s="399"/>
      <c r="D357" s="399"/>
      <c r="E357" s="399"/>
      <c r="F357" s="364"/>
      <c r="G357" s="364"/>
      <c r="H357" s="364"/>
      <c r="I357" s="364"/>
      <c r="J357" s="364"/>
      <c r="K357" s="364"/>
      <c r="L357" s="364"/>
      <c r="M357" s="364"/>
      <c r="N357" s="364"/>
      <c r="O357" s="364"/>
      <c r="P357" s="364"/>
      <c r="Q357" s="364"/>
      <c r="R357" s="364"/>
      <c r="S357" s="364"/>
      <c r="T357" s="364"/>
      <c r="U357" s="364"/>
      <c r="V357" s="364"/>
      <c r="W357" s="364"/>
      <c r="X357" s="364"/>
      <c r="Y357" s="364"/>
      <c r="Z357" s="364"/>
    </row>
    <row r="358">
      <c r="A358" s="364"/>
      <c r="B358" s="364"/>
      <c r="C358" s="399"/>
      <c r="D358" s="399"/>
      <c r="E358" s="399"/>
      <c r="F358" s="364"/>
      <c r="G358" s="364"/>
      <c r="H358" s="364"/>
      <c r="I358" s="364"/>
      <c r="J358" s="364"/>
      <c r="K358" s="364"/>
      <c r="L358" s="364"/>
      <c r="M358" s="364"/>
      <c r="N358" s="364"/>
      <c r="O358" s="364"/>
      <c r="P358" s="364"/>
      <c r="Q358" s="364"/>
      <c r="R358" s="364"/>
      <c r="S358" s="364"/>
      <c r="T358" s="364"/>
      <c r="U358" s="364"/>
      <c r="V358" s="364"/>
      <c r="W358" s="364"/>
      <c r="X358" s="364"/>
      <c r="Y358" s="364"/>
      <c r="Z358" s="364"/>
    </row>
    <row r="359">
      <c r="A359" s="364"/>
      <c r="B359" s="364"/>
      <c r="C359" s="399"/>
      <c r="D359" s="399"/>
      <c r="E359" s="399"/>
      <c r="F359" s="364"/>
      <c r="G359" s="364"/>
      <c r="H359" s="364"/>
      <c r="I359" s="364"/>
      <c r="J359" s="364"/>
      <c r="K359" s="364"/>
      <c r="L359" s="364"/>
      <c r="M359" s="364"/>
      <c r="N359" s="364"/>
      <c r="O359" s="364"/>
      <c r="P359" s="364"/>
      <c r="Q359" s="364"/>
      <c r="R359" s="364"/>
      <c r="S359" s="364"/>
      <c r="T359" s="364"/>
      <c r="U359" s="364"/>
      <c r="V359" s="364"/>
      <c r="W359" s="364"/>
      <c r="X359" s="364"/>
      <c r="Y359" s="364"/>
      <c r="Z359" s="364"/>
    </row>
    <row r="360">
      <c r="A360" s="364"/>
      <c r="B360" s="364"/>
      <c r="C360" s="399"/>
      <c r="D360" s="399"/>
      <c r="E360" s="399"/>
      <c r="F360" s="364"/>
      <c r="G360" s="364"/>
      <c r="H360" s="364"/>
      <c r="I360" s="364"/>
      <c r="J360" s="364"/>
      <c r="K360" s="364"/>
      <c r="L360" s="364"/>
      <c r="M360" s="364"/>
      <c r="N360" s="364"/>
      <c r="O360" s="364"/>
      <c r="P360" s="364"/>
      <c r="Q360" s="364"/>
      <c r="R360" s="364"/>
      <c r="S360" s="364"/>
      <c r="T360" s="364"/>
      <c r="U360" s="364"/>
      <c r="V360" s="364"/>
      <c r="W360" s="364"/>
      <c r="X360" s="364"/>
      <c r="Y360" s="364"/>
      <c r="Z360" s="364"/>
    </row>
    <row r="361">
      <c r="A361" s="364"/>
      <c r="B361" s="364"/>
      <c r="C361" s="399"/>
      <c r="D361" s="399"/>
      <c r="E361" s="399"/>
      <c r="F361" s="364"/>
      <c r="G361" s="364"/>
      <c r="H361" s="364"/>
      <c r="I361" s="364"/>
      <c r="J361" s="364"/>
      <c r="K361" s="364"/>
      <c r="L361" s="364"/>
      <c r="M361" s="364"/>
      <c r="N361" s="364"/>
      <c r="O361" s="364"/>
      <c r="P361" s="364"/>
      <c r="Q361" s="364"/>
      <c r="R361" s="364"/>
      <c r="S361" s="364"/>
      <c r="T361" s="364"/>
      <c r="U361" s="364"/>
      <c r="V361" s="364"/>
      <c r="W361" s="364"/>
      <c r="X361" s="364"/>
      <c r="Y361" s="364"/>
      <c r="Z361" s="364"/>
    </row>
    <row r="362">
      <c r="A362" s="364"/>
      <c r="B362" s="364"/>
      <c r="C362" s="399"/>
      <c r="D362" s="399"/>
      <c r="E362" s="399"/>
      <c r="F362" s="364"/>
      <c r="G362" s="364"/>
      <c r="H362" s="364"/>
      <c r="I362" s="364"/>
      <c r="J362" s="364"/>
      <c r="K362" s="364"/>
      <c r="L362" s="364"/>
      <c r="M362" s="364"/>
      <c r="N362" s="364"/>
      <c r="O362" s="364"/>
      <c r="P362" s="364"/>
      <c r="Q362" s="364"/>
      <c r="R362" s="364"/>
      <c r="S362" s="364"/>
      <c r="T362" s="364"/>
      <c r="U362" s="364"/>
      <c r="V362" s="364"/>
      <c r="W362" s="364"/>
      <c r="X362" s="364"/>
      <c r="Y362" s="364"/>
      <c r="Z362" s="364"/>
    </row>
    <row r="363">
      <c r="A363" s="364"/>
      <c r="B363" s="364"/>
      <c r="C363" s="399"/>
      <c r="D363" s="399"/>
      <c r="E363" s="399"/>
      <c r="F363" s="364"/>
      <c r="G363" s="364"/>
      <c r="H363" s="364"/>
      <c r="I363" s="364"/>
      <c r="J363" s="364"/>
      <c r="K363" s="364"/>
      <c r="L363" s="364"/>
      <c r="M363" s="364"/>
      <c r="N363" s="364"/>
      <c r="O363" s="364"/>
      <c r="P363" s="364"/>
      <c r="Q363" s="364"/>
      <c r="R363" s="364"/>
      <c r="S363" s="364"/>
      <c r="T363" s="364"/>
      <c r="U363" s="364"/>
      <c r="V363" s="364"/>
      <c r="W363" s="364"/>
      <c r="X363" s="364"/>
      <c r="Y363" s="364"/>
      <c r="Z363" s="364"/>
    </row>
    <row r="364">
      <c r="A364" s="364"/>
      <c r="B364" s="364"/>
      <c r="C364" s="399"/>
      <c r="D364" s="399"/>
      <c r="E364" s="399"/>
      <c r="F364" s="364"/>
      <c r="G364" s="364"/>
      <c r="H364" s="364"/>
      <c r="I364" s="364"/>
      <c r="J364" s="364"/>
      <c r="K364" s="364"/>
      <c r="L364" s="364"/>
      <c r="M364" s="364"/>
      <c r="N364" s="364"/>
      <c r="O364" s="364"/>
      <c r="P364" s="364"/>
      <c r="Q364" s="364"/>
      <c r="R364" s="364"/>
      <c r="S364" s="364"/>
      <c r="T364" s="364"/>
      <c r="U364" s="364"/>
      <c r="V364" s="364"/>
      <c r="W364" s="364"/>
      <c r="X364" s="364"/>
      <c r="Y364" s="364"/>
      <c r="Z364" s="364"/>
    </row>
    <row r="365">
      <c r="A365" s="364"/>
      <c r="B365" s="364"/>
      <c r="C365" s="399"/>
      <c r="D365" s="399"/>
      <c r="E365" s="399"/>
      <c r="F365" s="364"/>
      <c r="G365" s="364"/>
      <c r="H365" s="364"/>
      <c r="I365" s="364"/>
      <c r="J365" s="364"/>
      <c r="K365" s="364"/>
      <c r="L365" s="364"/>
      <c r="M365" s="364"/>
      <c r="N365" s="364"/>
      <c r="O365" s="364"/>
      <c r="P365" s="364"/>
      <c r="Q365" s="364"/>
      <c r="R365" s="364"/>
      <c r="S365" s="364"/>
      <c r="T365" s="364"/>
      <c r="U365" s="364"/>
      <c r="V365" s="364"/>
      <c r="W365" s="364"/>
      <c r="X365" s="364"/>
      <c r="Y365" s="364"/>
      <c r="Z365" s="364"/>
    </row>
    <row r="366">
      <c r="A366" s="364"/>
      <c r="B366" s="364"/>
      <c r="C366" s="399"/>
      <c r="D366" s="399"/>
      <c r="E366" s="399"/>
      <c r="F366" s="364"/>
      <c r="G366" s="364"/>
      <c r="H366" s="364"/>
      <c r="I366" s="364"/>
      <c r="J366" s="364"/>
      <c r="K366" s="364"/>
      <c r="L366" s="364"/>
      <c r="M366" s="364"/>
      <c r="N366" s="364"/>
      <c r="O366" s="364"/>
      <c r="P366" s="364"/>
      <c r="Q366" s="364"/>
      <c r="R366" s="364"/>
      <c r="S366" s="364"/>
      <c r="T366" s="364"/>
      <c r="U366" s="364"/>
      <c r="V366" s="364"/>
      <c r="W366" s="364"/>
      <c r="X366" s="364"/>
      <c r="Y366" s="364"/>
      <c r="Z366" s="364"/>
    </row>
    <row r="367">
      <c r="A367" s="364"/>
      <c r="B367" s="364"/>
      <c r="C367" s="399"/>
      <c r="D367" s="399"/>
      <c r="E367" s="399"/>
      <c r="F367" s="364"/>
      <c r="G367" s="364"/>
      <c r="H367" s="364"/>
      <c r="I367" s="364"/>
      <c r="J367" s="364"/>
      <c r="K367" s="364"/>
      <c r="L367" s="364"/>
      <c r="M367" s="364"/>
      <c r="N367" s="364"/>
      <c r="O367" s="364"/>
      <c r="P367" s="364"/>
      <c r="Q367" s="364"/>
      <c r="R367" s="364"/>
      <c r="S367" s="364"/>
      <c r="T367" s="364"/>
      <c r="U367" s="364"/>
      <c r="V367" s="364"/>
      <c r="W367" s="364"/>
      <c r="X367" s="364"/>
      <c r="Y367" s="364"/>
      <c r="Z367" s="364"/>
    </row>
    <row r="368">
      <c r="A368" s="364"/>
      <c r="B368" s="364"/>
      <c r="C368" s="399"/>
      <c r="D368" s="399"/>
      <c r="E368" s="399"/>
      <c r="F368" s="364"/>
      <c r="G368" s="364"/>
      <c r="H368" s="364"/>
      <c r="I368" s="364"/>
      <c r="J368" s="364"/>
      <c r="K368" s="364"/>
      <c r="L368" s="364"/>
      <c r="M368" s="364"/>
      <c r="N368" s="364"/>
      <c r="O368" s="364"/>
      <c r="P368" s="364"/>
      <c r="Q368" s="364"/>
      <c r="R368" s="364"/>
      <c r="S368" s="364"/>
      <c r="T368" s="364"/>
      <c r="U368" s="364"/>
      <c r="V368" s="364"/>
      <c r="W368" s="364"/>
      <c r="X368" s="364"/>
      <c r="Y368" s="364"/>
      <c r="Z368" s="364"/>
    </row>
    <row r="369">
      <c r="A369" s="364"/>
      <c r="B369" s="364"/>
      <c r="C369" s="399"/>
      <c r="D369" s="399"/>
      <c r="E369" s="399"/>
      <c r="F369" s="364"/>
      <c r="G369" s="364"/>
      <c r="H369" s="364"/>
      <c r="I369" s="364"/>
      <c r="J369" s="364"/>
      <c r="K369" s="364"/>
      <c r="L369" s="364"/>
      <c r="M369" s="364"/>
      <c r="N369" s="364"/>
      <c r="O369" s="364"/>
      <c r="P369" s="364"/>
      <c r="Q369" s="364"/>
      <c r="R369" s="364"/>
      <c r="S369" s="364"/>
      <c r="T369" s="364"/>
      <c r="U369" s="364"/>
      <c r="V369" s="364"/>
      <c r="W369" s="364"/>
      <c r="X369" s="364"/>
      <c r="Y369" s="364"/>
      <c r="Z369" s="364"/>
    </row>
    <row r="370">
      <c r="A370" s="364"/>
      <c r="B370" s="364"/>
      <c r="C370" s="399"/>
      <c r="D370" s="399"/>
      <c r="E370" s="399"/>
      <c r="F370" s="364"/>
      <c r="G370" s="364"/>
      <c r="H370" s="364"/>
      <c r="I370" s="364"/>
      <c r="J370" s="364"/>
      <c r="K370" s="364"/>
      <c r="L370" s="364"/>
      <c r="M370" s="364"/>
      <c r="N370" s="364"/>
      <c r="O370" s="364"/>
      <c r="P370" s="364"/>
      <c r="Q370" s="364"/>
      <c r="R370" s="364"/>
      <c r="S370" s="364"/>
      <c r="T370" s="364"/>
      <c r="U370" s="364"/>
      <c r="V370" s="364"/>
      <c r="W370" s="364"/>
      <c r="X370" s="364"/>
      <c r="Y370" s="364"/>
      <c r="Z370" s="364"/>
    </row>
    <row r="371">
      <c r="A371" s="364"/>
      <c r="B371" s="364"/>
      <c r="C371" s="399"/>
      <c r="D371" s="399"/>
      <c r="E371" s="399"/>
      <c r="F371" s="364"/>
      <c r="G371" s="364"/>
      <c r="H371" s="364"/>
      <c r="I371" s="364"/>
      <c r="J371" s="364"/>
      <c r="K371" s="364"/>
      <c r="L371" s="364"/>
      <c r="M371" s="364"/>
      <c r="N371" s="364"/>
      <c r="O371" s="364"/>
      <c r="P371" s="364"/>
      <c r="Q371" s="364"/>
      <c r="R371" s="364"/>
      <c r="S371" s="364"/>
      <c r="T371" s="364"/>
      <c r="U371" s="364"/>
      <c r="V371" s="364"/>
      <c r="W371" s="364"/>
      <c r="X371" s="364"/>
      <c r="Y371" s="364"/>
      <c r="Z371" s="364"/>
    </row>
    <row r="372">
      <c r="A372" s="364"/>
      <c r="B372" s="364"/>
      <c r="C372" s="399"/>
      <c r="D372" s="399"/>
      <c r="E372" s="399"/>
      <c r="F372" s="364"/>
      <c r="G372" s="364"/>
      <c r="H372" s="364"/>
      <c r="I372" s="364"/>
      <c r="J372" s="364"/>
      <c r="K372" s="364"/>
      <c r="L372" s="364"/>
      <c r="M372" s="364"/>
      <c r="N372" s="364"/>
      <c r="O372" s="364"/>
      <c r="P372" s="364"/>
      <c r="Q372" s="364"/>
      <c r="R372" s="364"/>
      <c r="S372" s="364"/>
      <c r="T372" s="364"/>
      <c r="U372" s="364"/>
      <c r="V372" s="364"/>
      <c r="W372" s="364"/>
      <c r="X372" s="364"/>
      <c r="Y372" s="364"/>
      <c r="Z372" s="364"/>
    </row>
    <row r="373">
      <c r="A373" s="364"/>
      <c r="B373" s="364"/>
      <c r="C373" s="399"/>
      <c r="D373" s="399"/>
      <c r="E373" s="399"/>
      <c r="F373" s="364"/>
      <c r="G373" s="364"/>
      <c r="H373" s="364"/>
      <c r="I373" s="364"/>
      <c r="J373" s="364"/>
      <c r="K373" s="364"/>
      <c r="L373" s="364"/>
      <c r="M373" s="364"/>
      <c r="N373" s="364"/>
      <c r="O373" s="364"/>
      <c r="P373" s="364"/>
      <c r="Q373" s="364"/>
      <c r="R373" s="364"/>
      <c r="S373" s="364"/>
      <c r="T373" s="364"/>
      <c r="U373" s="364"/>
      <c r="V373" s="364"/>
      <c r="W373" s="364"/>
      <c r="X373" s="364"/>
      <c r="Y373" s="364"/>
      <c r="Z373" s="364"/>
    </row>
    <row r="374">
      <c r="A374" s="364"/>
      <c r="B374" s="364"/>
      <c r="C374" s="399"/>
      <c r="D374" s="399"/>
      <c r="E374" s="399"/>
      <c r="F374" s="364"/>
      <c r="G374" s="364"/>
      <c r="H374" s="364"/>
      <c r="I374" s="364"/>
      <c r="J374" s="364"/>
      <c r="K374" s="364"/>
      <c r="L374" s="364"/>
      <c r="M374" s="364"/>
      <c r="N374" s="364"/>
      <c r="O374" s="364"/>
      <c r="P374" s="364"/>
      <c r="Q374" s="364"/>
      <c r="R374" s="364"/>
      <c r="S374" s="364"/>
      <c r="T374" s="364"/>
      <c r="U374" s="364"/>
      <c r="V374" s="364"/>
      <c r="W374" s="364"/>
      <c r="X374" s="364"/>
      <c r="Y374" s="364"/>
      <c r="Z374" s="364"/>
    </row>
    <row r="375">
      <c r="A375" s="364"/>
      <c r="B375" s="364"/>
      <c r="C375" s="399"/>
      <c r="D375" s="399"/>
      <c r="E375" s="399"/>
      <c r="F375" s="364"/>
      <c r="G375" s="364"/>
      <c r="H375" s="364"/>
      <c r="I375" s="364"/>
      <c r="J375" s="364"/>
      <c r="K375" s="364"/>
      <c r="L375" s="364"/>
      <c r="M375" s="364"/>
      <c r="N375" s="364"/>
      <c r="O375" s="364"/>
      <c r="P375" s="364"/>
      <c r="Q375" s="364"/>
      <c r="R375" s="364"/>
      <c r="S375" s="364"/>
      <c r="T375" s="364"/>
      <c r="U375" s="364"/>
      <c r="V375" s="364"/>
      <c r="W375" s="364"/>
      <c r="X375" s="364"/>
      <c r="Y375" s="364"/>
      <c r="Z375" s="364"/>
    </row>
    <row r="376">
      <c r="A376" s="364"/>
      <c r="B376" s="364"/>
      <c r="C376" s="399"/>
      <c r="D376" s="399"/>
      <c r="E376" s="399"/>
      <c r="F376" s="364"/>
      <c r="G376" s="364"/>
      <c r="H376" s="364"/>
      <c r="I376" s="364"/>
      <c r="J376" s="364"/>
      <c r="K376" s="364"/>
      <c r="L376" s="364"/>
      <c r="M376" s="364"/>
      <c r="N376" s="364"/>
      <c r="O376" s="364"/>
      <c r="P376" s="364"/>
      <c r="Q376" s="364"/>
      <c r="R376" s="364"/>
      <c r="S376" s="364"/>
      <c r="T376" s="364"/>
      <c r="U376" s="364"/>
      <c r="V376" s="364"/>
      <c r="W376" s="364"/>
      <c r="X376" s="364"/>
      <c r="Y376" s="364"/>
      <c r="Z376" s="364"/>
    </row>
    <row r="377">
      <c r="A377" s="364"/>
      <c r="B377" s="364"/>
      <c r="C377" s="399"/>
      <c r="D377" s="399"/>
      <c r="E377" s="399"/>
      <c r="F377" s="364"/>
      <c r="G377" s="364"/>
      <c r="H377" s="364"/>
      <c r="I377" s="364"/>
      <c r="J377" s="364"/>
      <c r="K377" s="364"/>
      <c r="L377" s="364"/>
      <c r="M377" s="364"/>
      <c r="N377" s="364"/>
      <c r="O377" s="364"/>
      <c r="P377" s="364"/>
      <c r="Q377" s="364"/>
      <c r="R377" s="364"/>
      <c r="S377" s="364"/>
      <c r="T377" s="364"/>
      <c r="U377" s="364"/>
      <c r="V377" s="364"/>
      <c r="W377" s="364"/>
      <c r="X377" s="364"/>
      <c r="Y377" s="364"/>
      <c r="Z377" s="364"/>
    </row>
    <row r="378">
      <c r="A378" s="364"/>
      <c r="B378" s="364"/>
      <c r="C378" s="399"/>
      <c r="D378" s="399"/>
      <c r="E378" s="399"/>
      <c r="F378" s="364"/>
      <c r="G378" s="364"/>
      <c r="H378" s="364"/>
      <c r="I378" s="364"/>
      <c r="J378" s="364"/>
      <c r="K378" s="364"/>
      <c r="L378" s="364"/>
      <c r="M378" s="364"/>
      <c r="N378" s="364"/>
      <c r="O378" s="364"/>
      <c r="P378" s="364"/>
      <c r="Q378" s="364"/>
      <c r="R378" s="364"/>
      <c r="S378" s="364"/>
      <c r="T378" s="364"/>
      <c r="U378" s="364"/>
      <c r="V378" s="364"/>
      <c r="W378" s="364"/>
      <c r="X378" s="364"/>
      <c r="Y378" s="364"/>
      <c r="Z378" s="364"/>
    </row>
    <row r="379">
      <c r="A379" s="364"/>
      <c r="B379" s="364"/>
      <c r="C379" s="399"/>
      <c r="D379" s="399"/>
      <c r="E379" s="399"/>
      <c r="F379" s="364"/>
      <c r="G379" s="364"/>
      <c r="H379" s="364"/>
      <c r="I379" s="364"/>
      <c r="J379" s="364"/>
      <c r="K379" s="364"/>
      <c r="L379" s="364"/>
      <c r="M379" s="364"/>
      <c r="N379" s="364"/>
      <c r="O379" s="364"/>
      <c r="P379" s="364"/>
      <c r="Q379" s="364"/>
      <c r="R379" s="364"/>
      <c r="S379" s="364"/>
      <c r="T379" s="364"/>
      <c r="U379" s="364"/>
      <c r="V379" s="364"/>
      <c r="W379" s="364"/>
      <c r="X379" s="364"/>
      <c r="Y379" s="364"/>
      <c r="Z379" s="364"/>
    </row>
    <row r="380">
      <c r="A380" s="364"/>
      <c r="B380" s="364"/>
      <c r="C380" s="399"/>
      <c r="D380" s="399"/>
      <c r="E380" s="399"/>
      <c r="F380" s="364"/>
      <c r="G380" s="364"/>
      <c r="H380" s="364"/>
      <c r="I380" s="364"/>
      <c r="J380" s="364"/>
      <c r="K380" s="364"/>
      <c r="L380" s="364"/>
      <c r="M380" s="364"/>
      <c r="N380" s="364"/>
      <c r="O380" s="364"/>
      <c r="P380" s="364"/>
      <c r="Q380" s="364"/>
      <c r="R380" s="364"/>
      <c r="S380" s="364"/>
      <c r="T380" s="364"/>
      <c r="U380" s="364"/>
      <c r="V380" s="364"/>
      <c r="W380" s="364"/>
      <c r="X380" s="364"/>
      <c r="Y380" s="364"/>
      <c r="Z380" s="364"/>
    </row>
    <row r="381">
      <c r="A381" s="364"/>
      <c r="B381" s="364"/>
      <c r="C381" s="399"/>
      <c r="D381" s="399"/>
      <c r="E381" s="399"/>
      <c r="F381" s="364"/>
      <c r="G381" s="364"/>
      <c r="H381" s="364"/>
      <c r="I381" s="364"/>
      <c r="J381" s="364"/>
      <c r="K381" s="364"/>
      <c r="L381" s="364"/>
      <c r="M381" s="364"/>
      <c r="N381" s="364"/>
      <c r="O381" s="364"/>
      <c r="P381" s="364"/>
      <c r="Q381" s="364"/>
      <c r="R381" s="364"/>
      <c r="S381" s="364"/>
      <c r="T381" s="364"/>
      <c r="U381" s="364"/>
      <c r="V381" s="364"/>
      <c r="W381" s="364"/>
      <c r="X381" s="364"/>
      <c r="Y381" s="364"/>
      <c r="Z381" s="364"/>
    </row>
    <row r="382">
      <c r="A382" s="364"/>
      <c r="B382" s="364"/>
      <c r="C382" s="399"/>
      <c r="D382" s="399"/>
      <c r="E382" s="399"/>
      <c r="F382" s="364"/>
      <c r="G382" s="364"/>
      <c r="H382" s="364"/>
      <c r="I382" s="364"/>
      <c r="J382" s="364"/>
      <c r="K382" s="364"/>
      <c r="L382" s="364"/>
      <c r="M382" s="364"/>
      <c r="N382" s="364"/>
      <c r="O382" s="364"/>
      <c r="P382" s="364"/>
      <c r="Q382" s="364"/>
      <c r="R382" s="364"/>
      <c r="S382" s="364"/>
      <c r="T382" s="364"/>
      <c r="U382" s="364"/>
      <c r="V382" s="364"/>
      <c r="W382" s="364"/>
      <c r="X382" s="364"/>
      <c r="Y382" s="364"/>
      <c r="Z382" s="364"/>
    </row>
    <row r="383">
      <c r="A383" s="364"/>
      <c r="B383" s="364"/>
      <c r="C383" s="399"/>
      <c r="D383" s="399"/>
      <c r="E383" s="399"/>
      <c r="F383" s="364"/>
      <c r="G383" s="364"/>
      <c r="H383" s="364"/>
      <c r="I383" s="364"/>
      <c r="J383" s="364"/>
      <c r="K383" s="364"/>
      <c r="L383" s="364"/>
      <c r="M383" s="364"/>
      <c r="N383" s="364"/>
      <c r="O383" s="364"/>
      <c r="P383" s="364"/>
      <c r="Q383" s="364"/>
      <c r="R383" s="364"/>
      <c r="S383" s="364"/>
      <c r="T383" s="364"/>
      <c r="U383" s="364"/>
      <c r="V383" s="364"/>
      <c r="W383" s="364"/>
      <c r="X383" s="364"/>
      <c r="Y383" s="364"/>
      <c r="Z383" s="364"/>
    </row>
    <row r="384">
      <c r="A384" s="364"/>
      <c r="B384" s="364"/>
      <c r="C384" s="399"/>
      <c r="D384" s="399"/>
      <c r="E384" s="399"/>
      <c r="F384" s="364"/>
      <c r="G384" s="364"/>
      <c r="H384" s="364"/>
      <c r="I384" s="364"/>
      <c r="J384" s="364"/>
      <c r="K384" s="364"/>
      <c r="L384" s="364"/>
      <c r="M384" s="364"/>
      <c r="N384" s="364"/>
      <c r="O384" s="364"/>
      <c r="P384" s="364"/>
      <c r="Q384" s="364"/>
      <c r="R384" s="364"/>
      <c r="S384" s="364"/>
      <c r="T384" s="364"/>
      <c r="U384" s="364"/>
      <c r="V384" s="364"/>
      <c r="W384" s="364"/>
      <c r="X384" s="364"/>
      <c r="Y384" s="364"/>
      <c r="Z384" s="364"/>
    </row>
    <row r="385">
      <c r="A385" s="364"/>
      <c r="B385" s="364"/>
      <c r="C385" s="399"/>
      <c r="D385" s="399"/>
      <c r="E385" s="399"/>
      <c r="F385" s="364"/>
      <c r="G385" s="364"/>
      <c r="H385" s="364"/>
      <c r="I385" s="364"/>
      <c r="J385" s="364"/>
      <c r="K385" s="364"/>
      <c r="L385" s="364"/>
      <c r="M385" s="364"/>
      <c r="N385" s="364"/>
      <c r="O385" s="364"/>
      <c r="P385" s="364"/>
      <c r="Q385" s="364"/>
      <c r="R385" s="364"/>
      <c r="S385" s="364"/>
      <c r="T385" s="364"/>
      <c r="U385" s="364"/>
      <c r="V385" s="364"/>
      <c r="W385" s="364"/>
      <c r="X385" s="364"/>
      <c r="Y385" s="364"/>
      <c r="Z385" s="364"/>
    </row>
    <row r="386">
      <c r="A386" s="364"/>
      <c r="B386" s="364"/>
      <c r="C386" s="399"/>
      <c r="D386" s="399"/>
      <c r="E386" s="399"/>
      <c r="F386" s="364"/>
      <c r="G386" s="364"/>
      <c r="H386" s="364"/>
      <c r="I386" s="364"/>
      <c r="J386" s="364"/>
      <c r="K386" s="364"/>
      <c r="L386" s="364"/>
      <c r="M386" s="364"/>
      <c r="N386" s="364"/>
      <c r="O386" s="364"/>
      <c r="P386" s="364"/>
      <c r="Q386" s="364"/>
      <c r="R386" s="364"/>
      <c r="S386" s="364"/>
      <c r="T386" s="364"/>
      <c r="U386" s="364"/>
      <c r="V386" s="364"/>
      <c r="W386" s="364"/>
      <c r="X386" s="364"/>
      <c r="Y386" s="364"/>
      <c r="Z386" s="364"/>
    </row>
    <row r="387">
      <c r="A387" s="364"/>
      <c r="B387" s="364"/>
      <c r="C387" s="399"/>
      <c r="D387" s="399"/>
      <c r="E387" s="399"/>
      <c r="F387" s="364"/>
      <c r="G387" s="364"/>
      <c r="H387" s="364"/>
      <c r="I387" s="364"/>
      <c r="J387" s="364"/>
      <c r="K387" s="364"/>
      <c r="L387" s="364"/>
      <c r="M387" s="364"/>
      <c r="N387" s="364"/>
      <c r="O387" s="364"/>
      <c r="P387" s="364"/>
      <c r="Q387" s="364"/>
      <c r="R387" s="364"/>
      <c r="S387" s="364"/>
      <c r="T387" s="364"/>
      <c r="U387" s="364"/>
      <c r="V387" s="364"/>
      <c r="W387" s="364"/>
      <c r="X387" s="364"/>
      <c r="Y387" s="364"/>
      <c r="Z387" s="364"/>
    </row>
    <row r="388">
      <c r="A388" s="364"/>
      <c r="B388" s="364"/>
      <c r="C388" s="399"/>
      <c r="D388" s="399"/>
      <c r="E388" s="399"/>
      <c r="F388" s="364"/>
      <c r="G388" s="364"/>
      <c r="H388" s="364"/>
      <c r="I388" s="364"/>
      <c r="J388" s="364"/>
      <c r="K388" s="364"/>
      <c r="L388" s="364"/>
      <c r="M388" s="364"/>
      <c r="N388" s="364"/>
      <c r="O388" s="364"/>
      <c r="P388" s="364"/>
      <c r="Q388" s="364"/>
      <c r="R388" s="364"/>
      <c r="S388" s="364"/>
      <c r="T388" s="364"/>
      <c r="U388" s="364"/>
      <c r="V388" s="364"/>
      <c r="W388" s="364"/>
      <c r="X388" s="364"/>
      <c r="Y388" s="364"/>
      <c r="Z388" s="364"/>
    </row>
    <row r="389">
      <c r="A389" s="364"/>
      <c r="B389" s="364"/>
      <c r="C389" s="399"/>
      <c r="D389" s="399"/>
      <c r="E389" s="399"/>
      <c r="F389" s="364"/>
      <c r="G389" s="364"/>
      <c r="H389" s="364"/>
      <c r="I389" s="364"/>
      <c r="J389" s="364"/>
      <c r="K389" s="364"/>
      <c r="L389" s="364"/>
      <c r="M389" s="364"/>
      <c r="N389" s="364"/>
      <c r="O389" s="364"/>
      <c r="P389" s="364"/>
      <c r="Q389" s="364"/>
      <c r="R389" s="364"/>
      <c r="S389" s="364"/>
      <c r="T389" s="364"/>
      <c r="U389" s="364"/>
      <c r="V389" s="364"/>
      <c r="W389" s="364"/>
      <c r="X389" s="364"/>
      <c r="Y389" s="364"/>
      <c r="Z389" s="364"/>
    </row>
    <row r="390">
      <c r="A390" s="364"/>
      <c r="B390" s="364"/>
      <c r="C390" s="399"/>
      <c r="D390" s="399"/>
      <c r="E390" s="399"/>
      <c r="F390" s="364"/>
      <c r="G390" s="364"/>
      <c r="H390" s="364"/>
      <c r="I390" s="364"/>
      <c r="J390" s="364"/>
      <c r="K390" s="364"/>
      <c r="L390" s="364"/>
      <c r="M390" s="364"/>
      <c r="N390" s="364"/>
      <c r="O390" s="364"/>
      <c r="P390" s="364"/>
      <c r="Q390" s="364"/>
      <c r="R390" s="364"/>
      <c r="S390" s="364"/>
      <c r="T390" s="364"/>
      <c r="U390" s="364"/>
      <c r="V390" s="364"/>
      <c r="W390" s="364"/>
      <c r="X390" s="364"/>
      <c r="Y390" s="364"/>
      <c r="Z390" s="364"/>
    </row>
    <row r="391">
      <c r="A391" s="364"/>
      <c r="B391" s="364"/>
      <c r="C391" s="399"/>
      <c r="D391" s="399"/>
      <c r="E391" s="399"/>
      <c r="F391" s="364"/>
      <c r="G391" s="364"/>
      <c r="H391" s="364"/>
      <c r="I391" s="364"/>
      <c r="J391" s="364"/>
      <c r="K391" s="364"/>
      <c r="L391" s="364"/>
      <c r="M391" s="364"/>
      <c r="N391" s="364"/>
      <c r="O391" s="364"/>
      <c r="P391" s="364"/>
      <c r="Q391" s="364"/>
      <c r="R391" s="364"/>
      <c r="S391" s="364"/>
      <c r="T391" s="364"/>
      <c r="U391" s="364"/>
      <c r="V391" s="364"/>
      <c r="W391" s="364"/>
      <c r="X391" s="364"/>
      <c r="Y391" s="364"/>
      <c r="Z391" s="364"/>
    </row>
    <row r="392">
      <c r="A392" s="364"/>
      <c r="B392" s="364"/>
      <c r="C392" s="399"/>
      <c r="D392" s="399"/>
      <c r="E392" s="399"/>
      <c r="F392" s="364"/>
      <c r="G392" s="364"/>
      <c r="H392" s="364"/>
      <c r="I392" s="364"/>
      <c r="J392" s="364"/>
      <c r="K392" s="364"/>
      <c r="L392" s="364"/>
      <c r="M392" s="364"/>
      <c r="N392" s="364"/>
      <c r="O392" s="364"/>
      <c r="P392" s="364"/>
      <c r="Q392" s="364"/>
      <c r="R392" s="364"/>
      <c r="S392" s="364"/>
      <c r="T392" s="364"/>
      <c r="U392" s="364"/>
      <c r="V392" s="364"/>
      <c r="W392" s="364"/>
      <c r="X392" s="364"/>
      <c r="Y392" s="364"/>
      <c r="Z392" s="364"/>
    </row>
    <row r="393">
      <c r="A393" s="364"/>
      <c r="B393" s="364"/>
      <c r="C393" s="399"/>
      <c r="D393" s="399"/>
      <c r="E393" s="399"/>
      <c r="F393" s="364"/>
      <c r="G393" s="364"/>
      <c r="H393" s="364"/>
      <c r="I393" s="364"/>
      <c r="J393" s="364"/>
      <c r="K393" s="364"/>
      <c r="L393" s="364"/>
      <c r="M393" s="364"/>
      <c r="N393" s="364"/>
      <c r="O393" s="364"/>
      <c r="P393" s="364"/>
      <c r="Q393" s="364"/>
      <c r="R393" s="364"/>
      <c r="S393" s="364"/>
      <c r="T393" s="364"/>
      <c r="U393" s="364"/>
      <c r="V393" s="364"/>
      <c r="W393" s="364"/>
      <c r="X393" s="364"/>
      <c r="Y393" s="364"/>
      <c r="Z393" s="364"/>
    </row>
    <row r="394">
      <c r="A394" s="364"/>
      <c r="B394" s="364"/>
      <c r="C394" s="399"/>
      <c r="D394" s="399"/>
      <c r="E394" s="399"/>
      <c r="F394" s="364"/>
      <c r="G394" s="364"/>
      <c r="H394" s="364"/>
      <c r="I394" s="364"/>
      <c r="J394" s="364"/>
      <c r="K394" s="364"/>
      <c r="L394" s="364"/>
      <c r="M394" s="364"/>
      <c r="N394" s="364"/>
      <c r="O394" s="364"/>
      <c r="P394" s="364"/>
      <c r="Q394" s="364"/>
      <c r="R394" s="364"/>
      <c r="S394" s="364"/>
      <c r="T394" s="364"/>
      <c r="U394" s="364"/>
      <c r="V394" s="364"/>
      <c r="W394" s="364"/>
      <c r="X394" s="364"/>
      <c r="Y394" s="364"/>
      <c r="Z394" s="364"/>
    </row>
    <row r="395">
      <c r="A395" s="364"/>
      <c r="B395" s="364"/>
      <c r="C395" s="399"/>
      <c r="D395" s="399"/>
      <c r="E395" s="399"/>
      <c r="F395" s="364"/>
      <c r="G395" s="364"/>
      <c r="H395" s="364"/>
      <c r="I395" s="364"/>
      <c r="J395" s="364"/>
      <c r="K395" s="364"/>
      <c r="L395" s="364"/>
      <c r="M395" s="364"/>
      <c r="N395" s="364"/>
      <c r="O395" s="364"/>
      <c r="P395" s="364"/>
      <c r="Q395" s="364"/>
      <c r="R395" s="364"/>
      <c r="S395" s="364"/>
      <c r="T395" s="364"/>
      <c r="U395" s="364"/>
      <c r="V395" s="364"/>
      <c r="W395" s="364"/>
      <c r="X395" s="364"/>
      <c r="Y395" s="364"/>
      <c r="Z395" s="364"/>
    </row>
    <row r="396">
      <c r="A396" s="364"/>
      <c r="B396" s="364"/>
      <c r="C396" s="399"/>
      <c r="D396" s="399"/>
      <c r="E396" s="399"/>
      <c r="F396" s="364"/>
      <c r="G396" s="364"/>
      <c r="H396" s="364"/>
      <c r="I396" s="364"/>
      <c r="J396" s="364"/>
      <c r="K396" s="364"/>
      <c r="L396" s="364"/>
      <c r="M396" s="364"/>
      <c r="N396" s="364"/>
      <c r="O396" s="364"/>
      <c r="P396" s="364"/>
      <c r="Q396" s="364"/>
      <c r="R396" s="364"/>
      <c r="S396" s="364"/>
      <c r="T396" s="364"/>
      <c r="U396" s="364"/>
      <c r="V396" s="364"/>
      <c r="W396" s="364"/>
      <c r="X396" s="364"/>
      <c r="Y396" s="364"/>
      <c r="Z396" s="364"/>
    </row>
    <row r="397">
      <c r="A397" s="364"/>
      <c r="B397" s="364"/>
      <c r="C397" s="399"/>
      <c r="D397" s="399"/>
      <c r="E397" s="399"/>
      <c r="F397" s="364"/>
      <c r="G397" s="364"/>
      <c r="H397" s="364"/>
      <c r="I397" s="364"/>
      <c r="J397" s="364"/>
      <c r="K397" s="364"/>
      <c r="L397" s="364"/>
      <c r="M397" s="364"/>
      <c r="N397" s="364"/>
      <c r="O397" s="364"/>
      <c r="P397" s="364"/>
      <c r="Q397" s="364"/>
      <c r="R397" s="364"/>
      <c r="S397" s="364"/>
      <c r="T397" s="364"/>
      <c r="U397" s="364"/>
      <c r="V397" s="364"/>
      <c r="W397" s="364"/>
      <c r="X397" s="364"/>
      <c r="Y397" s="364"/>
      <c r="Z397" s="364"/>
    </row>
    <row r="398">
      <c r="A398" s="364"/>
      <c r="B398" s="364"/>
      <c r="C398" s="399"/>
      <c r="D398" s="399"/>
      <c r="E398" s="399"/>
      <c r="F398" s="364"/>
      <c r="G398" s="364"/>
      <c r="H398" s="364"/>
      <c r="I398" s="364"/>
      <c r="J398" s="364"/>
      <c r="K398" s="364"/>
      <c r="L398" s="364"/>
      <c r="M398" s="364"/>
      <c r="N398" s="364"/>
      <c r="O398" s="364"/>
      <c r="P398" s="364"/>
      <c r="Q398" s="364"/>
      <c r="R398" s="364"/>
      <c r="S398" s="364"/>
      <c r="T398" s="364"/>
      <c r="U398" s="364"/>
      <c r="V398" s="364"/>
      <c r="W398" s="364"/>
      <c r="X398" s="364"/>
      <c r="Y398" s="364"/>
      <c r="Z398" s="364"/>
    </row>
    <row r="399">
      <c r="A399" s="364"/>
      <c r="B399" s="364"/>
      <c r="C399" s="399"/>
      <c r="D399" s="399"/>
      <c r="E399" s="399"/>
      <c r="F399" s="364"/>
      <c r="G399" s="364"/>
      <c r="H399" s="364"/>
      <c r="I399" s="364"/>
      <c r="J399" s="364"/>
      <c r="K399" s="364"/>
      <c r="L399" s="364"/>
      <c r="M399" s="364"/>
      <c r="N399" s="364"/>
      <c r="O399" s="364"/>
      <c r="P399" s="364"/>
      <c r="Q399" s="364"/>
      <c r="R399" s="364"/>
      <c r="S399" s="364"/>
      <c r="T399" s="364"/>
      <c r="U399" s="364"/>
      <c r="V399" s="364"/>
      <c r="W399" s="364"/>
      <c r="X399" s="364"/>
      <c r="Y399" s="364"/>
      <c r="Z399" s="364"/>
    </row>
    <row r="400">
      <c r="A400" s="364"/>
      <c r="B400" s="364"/>
      <c r="C400" s="399"/>
      <c r="D400" s="399"/>
      <c r="E400" s="399"/>
      <c r="F400" s="364"/>
      <c r="G400" s="364"/>
      <c r="H400" s="364"/>
      <c r="I400" s="364"/>
      <c r="J400" s="364"/>
      <c r="K400" s="364"/>
      <c r="L400" s="364"/>
      <c r="M400" s="364"/>
      <c r="N400" s="364"/>
      <c r="O400" s="364"/>
      <c r="P400" s="364"/>
      <c r="Q400" s="364"/>
      <c r="R400" s="364"/>
      <c r="S400" s="364"/>
      <c r="T400" s="364"/>
      <c r="U400" s="364"/>
      <c r="V400" s="364"/>
      <c r="W400" s="364"/>
      <c r="X400" s="364"/>
      <c r="Y400" s="364"/>
      <c r="Z400" s="364"/>
    </row>
    <row r="401">
      <c r="A401" s="364"/>
      <c r="B401" s="364"/>
      <c r="C401" s="399"/>
      <c r="D401" s="399"/>
      <c r="E401" s="399"/>
      <c r="F401" s="364"/>
      <c r="G401" s="364"/>
      <c r="H401" s="364"/>
      <c r="I401" s="364"/>
      <c r="J401" s="364"/>
      <c r="K401" s="364"/>
      <c r="L401" s="364"/>
      <c r="M401" s="364"/>
      <c r="N401" s="364"/>
      <c r="O401" s="364"/>
      <c r="P401" s="364"/>
      <c r="Q401" s="364"/>
      <c r="R401" s="364"/>
      <c r="S401" s="364"/>
      <c r="T401" s="364"/>
      <c r="U401" s="364"/>
      <c r="V401" s="364"/>
      <c r="W401" s="364"/>
      <c r="X401" s="364"/>
      <c r="Y401" s="364"/>
      <c r="Z401" s="364"/>
    </row>
    <row r="402">
      <c r="A402" s="364"/>
      <c r="B402" s="364"/>
      <c r="C402" s="399"/>
      <c r="D402" s="399"/>
      <c r="E402" s="399"/>
      <c r="F402" s="364"/>
      <c r="G402" s="364"/>
      <c r="H402" s="364"/>
      <c r="I402" s="364"/>
      <c r="J402" s="364"/>
      <c r="K402" s="364"/>
      <c r="L402" s="364"/>
      <c r="M402" s="364"/>
      <c r="N402" s="364"/>
      <c r="O402" s="364"/>
      <c r="P402" s="364"/>
      <c r="Q402" s="364"/>
      <c r="R402" s="364"/>
      <c r="S402" s="364"/>
      <c r="T402" s="364"/>
      <c r="U402" s="364"/>
      <c r="V402" s="364"/>
      <c r="W402" s="364"/>
      <c r="X402" s="364"/>
      <c r="Y402" s="364"/>
      <c r="Z402" s="364"/>
    </row>
    <row r="403">
      <c r="A403" s="364"/>
      <c r="B403" s="364"/>
      <c r="C403" s="399"/>
      <c r="D403" s="399"/>
      <c r="E403" s="399"/>
      <c r="F403" s="364"/>
      <c r="G403" s="364"/>
      <c r="H403" s="364"/>
      <c r="I403" s="364"/>
      <c r="J403" s="364"/>
      <c r="K403" s="364"/>
      <c r="L403" s="364"/>
      <c r="M403" s="364"/>
      <c r="N403" s="364"/>
      <c r="O403" s="364"/>
      <c r="P403" s="364"/>
      <c r="Q403" s="364"/>
      <c r="R403" s="364"/>
      <c r="S403" s="364"/>
      <c r="T403" s="364"/>
      <c r="U403" s="364"/>
      <c r="V403" s="364"/>
      <c r="W403" s="364"/>
      <c r="X403" s="364"/>
      <c r="Y403" s="364"/>
      <c r="Z403" s="364"/>
    </row>
    <row r="404">
      <c r="A404" s="364"/>
      <c r="B404" s="364"/>
      <c r="C404" s="399"/>
      <c r="D404" s="399"/>
      <c r="E404" s="399"/>
      <c r="F404" s="364"/>
      <c r="G404" s="364"/>
      <c r="H404" s="364"/>
      <c r="I404" s="364"/>
      <c r="J404" s="364"/>
      <c r="K404" s="364"/>
      <c r="L404" s="364"/>
      <c r="M404" s="364"/>
      <c r="N404" s="364"/>
      <c r="O404" s="364"/>
      <c r="P404" s="364"/>
      <c r="Q404" s="364"/>
      <c r="R404" s="364"/>
      <c r="S404" s="364"/>
      <c r="T404" s="364"/>
      <c r="U404" s="364"/>
      <c r="V404" s="364"/>
      <c r="W404" s="364"/>
      <c r="X404" s="364"/>
      <c r="Y404" s="364"/>
      <c r="Z404" s="364"/>
    </row>
    <row r="405">
      <c r="A405" s="364"/>
      <c r="B405" s="364"/>
      <c r="C405" s="399"/>
      <c r="D405" s="399"/>
      <c r="E405" s="399"/>
      <c r="F405" s="364"/>
      <c r="G405" s="364"/>
      <c r="H405" s="364"/>
      <c r="I405" s="364"/>
      <c r="J405" s="364"/>
      <c r="K405" s="364"/>
      <c r="L405" s="364"/>
      <c r="M405" s="364"/>
      <c r="N405" s="364"/>
      <c r="O405" s="364"/>
      <c r="P405" s="364"/>
      <c r="Q405" s="364"/>
      <c r="R405" s="364"/>
      <c r="S405" s="364"/>
      <c r="T405" s="364"/>
      <c r="U405" s="364"/>
      <c r="V405" s="364"/>
      <c r="W405" s="364"/>
      <c r="X405" s="364"/>
      <c r="Y405" s="364"/>
      <c r="Z405" s="364"/>
    </row>
    <row r="406">
      <c r="A406" s="364"/>
      <c r="B406" s="364"/>
      <c r="C406" s="399"/>
      <c r="D406" s="399"/>
      <c r="E406" s="399"/>
      <c r="F406" s="364"/>
      <c r="G406" s="364"/>
      <c r="H406" s="364"/>
      <c r="I406" s="364"/>
      <c r="J406" s="364"/>
      <c r="K406" s="364"/>
      <c r="L406" s="364"/>
      <c r="M406" s="364"/>
      <c r="N406" s="364"/>
      <c r="O406" s="364"/>
      <c r="P406" s="364"/>
      <c r="Q406" s="364"/>
      <c r="R406" s="364"/>
      <c r="S406" s="364"/>
      <c r="T406" s="364"/>
      <c r="U406" s="364"/>
      <c r="V406" s="364"/>
      <c r="W406" s="364"/>
      <c r="X406" s="364"/>
      <c r="Y406" s="364"/>
      <c r="Z406" s="364"/>
    </row>
    <row r="407">
      <c r="A407" s="364"/>
      <c r="B407" s="364"/>
      <c r="C407" s="399"/>
      <c r="D407" s="399"/>
      <c r="E407" s="399"/>
      <c r="F407" s="364"/>
      <c r="G407" s="364"/>
      <c r="H407" s="364"/>
      <c r="I407" s="364"/>
      <c r="J407" s="364"/>
      <c r="K407" s="364"/>
      <c r="L407" s="364"/>
      <c r="M407" s="364"/>
      <c r="N407" s="364"/>
      <c r="O407" s="364"/>
      <c r="P407" s="364"/>
      <c r="Q407" s="364"/>
      <c r="R407" s="364"/>
      <c r="S407" s="364"/>
      <c r="T407" s="364"/>
      <c r="U407" s="364"/>
      <c r="V407" s="364"/>
      <c r="W407" s="364"/>
      <c r="X407" s="364"/>
      <c r="Y407" s="364"/>
      <c r="Z407" s="364"/>
    </row>
    <row r="408">
      <c r="A408" s="364"/>
      <c r="B408" s="364"/>
      <c r="C408" s="399"/>
      <c r="D408" s="399"/>
      <c r="E408" s="399"/>
      <c r="F408" s="364"/>
      <c r="G408" s="364"/>
      <c r="H408" s="364"/>
      <c r="I408" s="364"/>
      <c r="J408" s="364"/>
      <c r="K408" s="364"/>
      <c r="L408" s="364"/>
      <c r="M408" s="364"/>
      <c r="N408" s="364"/>
      <c r="O408" s="364"/>
      <c r="P408" s="364"/>
      <c r="Q408" s="364"/>
      <c r="R408" s="364"/>
      <c r="S408" s="364"/>
      <c r="T408" s="364"/>
      <c r="U408" s="364"/>
      <c r="V408" s="364"/>
      <c r="W408" s="364"/>
      <c r="X408" s="364"/>
      <c r="Y408" s="364"/>
      <c r="Z408" s="364"/>
    </row>
    <row r="409">
      <c r="A409" s="364"/>
      <c r="B409" s="364"/>
      <c r="C409" s="399"/>
      <c r="D409" s="399"/>
      <c r="E409" s="399"/>
      <c r="F409" s="364"/>
      <c r="G409" s="364"/>
      <c r="H409" s="364"/>
      <c r="I409" s="364"/>
      <c r="J409" s="364"/>
      <c r="K409" s="364"/>
      <c r="L409" s="364"/>
      <c r="M409" s="364"/>
      <c r="N409" s="364"/>
      <c r="O409" s="364"/>
      <c r="P409" s="364"/>
      <c r="Q409" s="364"/>
      <c r="R409" s="364"/>
      <c r="S409" s="364"/>
      <c r="T409" s="364"/>
      <c r="U409" s="364"/>
      <c r="V409" s="364"/>
      <c r="W409" s="364"/>
      <c r="X409" s="364"/>
      <c r="Y409" s="364"/>
      <c r="Z409" s="364"/>
    </row>
    <row r="410">
      <c r="A410" s="364"/>
      <c r="B410" s="364"/>
      <c r="C410" s="399"/>
      <c r="D410" s="399"/>
      <c r="E410" s="399"/>
      <c r="F410" s="364"/>
      <c r="G410" s="364"/>
      <c r="H410" s="364"/>
      <c r="I410" s="364"/>
      <c r="J410" s="364"/>
      <c r="K410" s="364"/>
      <c r="L410" s="364"/>
      <c r="M410" s="364"/>
      <c r="N410" s="364"/>
      <c r="O410" s="364"/>
      <c r="P410" s="364"/>
      <c r="Q410" s="364"/>
      <c r="R410" s="364"/>
      <c r="S410" s="364"/>
      <c r="T410" s="364"/>
      <c r="U410" s="364"/>
      <c r="V410" s="364"/>
      <c r="W410" s="364"/>
      <c r="X410" s="364"/>
      <c r="Y410" s="364"/>
      <c r="Z410" s="364"/>
    </row>
    <row r="411">
      <c r="A411" s="364"/>
      <c r="B411" s="364"/>
      <c r="C411" s="399"/>
      <c r="D411" s="399"/>
      <c r="E411" s="399"/>
      <c r="F411" s="364"/>
      <c r="G411" s="364"/>
      <c r="H411" s="364"/>
      <c r="I411" s="364"/>
      <c r="J411" s="364"/>
      <c r="K411" s="364"/>
      <c r="L411" s="364"/>
      <c r="M411" s="364"/>
      <c r="N411" s="364"/>
      <c r="O411" s="364"/>
      <c r="P411" s="364"/>
      <c r="Q411" s="364"/>
      <c r="R411" s="364"/>
      <c r="S411" s="364"/>
      <c r="T411" s="364"/>
      <c r="U411" s="364"/>
      <c r="V411" s="364"/>
      <c r="W411" s="364"/>
      <c r="X411" s="364"/>
      <c r="Y411" s="364"/>
      <c r="Z411" s="364"/>
    </row>
    <row r="412">
      <c r="A412" s="364"/>
      <c r="B412" s="364"/>
      <c r="C412" s="399"/>
      <c r="D412" s="399"/>
      <c r="E412" s="399"/>
      <c r="F412" s="364"/>
      <c r="G412" s="364"/>
      <c r="H412" s="364"/>
      <c r="I412" s="364"/>
      <c r="J412" s="364"/>
      <c r="K412" s="364"/>
      <c r="L412" s="364"/>
      <c r="M412" s="364"/>
      <c r="N412" s="364"/>
      <c r="O412" s="364"/>
      <c r="P412" s="364"/>
      <c r="Q412" s="364"/>
      <c r="R412" s="364"/>
      <c r="S412" s="364"/>
      <c r="T412" s="364"/>
      <c r="U412" s="364"/>
      <c r="V412" s="364"/>
      <c r="W412" s="364"/>
      <c r="X412" s="364"/>
      <c r="Y412" s="364"/>
      <c r="Z412" s="364"/>
    </row>
    <row r="413">
      <c r="A413" s="364"/>
      <c r="B413" s="364"/>
      <c r="C413" s="399"/>
      <c r="D413" s="399"/>
      <c r="E413" s="399"/>
      <c r="F413" s="364"/>
      <c r="G413" s="364"/>
      <c r="H413" s="364"/>
      <c r="I413" s="364"/>
      <c r="J413" s="364"/>
      <c r="K413" s="364"/>
      <c r="L413" s="364"/>
      <c r="M413" s="364"/>
      <c r="N413" s="364"/>
      <c r="O413" s="364"/>
      <c r="P413" s="364"/>
      <c r="Q413" s="364"/>
      <c r="R413" s="364"/>
      <c r="S413" s="364"/>
      <c r="T413" s="364"/>
      <c r="U413" s="364"/>
      <c r="V413" s="364"/>
      <c r="W413" s="364"/>
      <c r="X413" s="364"/>
      <c r="Y413" s="364"/>
      <c r="Z413" s="364"/>
    </row>
    <row r="414">
      <c r="A414" s="364"/>
      <c r="B414" s="364"/>
      <c r="C414" s="399"/>
      <c r="D414" s="399"/>
      <c r="E414" s="399"/>
      <c r="F414" s="364"/>
      <c r="G414" s="364"/>
      <c r="H414" s="364"/>
      <c r="I414" s="364"/>
      <c r="J414" s="364"/>
      <c r="K414" s="364"/>
      <c r="L414" s="364"/>
      <c r="M414" s="364"/>
      <c r="N414" s="364"/>
      <c r="O414" s="364"/>
      <c r="P414" s="364"/>
      <c r="Q414" s="364"/>
      <c r="R414" s="364"/>
      <c r="S414" s="364"/>
      <c r="T414" s="364"/>
      <c r="U414" s="364"/>
      <c r="V414" s="364"/>
      <c r="W414" s="364"/>
      <c r="X414" s="364"/>
      <c r="Y414" s="364"/>
      <c r="Z414" s="364"/>
    </row>
    <row r="415">
      <c r="A415" s="364"/>
      <c r="B415" s="364"/>
      <c r="C415" s="399"/>
      <c r="D415" s="399"/>
      <c r="E415" s="399"/>
      <c r="F415" s="364"/>
      <c r="G415" s="364"/>
      <c r="H415" s="364"/>
      <c r="I415" s="364"/>
      <c r="J415" s="364"/>
      <c r="K415" s="364"/>
      <c r="L415" s="364"/>
      <c r="M415" s="364"/>
      <c r="N415" s="364"/>
      <c r="O415" s="364"/>
      <c r="P415" s="364"/>
      <c r="Q415" s="364"/>
      <c r="R415" s="364"/>
      <c r="S415" s="364"/>
      <c r="T415" s="364"/>
      <c r="U415" s="364"/>
      <c r="V415" s="364"/>
      <c r="W415" s="364"/>
      <c r="X415" s="364"/>
      <c r="Y415" s="364"/>
      <c r="Z415" s="364"/>
    </row>
    <row r="416">
      <c r="A416" s="364"/>
      <c r="B416" s="364"/>
      <c r="C416" s="399"/>
      <c r="D416" s="399"/>
      <c r="E416" s="399"/>
      <c r="F416" s="364"/>
      <c r="G416" s="364"/>
      <c r="H416" s="364"/>
      <c r="I416" s="364"/>
      <c r="J416" s="364"/>
      <c r="K416" s="364"/>
      <c r="L416" s="364"/>
      <c r="M416" s="364"/>
      <c r="N416" s="364"/>
      <c r="O416" s="364"/>
      <c r="P416" s="364"/>
      <c r="Q416" s="364"/>
      <c r="R416" s="364"/>
      <c r="S416" s="364"/>
      <c r="T416" s="364"/>
      <c r="U416" s="364"/>
      <c r="V416" s="364"/>
      <c r="W416" s="364"/>
      <c r="X416" s="364"/>
      <c r="Y416" s="364"/>
      <c r="Z416" s="364"/>
    </row>
    <row r="417">
      <c r="A417" s="364"/>
      <c r="B417" s="364"/>
      <c r="C417" s="399"/>
      <c r="D417" s="399"/>
      <c r="E417" s="399"/>
      <c r="F417" s="364"/>
      <c r="G417" s="364"/>
      <c r="H417" s="364"/>
      <c r="I417" s="364"/>
      <c r="J417" s="364"/>
      <c r="K417" s="364"/>
      <c r="L417" s="364"/>
      <c r="M417" s="364"/>
      <c r="N417" s="364"/>
      <c r="O417" s="364"/>
      <c r="P417" s="364"/>
      <c r="Q417" s="364"/>
      <c r="R417" s="364"/>
      <c r="S417" s="364"/>
      <c r="T417" s="364"/>
      <c r="U417" s="364"/>
      <c r="V417" s="364"/>
      <c r="W417" s="364"/>
      <c r="X417" s="364"/>
      <c r="Y417" s="364"/>
      <c r="Z417" s="364"/>
    </row>
    <row r="418">
      <c r="A418" s="364"/>
      <c r="B418" s="364"/>
      <c r="C418" s="399"/>
      <c r="D418" s="399"/>
      <c r="E418" s="399"/>
      <c r="F418" s="364"/>
      <c r="G418" s="364"/>
      <c r="H418" s="364"/>
      <c r="I418" s="364"/>
      <c r="J418" s="364"/>
      <c r="K418" s="364"/>
      <c r="L418" s="364"/>
      <c r="M418" s="364"/>
      <c r="N418" s="364"/>
      <c r="O418" s="364"/>
      <c r="P418" s="364"/>
      <c r="Q418" s="364"/>
      <c r="R418" s="364"/>
      <c r="S418" s="364"/>
      <c r="T418" s="364"/>
      <c r="U418" s="364"/>
      <c r="V418" s="364"/>
      <c r="W418" s="364"/>
      <c r="X418" s="364"/>
      <c r="Y418" s="364"/>
      <c r="Z418" s="364"/>
    </row>
    <row r="419">
      <c r="A419" s="364"/>
      <c r="B419" s="364"/>
      <c r="C419" s="399"/>
      <c r="D419" s="399"/>
      <c r="E419" s="399"/>
      <c r="F419" s="364"/>
      <c r="G419" s="364"/>
      <c r="H419" s="364"/>
      <c r="I419" s="364"/>
      <c r="J419" s="364"/>
      <c r="K419" s="364"/>
      <c r="L419" s="364"/>
      <c r="M419" s="364"/>
      <c r="N419" s="364"/>
      <c r="O419" s="364"/>
      <c r="P419" s="364"/>
      <c r="Q419" s="364"/>
      <c r="R419" s="364"/>
      <c r="S419" s="364"/>
      <c r="T419" s="364"/>
      <c r="U419" s="364"/>
      <c r="V419" s="364"/>
      <c r="W419" s="364"/>
      <c r="X419" s="364"/>
      <c r="Y419" s="364"/>
      <c r="Z419" s="364"/>
    </row>
    <row r="420">
      <c r="A420" s="364"/>
      <c r="B420" s="364"/>
      <c r="C420" s="399"/>
      <c r="D420" s="399"/>
      <c r="E420" s="399"/>
      <c r="F420" s="364"/>
      <c r="G420" s="364"/>
      <c r="H420" s="364"/>
      <c r="I420" s="364"/>
      <c r="J420" s="364"/>
      <c r="K420" s="364"/>
      <c r="L420" s="364"/>
      <c r="M420" s="364"/>
      <c r="N420" s="364"/>
      <c r="O420" s="364"/>
      <c r="P420" s="364"/>
      <c r="Q420" s="364"/>
      <c r="R420" s="364"/>
      <c r="S420" s="364"/>
      <c r="T420" s="364"/>
      <c r="U420" s="364"/>
      <c r="V420" s="364"/>
      <c r="W420" s="364"/>
      <c r="X420" s="364"/>
      <c r="Y420" s="364"/>
      <c r="Z420" s="364"/>
    </row>
    <row r="421">
      <c r="A421" s="364"/>
      <c r="B421" s="364"/>
      <c r="C421" s="399"/>
      <c r="D421" s="399"/>
      <c r="E421" s="399"/>
      <c r="F421" s="364"/>
      <c r="G421" s="364"/>
      <c r="H421" s="364"/>
      <c r="I421" s="364"/>
      <c r="J421" s="364"/>
      <c r="K421" s="364"/>
      <c r="L421" s="364"/>
      <c r="M421" s="364"/>
      <c r="N421" s="364"/>
      <c r="O421" s="364"/>
      <c r="P421" s="364"/>
      <c r="Q421" s="364"/>
      <c r="R421" s="364"/>
      <c r="S421" s="364"/>
      <c r="T421" s="364"/>
      <c r="U421" s="364"/>
      <c r="V421" s="364"/>
      <c r="W421" s="364"/>
      <c r="X421" s="364"/>
      <c r="Y421" s="364"/>
      <c r="Z421" s="364"/>
    </row>
    <row r="422">
      <c r="A422" s="364"/>
      <c r="B422" s="364"/>
      <c r="C422" s="399"/>
      <c r="D422" s="399"/>
      <c r="E422" s="399"/>
      <c r="F422" s="364"/>
      <c r="G422" s="364"/>
      <c r="H422" s="364"/>
      <c r="I422" s="364"/>
      <c r="J422" s="364"/>
      <c r="K422" s="364"/>
      <c r="L422" s="364"/>
      <c r="M422" s="364"/>
      <c r="N422" s="364"/>
      <c r="O422" s="364"/>
      <c r="P422" s="364"/>
      <c r="Q422" s="364"/>
      <c r="R422" s="364"/>
      <c r="S422" s="364"/>
      <c r="T422" s="364"/>
      <c r="U422" s="364"/>
      <c r="V422" s="364"/>
      <c r="W422" s="364"/>
      <c r="X422" s="364"/>
      <c r="Y422" s="364"/>
      <c r="Z422" s="364"/>
    </row>
    <row r="423">
      <c r="A423" s="364"/>
      <c r="B423" s="364"/>
      <c r="C423" s="399"/>
      <c r="D423" s="399"/>
      <c r="E423" s="399"/>
      <c r="F423" s="364"/>
      <c r="G423" s="364"/>
      <c r="H423" s="364"/>
      <c r="I423" s="364"/>
      <c r="J423" s="364"/>
      <c r="K423" s="364"/>
      <c r="L423" s="364"/>
      <c r="M423" s="364"/>
      <c r="N423" s="364"/>
      <c r="O423" s="364"/>
      <c r="P423" s="364"/>
      <c r="Q423" s="364"/>
      <c r="R423" s="364"/>
      <c r="S423" s="364"/>
      <c r="T423" s="364"/>
      <c r="U423" s="364"/>
      <c r="V423" s="364"/>
      <c r="W423" s="364"/>
      <c r="X423" s="364"/>
      <c r="Y423" s="364"/>
      <c r="Z423" s="364"/>
    </row>
    <row r="424">
      <c r="A424" s="364"/>
      <c r="B424" s="364"/>
      <c r="C424" s="399"/>
      <c r="D424" s="399"/>
      <c r="E424" s="399"/>
      <c r="F424" s="364"/>
      <c r="G424" s="364"/>
      <c r="H424" s="364"/>
      <c r="I424" s="364"/>
      <c r="J424" s="364"/>
      <c r="K424" s="364"/>
      <c r="L424" s="364"/>
      <c r="M424" s="364"/>
      <c r="N424" s="364"/>
      <c r="O424" s="364"/>
      <c r="P424" s="364"/>
      <c r="Q424" s="364"/>
      <c r="R424" s="364"/>
      <c r="S424" s="364"/>
      <c r="T424" s="364"/>
      <c r="U424" s="364"/>
      <c r="V424" s="364"/>
      <c r="W424" s="364"/>
      <c r="X424" s="364"/>
      <c r="Y424" s="364"/>
      <c r="Z424" s="364"/>
    </row>
    <row r="425">
      <c r="A425" s="364"/>
      <c r="B425" s="364"/>
      <c r="C425" s="399"/>
      <c r="D425" s="399"/>
      <c r="E425" s="399"/>
      <c r="F425" s="364"/>
      <c r="G425" s="364"/>
      <c r="H425" s="364"/>
      <c r="I425" s="364"/>
      <c r="J425" s="364"/>
      <c r="K425" s="364"/>
      <c r="L425" s="364"/>
      <c r="M425" s="364"/>
      <c r="N425" s="364"/>
      <c r="O425" s="364"/>
      <c r="P425" s="364"/>
      <c r="Q425" s="364"/>
      <c r="R425" s="364"/>
      <c r="S425" s="364"/>
      <c r="T425" s="364"/>
      <c r="U425" s="364"/>
      <c r="V425" s="364"/>
      <c r="W425" s="364"/>
      <c r="X425" s="364"/>
      <c r="Y425" s="364"/>
      <c r="Z425" s="364"/>
    </row>
    <row r="426">
      <c r="A426" s="364"/>
      <c r="B426" s="364"/>
      <c r="C426" s="399"/>
      <c r="D426" s="399"/>
      <c r="E426" s="399"/>
      <c r="F426" s="364"/>
      <c r="G426" s="364"/>
      <c r="H426" s="364"/>
      <c r="I426" s="364"/>
      <c r="J426" s="364"/>
      <c r="K426" s="364"/>
      <c r="L426" s="364"/>
      <c r="M426" s="364"/>
      <c r="N426" s="364"/>
      <c r="O426" s="364"/>
      <c r="P426" s="364"/>
      <c r="Q426" s="364"/>
      <c r="R426" s="364"/>
      <c r="S426" s="364"/>
      <c r="T426" s="364"/>
      <c r="U426" s="364"/>
      <c r="V426" s="364"/>
      <c r="W426" s="364"/>
      <c r="X426" s="364"/>
      <c r="Y426" s="364"/>
      <c r="Z426" s="364"/>
    </row>
    <row r="427">
      <c r="A427" s="364"/>
      <c r="B427" s="364"/>
      <c r="C427" s="399"/>
      <c r="D427" s="399"/>
      <c r="E427" s="399"/>
      <c r="F427" s="364"/>
      <c r="G427" s="364"/>
      <c r="H427" s="364"/>
      <c r="I427" s="364"/>
      <c r="J427" s="364"/>
      <c r="K427" s="364"/>
      <c r="L427" s="364"/>
      <c r="M427" s="364"/>
      <c r="N427" s="364"/>
      <c r="O427" s="364"/>
      <c r="P427" s="364"/>
      <c r="Q427" s="364"/>
      <c r="R427" s="364"/>
      <c r="S427" s="364"/>
      <c r="T427" s="364"/>
      <c r="U427" s="364"/>
      <c r="V427" s="364"/>
      <c r="W427" s="364"/>
      <c r="X427" s="364"/>
      <c r="Y427" s="364"/>
      <c r="Z427" s="364"/>
    </row>
    <row r="428">
      <c r="A428" s="364"/>
      <c r="B428" s="364"/>
      <c r="C428" s="399"/>
      <c r="D428" s="399"/>
      <c r="E428" s="399"/>
      <c r="F428" s="364"/>
      <c r="G428" s="364"/>
      <c r="H428" s="364"/>
      <c r="I428" s="364"/>
      <c r="J428" s="364"/>
      <c r="K428" s="364"/>
      <c r="L428" s="364"/>
      <c r="M428" s="364"/>
      <c r="N428" s="364"/>
      <c r="O428" s="364"/>
      <c r="P428" s="364"/>
      <c r="Q428" s="364"/>
      <c r="R428" s="364"/>
      <c r="S428" s="364"/>
      <c r="T428" s="364"/>
      <c r="U428" s="364"/>
      <c r="V428" s="364"/>
      <c r="W428" s="364"/>
      <c r="X428" s="364"/>
      <c r="Y428" s="364"/>
      <c r="Z428" s="364"/>
    </row>
    <row r="429">
      <c r="A429" s="364"/>
      <c r="B429" s="364"/>
      <c r="C429" s="399"/>
      <c r="D429" s="399"/>
      <c r="E429" s="399"/>
      <c r="F429" s="364"/>
      <c r="G429" s="364"/>
      <c r="H429" s="364"/>
      <c r="I429" s="364"/>
      <c r="J429" s="364"/>
      <c r="K429" s="364"/>
      <c r="L429" s="364"/>
      <c r="M429" s="364"/>
      <c r="N429" s="364"/>
      <c r="O429" s="364"/>
      <c r="P429" s="364"/>
      <c r="Q429" s="364"/>
      <c r="R429" s="364"/>
      <c r="S429" s="364"/>
      <c r="T429" s="364"/>
      <c r="U429" s="364"/>
      <c r="V429" s="364"/>
      <c r="W429" s="364"/>
      <c r="X429" s="364"/>
      <c r="Y429" s="364"/>
      <c r="Z429" s="364"/>
    </row>
    <row r="430">
      <c r="A430" s="364"/>
      <c r="B430" s="364"/>
      <c r="C430" s="399"/>
      <c r="D430" s="399"/>
      <c r="E430" s="399"/>
      <c r="F430" s="364"/>
      <c r="G430" s="364"/>
      <c r="H430" s="364"/>
      <c r="I430" s="364"/>
      <c r="J430" s="364"/>
      <c r="K430" s="364"/>
      <c r="L430" s="364"/>
      <c r="M430" s="364"/>
      <c r="N430" s="364"/>
      <c r="O430" s="364"/>
      <c r="P430" s="364"/>
      <c r="Q430" s="364"/>
      <c r="R430" s="364"/>
      <c r="S430" s="364"/>
      <c r="T430" s="364"/>
      <c r="U430" s="364"/>
      <c r="V430" s="364"/>
      <c r="W430" s="364"/>
      <c r="X430" s="364"/>
      <c r="Y430" s="364"/>
      <c r="Z430" s="364"/>
    </row>
    <row r="431">
      <c r="A431" s="364"/>
      <c r="B431" s="364"/>
      <c r="C431" s="399"/>
      <c r="D431" s="399"/>
      <c r="E431" s="399"/>
      <c r="F431" s="364"/>
      <c r="G431" s="364"/>
      <c r="H431" s="364"/>
      <c r="I431" s="364"/>
      <c r="J431" s="364"/>
      <c r="K431" s="364"/>
      <c r="L431" s="364"/>
      <c r="M431" s="364"/>
      <c r="N431" s="364"/>
      <c r="O431" s="364"/>
      <c r="P431" s="364"/>
      <c r="Q431" s="364"/>
      <c r="R431" s="364"/>
      <c r="S431" s="364"/>
      <c r="T431" s="364"/>
      <c r="U431" s="364"/>
      <c r="V431" s="364"/>
      <c r="W431" s="364"/>
      <c r="X431" s="364"/>
      <c r="Y431" s="364"/>
      <c r="Z431" s="364"/>
    </row>
    <row r="432">
      <c r="A432" s="364"/>
      <c r="B432" s="364"/>
      <c r="C432" s="399"/>
      <c r="D432" s="399"/>
      <c r="E432" s="399"/>
      <c r="F432" s="364"/>
      <c r="G432" s="364"/>
      <c r="H432" s="364"/>
      <c r="I432" s="364"/>
      <c r="J432" s="364"/>
      <c r="K432" s="364"/>
      <c r="L432" s="364"/>
      <c r="M432" s="364"/>
      <c r="N432" s="364"/>
      <c r="O432" s="364"/>
      <c r="P432" s="364"/>
      <c r="Q432" s="364"/>
      <c r="R432" s="364"/>
      <c r="S432" s="364"/>
      <c r="T432" s="364"/>
      <c r="U432" s="364"/>
      <c r="V432" s="364"/>
      <c r="W432" s="364"/>
      <c r="X432" s="364"/>
      <c r="Y432" s="364"/>
      <c r="Z432" s="364"/>
    </row>
    <row r="433">
      <c r="A433" s="364"/>
      <c r="B433" s="364"/>
      <c r="C433" s="399"/>
      <c r="D433" s="399"/>
      <c r="E433" s="399"/>
      <c r="F433" s="364"/>
      <c r="G433" s="364"/>
      <c r="H433" s="364"/>
      <c r="I433" s="364"/>
      <c r="J433" s="364"/>
      <c r="K433" s="364"/>
      <c r="L433" s="364"/>
      <c r="M433" s="364"/>
      <c r="N433" s="364"/>
      <c r="O433" s="364"/>
      <c r="P433" s="364"/>
      <c r="Q433" s="364"/>
      <c r="R433" s="364"/>
      <c r="S433" s="364"/>
      <c r="T433" s="364"/>
      <c r="U433" s="364"/>
      <c r="V433" s="364"/>
      <c r="W433" s="364"/>
      <c r="X433" s="364"/>
      <c r="Y433" s="364"/>
      <c r="Z433" s="364"/>
    </row>
    <row r="434">
      <c r="A434" s="364"/>
      <c r="B434" s="364"/>
      <c r="C434" s="399"/>
      <c r="D434" s="399"/>
      <c r="E434" s="399"/>
      <c r="F434" s="364"/>
      <c r="G434" s="364"/>
      <c r="H434" s="364"/>
      <c r="I434" s="364"/>
      <c r="J434" s="364"/>
      <c r="K434" s="364"/>
      <c r="L434" s="364"/>
      <c r="M434" s="364"/>
      <c r="N434" s="364"/>
      <c r="O434" s="364"/>
      <c r="P434" s="364"/>
      <c r="Q434" s="364"/>
      <c r="R434" s="364"/>
      <c r="S434" s="364"/>
      <c r="T434" s="364"/>
      <c r="U434" s="364"/>
      <c r="V434" s="364"/>
      <c r="W434" s="364"/>
      <c r="X434" s="364"/>
      <c r="Y434" s="364"/>
      <c r="Z434" s="364"/>
    </row>
    <row r="435">
      <c r="A435" s="364"/>
      <c r="B435" s="364"/>
      <c r="C435" s="399"/>
      <c r="D435" s="399"/>
      <c r="E435" s="399"/>
      <c r="F435" s="364"/>
      <c r="G435" s="364"/>
      <c r="H435" s="364"/>
      <c r="I435" s="364"/>
      <c r="J435" s="364"/>
      <c r="K435" s="364"/>
      <c r="L435" s="364"/>
      <c r="M435" s="364"/>
      <c r="N435" s="364"/>
      <c r="O435" s="364"/>
      <c r="P435" s="364"/>
      <c r="Q435" s="364"/>
      <c r="R435" s="364"/>
      <c r="S435" s="364"/>
      <c r="T435" s="364"/>
      <c r="U435" s="364"/>
      <c r="V435" s="364"/>
      <c r="W435" s="364"/>
      <c r="X435" s="364"/>
      <c r="Y435" s="364"/>
      <c r="Z435" s="364"/>
    </row>
    <row r="436">
      <c r="A436" s="364"/>
      <c r="B436" s="364"/>
      <c r="C436" s="399"/>
      <c r="D436" s="399"/>
      <c r="E436" s="399"/>
      <c r="F436" s="364"/>
      <c r="G436" s="364"/>
      <c r="H436" s="364"/>
      <c r="I436" s="364"/>
      <c r="J436" s="364"/>
      <c r="K436" s="364"/>
      <c r="L436" s="364"/>
      <c r="M436" s="364"/>
      <c r="N436" s="364"/>
      <c r="O436" s="364"/>
      <c r="P436" s="364"/>
      <c r="Q436" s="364"/>
      <c r="R436" s="364"/>
      <c r="S436" s="364"/>
      <c r="T436" s="364"/>
      <c r="U436" s="364"/>
      <c r="V436" s="364"/>
      <c r="W436" s="364"/>
      <c r="X436" s="364"/>
      <c r="Y436" s="364"/>
      <c r="Z436" s="364"/>
    </row>
    <row r="437">
      <c r="A437" s="364"/>
      <c r="B437" s="364"/>
      <c r="C437" s="399"/>
      <c r="D437" s="399"/>
      <c r="E437" s="399"/>
      <c r="F437" s="364"/>
      <c r="G437" s="364"/>
      <c r="H437" s="364"/>
      <c r="I437" s="364"/>
      <c r="J437" s="364"/>
      <c r="K437" s="364"/>
      <c r="L437" s="364"/>
      <c r="M437" s="364"/>
      <c r="N437" s="364"/>
      <c r="O437" s="364"/>
      <c r="P437" s="364"/>
      <c r="Q437" s="364"/>
      <c r="R437" s="364"/>
      <c r="S437" s="364"/>
      <c r="T437" s="364"/>
      <c r="U437" s="364"/>
      <c r="V437" s="364"/>
      <c r="W437" s="364"/>
      <c r="X437" s="364"/>
      <c r="Y437" s="364"/>
      <c r="Z437" s="364"/>
    </row>
    <row r="438">
      <c r="A438" s="364"/>
      <c r="B438" s="364"/>
      <c r="C438" s="399"/>
      <c r="D438" s="399"/>
      <c r="E438" s="399"/>
      <c r="F438" s="364"/>
      <c r="G438" s="364"/>
      <c r="H438" s="364"/>
      <c r="I438" s="364"/>
      <c r="J438" s="364"/>
      <c r="K438" s="364"/>
      <c r="L438" s="364"/>
      <c r="M438" s="364"/>
      <c r="N438" s="364"/>
      <c r="O438" s="364"/>
      <c r="P438" s="364"/>
      <c r="Q438" s="364"/>
      <c r="R438" s="364"/>
      <c r="S438" s="364"/>
      <c r="T438" s="364"/>
      <c r="U438" s="364"/>
      <c r="V438" s="364"/>
      <c r="W438" s="364"/>
      <c r="X438" s="364"/>
      <c r="Y438" s="364"/>
      <c r="Z438" s="364"/>
    </row>
    <row r="439">
      <c r="A439" s="364"/>
      <c r="B439" s="364"/>
      <c r="C439" s="399"/>
      <c r="D439" s="399"/>
      <c r="E439" s="399"/>
      <c r="F439" s="364"/>
      <c r="G439" s="364"/>
      <c r="H439" s="364"/>
      <c r="I439" s="364"/>
      <c r="J439" s="364"/>
      <c r="K439" s="364"/>
      <c r="L439" s="364"/>
      <c r="M439" s="364"/>
      <c r="N439" s="364"/>
      <c r="O439" s="364"/>
      <c r="P439" s="364"/>
      <c r="Q439" s="364"/>
      <c r="R439" s="364"/>
      <c r="S439" s="364"/>
      <c r="T439" s="364"/>
      <c r="U439" s="364"/>
      <c r="V439" s="364"/>
      <c r="W439" s="364"/>
      <c r="X439" s="364"/>
      <c r="Y439" s="364"/>
      <c r="Z439" s="364"/>
    </row>
    <row r="440">
      <c r="A440" s="364"/>
      <c r="B440" s="364"/>
      <c r="C440" s="399"/>
      <c r="D440" s="399"/>
      <c r="E440" s="399"/>
      <c r="F440" s="364"/>
      <c r="G440" s="364"/>
      <c r="H440" s="364"/>
      <c r="I440" s="364"/>
      <c r="J440" s="364"/>
      <c r="K440" s="364"/>
      <c r="L440" s="364"/>
      <c r="M440" s="364"/>
      <c r="N440" s="364"/>
      <c r="O440" s="364"/>
      <c r="P440" s="364"/>
      <c r="Q440" s="364"/>
      <c r="R440" s="364"/>
      <c r="S440" s="364"/>
      <c r="T440" s="364"/>
      <c r="U440" s="364"/>
      <c r="V440" s="364"/>
      <c r="W440" s="364"/>
      <c r="X440" s="364"/>
      <c r="Y440" s="364"/>
      <c r="Z440" s="364"/>
    </row>
    <row r="441">
      <c r="A441" s="364"/>
      <c r="B441" s="364"/>
      <c r="C441" s="399"/>
      <c r="D441" s="399"/>
      <c r="E441" s="399"/>
      <c r="F441" s="364"/>
      <c r="G441" s="364"/>
      <c r="H441" s="364"/>
      <c r="I441" s="364"/>
      <c r="J441" s="364"/>
      <c r="K441" s="364"/>
      <c r="L441" s="364"/>
      <c r="M441" s="364"/>
      <c r="N441" s="364"/>
      <c r="O441" s="364"/>
      <c r="P441" s="364"/>
      <c r="Q441" s="364"/>
      <c r="R441" s="364"/>
      <c r="S441" s="364"/>
      <c r="T441" s="364"/>
      <c r="U441" s="364"/>
      <c r="V441" s="364"/>
      <c r="W441" s="364"/>
      <c r="X441" s="364"/>
      <c r="Y441" s="364"/>
      <c r="Z441" s="364"/>
    </row>
    <row r="442">
      <c r="A442" s="364"/>
      <c r="B442" s="364"/>
      <c r="C442" s="399"/>
      <c r="D442" s="399"/>
      <c r="E442" s="399"/>
      <c r="F442" s="364"/>
      <c r="G442" s="364"/>
      <c r="H442" s="364"/>
      <c r="I442" s="364"/>
      <c r="J442" s="364"/>
      <c r="K442" s="364"/>
      <c r="L442" s="364"/>
      <c r="M442" s="364"/>
      <c r="N442" s="364"/>
      <c r="O442" s="364"/>
      <c r="P442" s="364"/>
      <c r="Q442" s="364"/>
      <c r="R442" s="364"/>
      <c r="S442" s="364"/>
      <c r="T442" s="364"/>
      <c r="U442" s="364"/>
      <c r="V442" s="364"/>
      <c r="W442" s="364"/>
      <c r="X442" s="364"/>
      <c r="Y442" s="364"/>
      <c r="Z442" s="364"/>
    </row>
    <row r="443">
      <c r="A443" s="364"/>
      <c r="B443" s="364"/>
      <c r="C443" s="399"/>
      <c r="D443" s="399"/>
      <c r="E443" s="399"/>
      <c r="F443" s="364"/>
      <c r="G443" s="364"/>
      <c r="H443" s="364"/>
      <c r="I443" s="364"/>
      <c r="J443" s="364"/>
      <c r="K443" s="364"/>
      <c r="L443" s="364"/>
      <c r="M443" s="364"/>
      <c r="N443" s="364"/>
      <c r="O443" s="364"/>
      <c r="P443" s="364"/>
      <c r="Q443" s="364"/>
      <c r="R443" s="364"/>
      <c r="S443" s="364"/>
      <c r="T443" s="364"/>
      <c r="U443" s="364"/>
      <c r="V443" s="364"/>
      <c r="W443" s="364"/>
      <c r="X443" s="364"/>
      <c r="Y443" s="364"/>
      <c r="Z443" s="364"/>
    </row>
    <row r="444">
      <c r="A444" s="364"/>
      <c r="B444" s="364"/>
      <c r="C444" s="399"/>
      <c r="D444" s="399"/>
      <c r="E444" s="399"/>
      <c r="F444" s="364"/>
      <c r="G444" s="364"/>
      <c r="H444" s="364"/>
      <c r="I444" s="364"/>
      <c r="J444" s="364"/>
      <c r="K444" s="364"/>
      <c r="L444" s="364"/>
      <c r="M444" s="364"/>
      <c r="N444" s="364"/>
      <c r="O444" s="364"/>
      <c r="P444" s="364"/>
      <c r="Q444" s="364"/>
      <c r="R444" s="364"/>
      <c r="S444" s="364"/>
      <c r="T444" s="364"/>
      <c r="U444" s="364"/>
      <c r="V444" s="364"/>
      <c r="W444" s="364"/>
      <c r="X444" s="364"/>
      <c r="Y444" s="364"/>
      <c r="Z444" s="364"/>
    </row>
    <row r="445">
      <c r="A445" s="364"/>
      <c r="B445" s="364"/>
      <c r="C445" s="399"/>
      <c r="D445" s="399"/>
      <c r="E445" s="399"/>
      <c r="F445" s="364"/>
      <c r="G445" s="364"/>
      <c r="H445" s="364"/>
      <c r="I445" s="364"/>
      <c r="J445" s="364"/>
      <c r="K445" s="364"/>
      <c r="L445" s="364"/>
      <c r="M445" s="364"/>
      <c r="N445" s="364"/>
      <c r="O445" s="364"/>
      <c r="P445" s="364"/>
      <c r="Q445" s="364"/>
      <c r="R445" s="364"/>
      <c r="S445" s="364"/>
      <c r="T445" s="364"/>
      <c r="U445" s="364"/>
      <c r="V445" s="364"/>
      <c r="W445" s="364"/>
      <c r="X445" s="364"/>
      <c r="Y445" s="364"/>
      <c r="Z445" s="364"/>
    </row>
    <row r="446">
      <c r="A446" s="364"/>
      <c r="B446" s="364"/>
      <c r="C446" s="399"/>
      <c r="D446" s="399"/>
      <c r="E446" s="399"/>
      <c r="F446" s="364"/>
      <c r="G446" s="364"/>
      <c r="H446" s="364"/>
      <c r="I446" s="364"/>
      <c r="J446" s="364"/>
      <c r="K446" s="364"/>
      <c r="L446" s="364"/>
      <c r="M446" s="364"/>
      <c r="N446" s="364"/>
      <c r="O446" s="364"/>
      <c r="P446" s="364"/>
      <c r="Q446" s="364"/>
      <c r="R446" s="364"/>
      <c r="S446" s="364"/>
      <c r="T446" s="364"/>
      <c r="U446" s="364"/>
      <c r="V446" s="364"/>
      <c r="W446" s="364"/>
      <c r="X446" s="364"/>
      <c r="Y446" s="364"/>
      <c r="Z446" s="364"/>
    </row>
    <row r="447">
      <c r="A447" s="364"/>
      <c r="B447" s="364"/>
      <c r="C447" s="399"/>
      <c r="D447" s="399"/>
      <c r="E447" s="399"/>
      <c r="F447" s="364"/>
      <c r="G447" s="364"/>
      <c r="H447" s="364"/>
      <c r="I447" s="364"/>
      <c r="J447" s="364"/>
      <c r="K447" s="364"/>
      <c r="L447" s="364"/>
      <c r="M447" s="364"/>
      <c r="N447" s="364"/>
      <c r="O447" s="364"/>
      <c r="P447" s="364"/>
      <c r="Q447" s="364"/>
      <c r="R447" s="364"/>
      <c r="S447" s="364"/>
      <c r="T447" s="364"/>
      <c r="U447" s="364"/>
      <c r="V447" s="364"/>
      <c r="W447" s="364"/>
      <c r="X447" s="364"/>
      <c r="Y447" s="364"/>
      <c r="Z447" s="364"/>
    </row>
    <row r="448">
      <c r="A448" s="364"/>
      <c r="B448" s="364"/>
      <c r="C448" s="399"/>
      <c r="D448" s="399"/>
      <c r="E448" s="399"/>
      <c r="F448" s="364"/>
      <c r="G448" s="364"/>
      <c r="H448" s="364"/>
      <c r="I448" s="364"/>
      <c r="J448" s="364"/>
      <c r="K448" s="364"/>
      <c r="L448" s="364"/>
      <c r="M448" s="364"/>
      <c r="N448" s="364"/>
      <c r="O448" s="364"/>
      <c r="P448" s="364"/>
      <c r="Q448" s="364"/>
      <c r="R448" s="364"/>
      <c r="S448" s="364"/>
      <c r="T448" s="364"/>
      <c r="U448" s="364"/>
      <c r="V448" s="364"/>
      <c r="W448" s="364"/>
      <c r="X448" s="364"/>
      <c r="Y448" s="364"/>
      <c r="Z448" s="364"/>
    </row>
    <row r="449">
      <c r="A449" s="364"/>
      <c r="B449" s="364"/>
      <c r="C449" s="399"/>
      <c r="D449" s="399"/>
      <c r="E449" s="399"/>
      <c r="F449" s="364"/>
      <c r="G449" s="364"/>
      <c r="H449" s="364"/>
      <c r="I449" s="364"/>
      <c r="J449" s="364"/>
      <c r="K449" s="364"/>
      <c r="L449" s="364"/>
      <c r="M449" s="364"/>
      <c r="N449" s="364"/>
      <c r="O449" s="364"/>
      <c r="P449" s="364"/>
      <c r="Q449" s="364"/>
      <c r="R449" s="364"/>
      <c r="S449" s="364"/>
      <c r="T449" s="364"/>
      <c r="U449" s="364"/>
      <c r="V449" s="364"/>
      <c r="W449" s="364"/>
      <c r="X449" s="364"/>
      <c r="Y449" s="364"/>
      <c r="Z449" s="364"/>
    </row>
    <row r="450">
      <c r="A450" s="364"/>
      <c r="B450" s="364"/>
      <c r="C450" s="399"/>
      <c r="D450" s="399"/>
      <c r="E450" s="399"/>
      <c r="F450" s="364"/>
      <c r="G450" s="364"/>
      <c r="H450" s="364"/>
      <c r="I450" s="364"/>
      <c r="J450" s="364"/>
      <c r="K450" s="364"/>
      <c r="L450" s="364"/>
      <c r="M450" s="364"/>
      <c r="N450" s="364"/>
      <c r="O450" s="364"/>
      <c r="P450" s="364"/>
      <c r="Q450" s="364"/>
      <c r="R450" s="364"/>
      <c r="S450" s="364"/>
      <c r="T450" s="364"/>
      <c r="U450" s="364"/>
      <c r="V450" s="364"/>
      <c r="W450" s="364"/>
      <c r="X450" s="364"/>
      <c r="Y450" s="364"/>
      <c r="Z450" s="364"/>
    </row>
    <row r="451">
      <c r="A451" s="364"/>
      <c r="B451" s="364"/>
      <c r="C451" s="399"/>
      <c r="D451" s="399"/>
      <c r="E451" s="399"/>
      <c r="F451" s="364"/>
      <c r="G451" s="364"/>
      <c r="H451" s="364"/>
      <c r="I451" s="364"/>
      <c r="J451" s="364"/>
      <c r="K451" s="364"/>
      <c r="L451" s="364"/>
      <c r="M451" s="364"/>
      <c r="N451" s="364"/>
      <c r="O451" s="364"/>
      <c r="P451" s="364"/>
      <c r="Q451" s="364"/>
      <c r="R451" s="364"/>
      <c r="S451" s="364"/>
      <c r="T451" s="364"/>
      <c r="U451" s="364"/>
      <c r="V451" s="364"/>
      <c r="W451" s="364"/>
      <c r="X451" s="364"/>
      <c r="Y451" s="364"/>
      <c r="Z451" s="364"/>
    </row>
    <row r="452">
      <c r="A452" s="364"/>
      <c r="B452" s="364"/>
      <c r="C452" s="399"/>
      <c r="D452" s="399"/>
      <c r="E452" s="399"/>
      <c r="F452" s="364"/>
      <c r="G452" s="364"/>
      <c r="H452" s="364"/>
      <c r="I452" s="364"/>
      <c r="J452" s="364"/>
      <c r="K452" s="364"/>
      <c r="L452" s="364"/>
      <c r="M452" s="364"/>
      <c r="N452" s="364"/>
      <c r="O452" s="364"/>
      <c r="P452" s="364"/>
      <c r="Q452" s="364"/>
      <c r="R452" s="364"/>
      <c r="S452" s="364"/>
      <c r="T452" s="364"/>
      <c r="U452" s="364"/>
      <c r="V452" s="364"/>
      <c r="W452" s="364"/>
      <c r="X452" s="364"/>
      <c r="Y452" s="364"/>
      <c r="Z452" s="364"/>
    </row>
    <row r="453">
      <c r="A453" s="364"/>
      <c r="B453" s="364"/>
      <c r="C453" s="399"/>
      <c r="D453" s="399"/>
      <c r="E453" s="399"/>
      <c r="F453" s="364"/>
      <c r="G453" s="364"/>
      <c r="H453" s="364"/>
      <c r="I453" s="364"/>
      <c r="J453" s="364"/>
      <c r="K453" s="364"/>
      <c r="L453" s="364"/>
      <c r="M453" s="364"/>
      <c r="N453" s="364"/>
      <c r="O453" s="364"/>
      <c r="P453" s="364"/>
      <c r="Q453" s="364"/>
      <c r="R453" s="364"/>
      <c r="S453" s="364"/>
      <c r="T453" s="364"/>
      <c r="U453" s="364"/>
      <c r="V453" s="364"/>
      <c r="W453" s="364"/>
      <c r="X453" s="364"/>
      <c r="Y453" s="364"/>
      <c r="Z453" s="364"/>
    </row>
    <row r="454">
      <c r="A454" s="364"/>
      <c r="B454" s="364"/>
      <c r="C454" s="399"/>
      <c r="D454" s="399"/>
      <c r="E454" s="399"/>
      <c r="F454" s="364"/>
      <c r="G454" s="364"/>
      <c r="H454" s="364"/>
      <c r="I454" s="364"/>
      <c r="J454" s="364"/>
      <c r="K454" s="364"/>
      <c r="L454" s="364"/>
      <c r="M454" s="364"/>
      <c r="N454" s="364"/>
      <c r="O454" s="364"/>
      <c r="P454" s="364"/>
      <c r="Q454" s="364"/>
      <c r="R454" s="364"/>
      <c r="S454" s="364"/>
      <c r="T454" s="364"/>
      <c r="U454" s="364"/>
      <c r="V454" s="364"/>
      <c r="W454" s="364"/>
      <c r="X454" s="364"/>
      <c r="Y454" s="364"/>
      <c r="Z454" s="364"/>
    </row>
    <row r="455">
      <c r="A455" s="364"/>
      <c r="B455" s="364"/>
      <c r="C455" s="399"/>
      <c r="D455" s="399"/>
      <c r="E455" s="399"/>
      <c r="F455" s="364"/>
      <c r="G455" s="364"/>
      <c r="H455" s="364"/>
      <c r="I455" s="364"/>
      <c r="J455" s="364"/>
      <c r="K455" s="364"/>
      <c r="L455" s="364"/>
      <c r="M455" s="364"/>
      <c r="N455" s="364"/>
      <c r="O455" s="364"/>
      <c r="P455" s="364"/>
      <c r="Q455" s="364"/>
      <c r="R455" s="364"/>
      <c r="S455" s="364"/>
      <c r="T455" s="364"/>
      <c r="U455" s="364"/>
      <c r="V455" s="364"/>
      <c r="W455" s="364"/>
      <c r="X455" s="364"/>
      <c r="Y455" s="364"/>
      <c r="Z455" s="364"/>
    </row>
    <row r="456">
      <c r="A456" s="364"/>
      <c r="B456" s="364"/>
      <c r="C456" s="399"/>
      <c r="D456" s="399"/>
      <c r="E456" s="399"/>
      <c r="F456" s="364"/>
      <c r="G456" s="364"/>
      <c r="H456" s="364"/>
      <c r="I456" s="364"/>
      <c r="J456" s="364"/>
      <c r="K456" s="364"/>
      <c r="L456" s="364"/>
      <c r="M456" s="364"/>
      <c r="N456" s="364"/>
      <c r="O456" s="364"/>
      <c r="P456" s="364"/>
      <c r="Q456" s="364"/>
      <c r="R456" s="364"/>
      <c r="S456" s="364"/>
      <c r="T456" s="364"/>
      <c r="U456" s="364"/>
      <c r="V456" s="364"/>
      <c r="W456" s="364"/>
      <c r="X456" s="364"/>
      <c r="Y456" s="364"/>
      <c r="Z456" s="364"/>
    </row>
    <row r="457">
      <c r="A457" s="364"/>
      <c r="B457" s="364"/>
      <c r="C457" s="399"/>
      <c r="D457" s="399"/>
      <c r="E457" s="399"/>
      <c r="F457" s="364"/>
      <c r="G457" s="364"/>
      <c r="H457" s="364"/>
      <c r="I457" s="364"/>
      <c r="J457" s="364"/>
      <c r="K457" s="364"/>
      <c r="L457" s="364"/>
      <c r="M457" s="364"/>
      <c r="N457" s="364"/>
      <c r="O457" s="364"/>
      <c r="P457" s="364"/>
      <c r="Q457" s="364"/>
      <c r="R457" s="364"/>
      <c r="S457" s="364"/>
      <c r="T457" s="364"/>
      <c r="U457" s="364"/>
      <c r="V457" s="364"/>
      <c r="W457" s="364"/>
      <c r="X457" s="364"/>
      <c r="Y457" s="364"/>
      <c r="Z457" s="364"/>
    </row>
    <row r="458">
      <c r="A458" s="364"/>
      <c r="B458" s="364"/>
      <c r="C458" s="399"/>
      <c r="D458" s="399"/>
      <c r="E458" s="399"/>
      <c r="F458" s="364"/>
      <c r="G458" s="364"/>
      <c r="H458" s="364"/>
      <c r="I458" s="364"/>
      <c r="J458" s="364"/>
      <c r="K458" s="364"/>
      <c r="L458" s="364"/>
      <c r="M458" s="364"/>
      <c r="N458" s="364"/>
      <c r="O458" s="364"/>
      <c r="P458" s="364"/>
      <c r="Q458" s="364"/>
      <c r="R458" s="364"/>
      <c r="S458" s="364"/>
      <c r="T458" s="364"/>
      <c r="U458" s="364"/>
      <c r="V458" s="364"/>
      <c r="W458" s="364"/>
      <c r="X458" s="364"/>
      <c r="Y458" s="364"/>
      <c r="Z458" s="364"/>
    </row>
    <row r="459">
      <c r="A459" s="364"/>
      <c r="B459" s="364"/>
      <c r="C459" s="399"/>
      <c r="D459" s="399"/>
      <c r="E459" s="399"/>
      <c r="F459" s="364"/>
      <c r="G459" s="364"/>
      <c r="H459" s="364"/>
      <c r="I459" s="364"/>
      <c r="J459" s="364"/>
      <c r="K459" s="364"/>
      <c r="L459" s="364"/>
      <c r="M459" s="364"/>
      <c r="N459" s="364"/>
      <c r="O459" s="364"/>
      <c r="P459" s="364"/>
      <c r="Q459" s="364"/>
      <c r="R459" s="364"/>
      <c r="S459" s="364"/>
      <c r="T459" s="364"/>
      <c r="U459" s="364"/>
      <c r="V459" s="364"/>
      <c r="W459" s="364"/>
      <c r="X459" s="364"/>
      <c r="Y459" s="364"/>
      <c r="Z459" s="364"/>
    </row>
    <row r="460">
      <c r="A460" s="364"/>
      <c r="B460" s="364"/>
      <c r="C460" s="399"/>
      <c r="D460" s="399"/>
      <c r="E460" s="399"/>
      <c r="F460" s="364"/>
      <c r="G460" s="364"/>
      <c r="H460" s="364"/>
      <c r="I460" s="364"/>
      <c r="J460" s="364"/>
      <c r="K460" s="364"/>
      <c r="L460" s="364"/>
      <c r="M460" s="364"/>
      <c r="N460" s="364"/>
      <c r="O460" s="364"/>
      <c r="P460" s="364"/>
      <c r="Q460" s="364"/>
      <c r="R460" s="364"/>
      <c r="S460" s="364"/>
      <c r="T460" s="364"/>
      <c r="U460" s="364"/>
      <c r="V460" s="364"/>
      <c r="W460" s="364"/>
      <c r="X460" s="364"/>
      <c r="Y460" s="364"/>
      <c r="Z460" s="364"/>
    </row>
    <row r="461">
      <c r="A461" s="364"/>
      <c r="B461" s="364"/>
      <c r="C461" s="399"/>
      <c r="D461" s="399"/>
      <c r="E461" s="399"/>
      <c r="F461" s="364"/>
      <c r="G461" s="364"/>
      <c r="H461" s="364"/>
      <c r="I461" s="364"/>
      <c r="J461" s="364"/>
      <c r="K461" s="364"/>
      <c r="L461" s="364"/>
      <c r="M461" s="364"/>
      <c r="N461" s="364"/>
      <c r="O461" s="364"/>
      <c r="P461" s="364"/>
      <c r="Q461" s="364"/>
      <c r="R461" s="364"/>
      <c r="S461" s="364"/>
      <c r="T461" s="364"/>
      <c r="U461" s="364"/>
      <c r="V461" s="364"/>
      <c r="W461" s="364"/>
      <c r="X461" s="364"/>
      <c r="Y461" s="364"/>
      <c r="Z461" s="364"/>
    </row>
    <row r="462">
      <c r="A462" s="364"/>
      <c r="B462" s="364"/>
      <c r="C462" s="399"/>
      <c r="D462" s="399"/>
      <c r="E462" s="399"/>
      <c r="F462" s="364"/>
      <c r="G462" s="364"/>
      <c r="H462" s="364"/>
      <c r="I462" s="364"/>
      <c r="J462" s="364"/>
      <c r="K462" s="364"/>
      <c r="L462" s="364"/>
      <c r="M462" s="364"/>
      <c r="N462" s="364"/>
      <c r="O462" s="364"/>
      <c r="P462" s="364"/>
      <c r="Q462" s="364"/>
      <c r="R462" s="364"/>
      <c r="S462" s="364"/>
      <c r="T462" s="364"/>
      <c r="U462" s="364"/>
      <c r="V462" s="364"/>
      <c r="W462" s="364"/>
      <c r="X462" s="364"/>
      <c r="Y462" s="364"/>
      <c r="Z462" s="364"/>
    </row>
    <row r="463">
      <c r="A463" s="364"/>
      <c r="B463" s="364"/>
      <c r="C463" s="399"/>
      <c r="D463" s="399"/>
      <c r="E463" s="399"/>
      <c r="F463" s="364"/>
      <c r="G463" s="364"/>
      <c r="H463" s="364"/>
      <c r="I463" s="364"/>
      <c r="J463" s="364"/>
      <c r="K463" s="364"/>
      <c r="L463" s="364"/>
      <c r="M463" s="364"/>
      <c r="N463" s="364"/>
      <c r="O463" s="364"/>
      <c r="P463" s="364"/>
      <c r="Q463" s="364"/>
      <c r="R463" s="364"/>
      <c r="S463" s="364"/>
      <c r="T463" s="364"/>
      <c r="U463" s="364"/>
      <c r="V463" s="364"/>
      <c r="W463" s="364"/>
      <c r="X463" s="364"/>
      <c r="Y463" s="364"/>
      <c r="Z463" s="364"/>
    </row>
    <row r="464">
      <c r="A464" s="364"/>
      <c r="B464" s="364"/>
      <c r="C464" s="399"/>
      <c r="D464" s="399"/>
      <c r="E464" s="399"/>
      <c r="F464" s="364"/>
      <c r="G464" s="364"/>
      <c r="H464" s="364"/>
      <c r="I464" s="364"/>
      <c r="J464" s="364"/>
      <c r="K464" s="364"/>
      <c r="L464" s="364"/>
      <c r="M464" s="364"/>
      <c r="N464" s="364"/>
      <c r="O464" s="364"/>
      <c r="P464" s="364"/>
      <c r="Q464" s="364"/>
      <c r="R464" s="364"/>
      <c r="S464" s="364"/>
      <c r="T464" s="364"/>
      <c r="U464" s="364"/>
      <c r="V464" s="364"/>
      <c r="W464" s="364"/>
      <c r="X464" s="364"/>
      <c r="Y464" s="364"/>
      <c r="Z464" s="364"/>
    </row>
    <row r="465">
      <c r="A465" s="364"/>
      <c r="B465" s="364"/>
      <c r="C465" s="399"/>
      <c r="D465" s="399"/>
      <c r="E465" s="399"/>
      <c r="F465" s="364"/>
      <c r="G465" s="364"/>
      <c r="H465" s="364"/>
      <c r="I465" s="364"/>
      <c r="J465" s="364"/>
      <c r="K465" s="364"/>
      <c r="L465" s="364"/>
      <c r="M465" s="364"/>
      <c r="N465" s="364"/>
      <c r="O465" s="364"/>
      <c r="P465" s="364"/>
      <c r="Q465" s="364"/>
      <c r="R465" s="364"/>
      <c r="S465" s="364"/>
      <c r="T465" s="364"/>
      <c r="U465" s="364"/>
      <c r="V465" s="364"/>
      <c r="W465" s="364"/>
      <c r="X465" s="364"/>
      <c r="Y465" s="364"/>
      <c r="Z465" s="364"/>
    </row>
    <row r="466">
      <c r="A466" s="364"/>
      <c r="B466" s="364"/>
      <c r="C466" s="399"/>
      <c r="D466" s="399"/>
      <c r="E466" s="399"/>
      <c r="F466" s="364"/>
      <c r="G466" s="364"/>
      <c r="H466" s="364"/>
      <c r="I466" s="364"/>
      <c r="J466" s="364"/>
      <c r="K466" s="364"/>
      <c r="L466" s="364"/>
      <c r="M466" s="364"/>
      <c r="N466" s="364"/>
      <c r="O466" s="364"/>
      <c r="P466" s="364"/>
      <c r="Q466" s="364"/>
      <c r="R466" s="364"/>
      <c r="S466" s="364"/>
      <c r="T466" s="364"/>
      <c r="U466" s="364"/>
      <c r="V466" s="364"/>
      <c r="W466" s="364"/>
      <c r="X466" s="364"/>
      <c r="Y466" s="364"/>
      <c r="Z466" s="364"/>
    </row>
    <row r="467">
      <c r="A467" s="364"/>
      <c r="B467" s="364"/>
      <c r="C467" s="399"/>
      <c r="D467" s="399"/>
      <c r="E467" s="399"/>
      <c r="F467" s="364"/>
      <c r="G467" s="364"/>
      <c r="H467" s="364"/>
      <c r="I467" s="364"/>
      <c r="J467" s="364"/>
      <c r="K467" s="364"/>
      <c r="L467" s="364"/>
      <c r="M467" s="364"/>
      <c r="N467" s="364"/>
      <c r="O467" s="364"/>
      <c r="P467" s="364"/>
      <c r="Q467" s="364"/>
      <c r="R467" s="364"/>
      <c r="S467" s="364"/>
      <c r="T467" s="364"/>
      <c r="U467" s="364"/>
      <c r="V467" s="364"/>
      <c r="W467" s="364"/>
      <c r="X467" s="364"/>
      <c r="Y467" s="364"/>
      <c r="Z467" s="364"/>
    </row>
    <row r="468">
      <c r="A468" s="364"/>
      <c r="B468" s="364"/>
      <c r="C468" s="399"/>
      <c r="D468" s="399"/>
      <c r="E468" s="399"/>
      <c r="F468" s="364"/>
      <c r="G468" s="364"/>
      <c r="H468" s="364"/>
      <c r="I468" s="364"/>
      <c r="J468" s="364"/>
      <c r="K468" s="364"/>
      <c r="L468" s="364"/>
      <c r="M468" s="364"/>
      <c r="N468" s="364"/>
      <c r="O468" s="364"/>
      <c r="P468" s="364"/>
      <c r="Q468" s="364"/>
      <c r="R468" s="364"/>
      <c r="S468" s="364"/>
      <c r="T468" s="364"/>
      <c r="U468" s="364"/>
      <c r="V468" s="364"/>
      <c r="W468" s="364"/>
      <c r="X468" s="364"/>
      <c r="Y468" s="364"/>
      <c r="Z468" s="364"/>
    </row>
    <row r="469">
      <c r="A469" s="364"/>
      <c r="B469" s="364"/>
      <c r="C469" s="399"/>
      <c r="D469" s="399"/>
      <c r="E469" s="399"/>
      <c r="F469" s="364"/>
      <c r="G469" s="364"/>
      <c r="H469" s="364"/>
      <c r="I469" s="364"/>
      <c r="J469" s="364"/>
      <c r="K469" s="364"/>
      <c r="L469" s="364"/>
      <c r="M469" s="364"/>
      <c r="N469" s="364"/>
      <c r="O469" s="364"/>
      <c r="P469" s="364"/>
      <c r="Q469" s="364"/>
      <c r="R469" s="364"/>
      <c r="S469" s="364"/>
      <c r="T469" s="364"/>
      <c r="U469" s="364"/>
      <c r="V469" s="364"/>
      <c r="W469" s="364"/>
      <c r="X469" s="364"/>
      <c r="Y469" s="364"/>
      <c r="Z469" s="364"/>
    </row>
    <row r="470">
      <c r="A470" s="364"/>
      <c r="B470" s="364"/>
      <c r="C470" s="399"/>
      <c r="D470" s="399"/>
      <c r="E470" s="399"/>
      <c r="F470" s="364"/>
      <c r="G470" s="364"/>
      <c r="H470" s="364"/>
      <c r="I470" s="364"/>
      <c r="J470" s="364"/>
      <c r="K470" s="364"/>
      <c r="L470" s="364"/>
      <c r="M470" s="364"/>
      <c r="N470" s="364"/>
      <c r="O470" s="364"/>
      <c r="P470" s="364"/>
      <c r="Q470" s="364"/>
      <c r="R470" s="364"/>
      <c r="S470" s="364"/>
      <c r="T470" s="364"/>
      <c r="U470" s="364"/>
      <c r="V470" s="364"/>
      <c r="W470" s="364"/>
      <c r="X470" s="364"/>
      <c r="Y470" s="364"/>
      <c r="Z470" s="364"/>
    </row>
    <row r="471">
      <c r="A471" s="364"/>
      <c r="B471" s="364"/>
      <c r="C471" s="399"/>
      <c r="D471" s="399"/>
      <c r="E471" s="399"/>
      <c r="F471" s="364"/>
      <c r="G471" s="364"/>
      <c r="H471" s="364"/>
      <c r="I471" s="364"/>
      <c r="J471" s="364"/>
      <c r="K471" s="364"/>
      <c r="L471" s="364"/>
      <c r="M471" s="364"/>
      <c r="N471" s="364"/>
      <c r="O471" s="364"/>
      <c r="P471" s="364"/>
      <c r="Q471" s="364"/>
      <c r="R471" s="364"/>
      <c r="S471" s="364"/>
      <c r="T471" s="364"/>
      <c r="U471" s="364"/>
      <c r="V471" s="364"/>
      <c r="W471" s="364"/>
      <c r="X471" s="364"/>
      <c r="Y471" s="364"/>
      <c r="Z471" s="364"/>
    </row>
    <row r="472">
      <c r="A472" s="364"/>
      <c r="B472" s="364"/>
      <c r="C472" s="399"/>
      <c r="D472" s="399"/>
      <c r="E472" s="399"/>
      <c r="F472" s="364"/>
      <c r="G472" s="364"/>
      <c r="H472" s="364"/>
      <c r="I472" s="364"/>
      <c r="J472" s="364"/>
      <c r="K472" s="364"/>
      <c r="L472" s="364"/>
      <c r="M472" s="364"/>
      <c r="N472" s="364"/>
      <c r="O472" s="364"/>
      <c r="P472" s="364"/>
      <c r="Q472" s="364"/>
      <c r="R472" s="364"/>
      <c r="S472" s="364"/>
      <c r="T472" s="364"/>
      <c r="U472" s="364"/>
      <c r="V472" s="364"/>
      <c r="W472" s="364"/>
      <c r="X472" s="364"/>
      <c r="Y472" s="364"/>
      <c r="Z472" s="364"/>
    </row>
    <row r="473">
      <c r="A473" s="364"/>
      <c r="B473" s="364"/>
      <c r="C473" s="399"/>
      <c r="D473" s="399"/>
      <c r="E473" s="399"/>
      <c r="F473" s="364"/>
      <c r="G473" s="364"/>
      <c r="H473" s="364"/>
      <c r="I473" s="364"/>
      <c r="J473" s="364"/>
      <c r="K473" s="364"/>
      <c r="L473" s="364"/>
      <c r="M473" s="364"/>
      <c r="N473" s="364"/>
      <c r="O473" s="364"/>
      <c r="P473" s="364"/>
      <c r="Q473" s="364"/>
      <c r="R473" s="364"/>
      <c r="S473" s="364"/>
      <c r="T473" s="364"/>
      <c r="U473" s="364"/>
      <c r="V473" s="364"/>
      <c r="W473" s="364"/>
      <c r="X473" s="364"/>
      <c r="Y473" s="364"/>
      <c r="Z473" s="364"/>
    </row>
    <row r="474">
      <c r="A474" s="364"/>
      <c r="B474" s="364"/>
      <c r="C474" s="399"/>
      <c r="D474" s="399"/>
      <c r="E474" s="399"/>
      <c r="F474" s="364"/>
      <c r="G474" s="364"/>
      <c r="H474" s="364"/>
      <c r="I474" s="364"/>
      <c r="J474" s="364"/>
      <c r="K474" s="364"/>
      <c r="L474" s="364"/>
      <c r="M474" s="364"/>
      <c r="N474" s="364"/>
      <c r="O474" s="364"/>
      <c r="P474" s="364"/>
      <c r="Q474" s="364"/>
      <c r="R474" s="364"/>
      <c r="S474" s="364"/>
      <c r="T474" s="364"/>
      <c r="U474" s="364"/>
      <c r="V474" s="364"/>
      <c r="W474" s="364"/>
      <c r="X474" s="364"/>
      <c r="Y474" s="364"/>
      <c r="Z474" s="364"/>
    </row>
    <row r="475">
      <c r="A475" s="364"/>
      <c r="B475" s="364"/>
      <c r="C475" s="399"/>
      <c r="D475" s="399"/>
      <c r="E475" s="399"/>
      <c r="F475" s="364"/>
      <c r="G475" s="364"/>
      <c r="H475" s="364"/>
      <c r="I475" s="364"/>
      <c r="J475" s="364"/>
      <c r="K475" s="364"/>
      <c r="L475" s="364"/>
      <c r="M475" s="364"/>
      <c r="N475" s="364"/>
      <c r="O475" s="364"/>
      <c r="P475" s="364"/>
      <c r="Q475" s="364"/>
      <c r="R475" s="364"/>
      <c r="S475" s="364"/>
      <c r="T475" s="364"/>
      <c r="U475" s="364"/>
      <c r="V475" s="364"/>
      <c r="W475" s="364"/>
      <c r="X475" s="364"/>
      <c r="Y475" s="364"/>
      <c r="Z475" s="364"/>
    </row>
    <row r="476">
      <c r="A476" s="364"/>
      <c r="B476" s="364"/>
      <c r="C476" s="399"/>
      <c r="D476" s="399"/>
      <c r="E476" s="399"/>
      <c r="F476" s="364"/>
      <c r="G476" s="364"/>
      <c r="H476" s="364"/>
      <c r="I476" s="364"/>
      <c r="J476" s="364"/>
      <c r="K476" s="364"/>
      <c r="L476" s="364"/>
      <c r="M476" s="364"/>
      <c r="N476" s="364"/>
      <c r="O476" s="364"/>
      <c r="P476" s="364"/>
      <c r="Q476" s="364"/>
      <c r="R476" s="364"/>
      <c r="S476" s="364"/>
      <c r="T476" s="364"/>
      <c r="U476" s="364"/>
      <c r="V476" s="364"/>
      <c r="W476" s="364"/>
      <c r="X476" s="364"/>
      <c r="Y476" s="364"/>
      <c r="Z476" s="364"/>
    </row>
    <row r="477">
      <c r="A477" s="364"/>
      <c r="B477" s="364"/>
      <c r="C477" s="399"/>
      <c r="D477" s="399"/>
      <c r="E477" s="399"/>
      <c r="F477" s="364"/>
      <c r="G477" s="364"/>
      <c r="H477" s="364"/>
      <c r="I477" s="364"/>
      <c r="J477" s="364"/>
      <c r="K477" s="364"/>
      <c r="L477" s="364"/>
      <c r="M477" s="364"/>
      <c r="N477" s="364"/>
      <c r="O477" s="364"/>
      <c r="P477" s="364"/>
      <c r="Q477" s="364"/>
      <c r="R477" s="364"/>
      <c r="S477" s="364"/>
      <c r="T477" s="364"/>
      <c r="U477" s="364"/>
      <c r="V477" s="364"/>
      <c r="W477" s="364"/>
      <c r="X477" s="364"/>
      <c r="Y477" s="364"/>
      <c r="Z477" s="364"/>
    </row>
    <row r="478">
      <c r="A478" s="364"/>
      <c r="B478" s="364"/>
      <c r="C478" s="399"/>
      <c r="D478" s="399"/>
      <c r="E478" s="399"/>
      <c r="F478" s="364"/>
      <c r="G478" s="364"/>
      <c r="H478" s="364"/>
      <c r="I478" s="364"/>
      <c r="J478" s="364"/>
      <c r="K478" s="364"/>
      <c r="L478" s="364"/>
      <c r="M478" s="364"/>
      <c r="N478" s="364"/>
      <c r="O478" s="364"/>
      <c r="P478" s="364"/>
      <c r="Q478" s="364"/>
      <c r="R478" s="364"/>
      <c r="S478" s="364"/>
      <c r="T478" s="364"/>
      <c r="U478" s="364"/>
      <c r="V478" s="364"/>
      <c r="W478" s="364"/>
      <c r="X478" s="364"/>
      <c r="Y478" s="364"/>
      <c r="Z478" s="364"/>
    </row>
    <row r="479">
      <c r="A479" s="364"/>
      <c r="B479" s="364"/>
      <c r="C479" s="399"/>
      <c r="D479" s="399"/>
      <c r="E479" s="399"/>
      <c r="F479" s="364"/>
      <c r="G479" s="364"/>
      <c r="H479" s="364"/>
      <c r="I479" s="364"/>
      <c r="J479" s="364"/>
      <c r="K479" s="364"/>
      <c r="L479" s="364"/>
      <c r="M479" s="364"/>
      <c r="N479" s="364"/>
      <c r="O479" s="364"/>
      <c r="P479" s="364"/>
      <c r="Q479" s="364"/>
      <c r="R479" s="364"/>
      <c r="S479" s="364"/>
      <c r="T479" s="364"/>
      <c r="U479" s="364"/>
      <c r="V479" s="364"/>
      <c r="W479" s="364"/>
      <c r="X479" s="364"/>
      <c r="Y479" s="364"/>
      <c r="Z479" s="364"/>
    </row>
    <row r="480">
      <c r="A480" s="364"/>
      <c r="B480" s="364"/>
      <c r="C480" s="399"/>
      <c r="D480" s="399"/>
      <c r="E480" s="399"/>
      <c r="F480" s="364"/>
      <c r="G480" s="364"/>
      <c r="H480" s="364"/>
      <c r="I480" s="364"/>
      <c r="J480" s="364"/>
      <c r="K480" s="364"/>
      <c r="L480" s="364"/>
      <c r="M480" s="364"/>
      <c r="N480" s="364"/>
      <c r="O480" s="364"/>
      <c r="P480" s="364"/>
      <c r="Q480" s="364"/>
      <c r="R480" s="364"/>
      <c r="S480" s="364"/>
      <c r="T480" s="364"/>
      <c r="U480" s="364"/>
      <c r="V480" s="364"/>
      <c r="W480" s="364"/>
      <c r="X480" s="364"/>
      <c r="Y480" s="364"/>
      <c r="Z480" s="364"/>
    </row>
    <row r="481">
      <c r="A481" s="364"/>
      <c r="B481" s="364"/>
      <c r="C481" s="399"/>
      <c r="D481" s="399"/>
      <c r="E481" s="399"/>
      <c r="F481" s="364"/>
      <c r="G481" s="364"/>
      <c r="H481" s="364"/>
      <c r="I481" s="364"/>
      <c r="J481" s="364"/>
      <c r="K481" s="364"/>
      <c r="L481" s="364"/>
      <c r="M481" s="364"/>
      <c r="N481" s="364"/>
      <c r="O481" s="364"/>
      <c r="P481" s="364"/>
      <c r="Q481" s="364"/>
      <c r="R481" s="364"/>
      <c r="S481" s="364"/>
      <c r="T481" s="364"/>
      <c r="U481" s="364"/>
      <c r="V481" s="364"/>
      <c r="W481" s="364"/>
      <c r="X481" s="364"/>
      <c r="Y481" s="364"/>
      <c r="Z481" s="364"/>
    </row>
    <row r="482">
      <c r="A482" s="364"/>
      <c r="B482" s="364"/>
      <c r="C482" s="399"/>
      <c r="D482" s="399"/>
      <c r="E482" s="399"/>
      <c r="F482" s="364"/>
      <c r="G482" s="364"/>
      <c r="H482" s="364"/>
      <c r="I482" s="364"/>
      <c r="J482" s="364"/>
      <c r="K482" s="364"/>
      <c r="L482" s="364"/>
      <c r="M482" s="364"/>
      <c r="N482" s="364"/>
      <c r="O482" s="364"/>
      <c r="P482" s="364"/>
      <c r="Q482" s="364"/>
      <c r="R482" s="364"/>
      <c r="S482" s="364"/>
      <c r="T482" s="364"/>
      <c r="U482" s="364"/>
      <c r="V482" s="364"/>
      <c r="W482" s="364"/>
      <c r="X482" s="364"/>
      <c r="Y482" s="364"/>
      <c r="Z482" s="364"/>
    </row>
    <row r="483">
      <c r="A483" s="364"/>
      <c r="B483" s="364"/>
      <c r="C483" s="399"/>
      <c r="D483" s="399"/>
      <c r="E483" s="399"/>
      <c r="F483" s="364"/>
      <c r="G483" s="364"/>
      <c r="H483" s="364"/>
      <c r="I483" s="364"/>
      <c r="J483" s="364"/>
      <c r="K483" s="364"/>
      <c r="L483" s="364"/>
      <c r="M483" s="364"/>
      <c r="N483" s="364"/>
      <c r="O483" s="364"/>
      <c r="P483" s="364"/>
      <c r="Q483" s="364"/>
      <c r="R483" s="364"/>
      <c r="S483" s="364"/>
      <c r="T483" s="364"/>
      <c r="U483" s="364"/>
      <c r="V483" s="364"/>
      <c r="W483" s="364"/>
      <c r="X483" s="364"/>
      <c r="Y483" s="364"/>
      <c r="Z483" s="364"/>
    </row>
    <row r="484">
      <c r="A484" s="364"/>
      <c r="B484" s="364"/>
      <c r="C484" s="399"/>
      <c r="D484" s="399"/>
      <c r="E484" s="399"/>
      <c r="F484" s="364"/>
      <c r="G484" s="364"/>
      <c r="H484" s="364"/>
      <c r="I484" s="364"/>
      <c r="J484" s="364"/>
      <c r="K484" s="364"/>
      <c r="L484" s="364"/>
      <c r="M484" s="364"/>
      <c r="N484" s="364"/>
      <c r="O484" s="364"/>
      <c r="P484" s="364"/>
      <c r="Q484" s="364"/>
      <c r="R484" s="364"/>
      <c r="S484" s="364"/>
      <c r="T484" s="364"/>
      <c r="U484" s="364"/>
      <c r="V484" s="364"/>
      <c r="W484" s="364"/>
      <c r="X484" s="364"/>
      <c r="Y484" s="364"/>
      <c r="Z484" s="364"/>
    </row>
    <row r="485">
      <c r="A485" s="364"/>
      <c r="B485" s="364"/>
      <c r="C485" s="399"/>
      <c r="D485" s="399"/>
      <c r="E485" s="399"/>
      <c r="F485" s="364"/>
      <c r="G485" s="364"/>
      <c r="H485" s="364"/>
      <c r="I485" s="364"/>
      <c r="J485" s="364"/>
      <c r="K485" s="364"/>
      <c r="L485" s="364"/>
      <c r="M485" s="364"/>
      <c r="N485" s="364"/>
      <c r="O485" s="364"/>
      <c r="P485" s="364"/>
      <c r="Q485" s="364"/>
      <c r="R485" s="364"/>
      <c r="S485" s="364"/>
      <c r="T485" s="364"/>
      <c r="U485" s="364"/>
      <c r="V485" s="364"/>
      <c r="W485" s="364"/>
      <c r="X485" s="364"/>
      <c r="Y485" s="364"/>
      <c r="Z485" s="364"/>
    </row>
    <row r="486">
      <c r="A486" s="364"/>
      <c r="B486" s="364"/>
      <c r="C486" s="399"/>
      <c r="D486" s="399"/>
      <c r="E486" s="399"/>
      <c r="F486" s="364"/>
      <c r="G486" s="364"/>
      <c r="H486" s="364"/>
      <c r="I486" s="364"/>
      <c r="J486" s="364"/>
      <c r="K486" s="364"/>
      <c r="L486" s="364"/>
      <c r="M486" s="364"/>
      <c r="N486" s="364"/>
      <c r="O486" s="364"/>
      <c r="P486" s="364"/>
      <c r="Q486" s="364"/>
      <c r="R486" s="364"/>
      <c r="S486" s="364"/>
      <c r="T486" s="364"/>
      <c r="U486" s="364"/>
      <c r="V486" s="364"/>
      <c r="W486" s="364"/>
      <c r="X486" s="364"/>
      <c r="Y486" s="364"/>
      <c r="Z486" s="364"/>
    </row>
    <row r="487">
      <c r="A487" s="364"/>
      <c r="B487" s="364"/>
      <c r="C487" s="399"/>
      <c r="D487" s="399"/>
      <c r="E487" s="399"/>
      <c r="F487" s="364"/>
      <c r="G487" s="364"/>
      <c r="H487" s="364"/>
      <c r="I487" s="364"/>
      <c r="J487" s="364"/>
      <c r="K487" s="364"/>
      <c r="L487" s="364"/>
      <c r="M487" s="364"/>
      <c r="N487" s="364"/>
      <c r="O487" s="364"/>
      <c r="P487" s="364"/>
      <c r="Q487" s="364"/>
      <c r="R487" s="364"/>
      <c r="S487" s="364"/>
      <c r="T487" s="364"/>
      <c r="U487" s="364"/>
      <c r="V487" s="364"/>
      <c r="W487" s="364"/>
      <c r="X487" s="364"/>
      <c r="Y487" s="364"/>
      <c r="Z487" s="364"/>
    </row>
    <row r="488">
      <c r="A488" s="364"/>
      <c r="B488" s="364"/>
      <c r="C488" s="399"/>
      <c r="D488" s="399"/>
      <c r="E488" s="399"/>
      <c r="F488" s="364"/>
      <c r="G488" s="364"/>
      <c r="H488" s="364"/>
      <c r="I488" s="364"/>
      <c r="J488" s="364"/>
      <c r="K488" s="364"/>
      <c r="L488" s="364"/>
      <c r="M488" s="364"/>
      <c r="N488" s="364"/>
      <c r="O488" s="364"/>
      <c r="P488" s="364"/>
      <c r="Q488" s="364"/>
      <c r="R488" s="364"/>
      <c r="S488" s="364"/>
      <c r="T488" s="364"/>
      <c r="U488" s="364"/>
      <c r="V488" s="364"/>
      <c r="W488" s="364"/>
      <c r="X488" s="364"/>
      <c r="Y488" s="364"/>
      <c r="Z488" s="364"/>
    </row>
    <row r="489">
      <c r="A489" s="364"/>
      <c r="B489" s="364"/>
      <c r="C489" s="399"/>
      <c r="D489" s="399"/>
      <c r="E489" s="399"/>
      <c r="F489" s="364"/>
      <c r="G489" s="364"/>
      <c r="H489" s="364"/>
      <c r="I489" s="364"/>
      <c r="J489" s="364"/>
      <c r="K489" s="364"/>
      <c r="L489" s="364"/>
      <c r="M489" s="364"/>
      <c r="N489" s="364"/>
      <c r="O489" s="364"/>
      <c r="P489" s="364"/>
      <c r="Q489" s="364"/>
      <c r="R489" s="364"/>
      <c r="S489" s="364"/>
      <c r="T489" s="364"/>
      <c r="U489" s="364"/>
      <c r="V489" s="364"/>
      <c r="W489" s="364"/>
      <c r="X489" s="364"/>
      <c r="Y489" s="364"/>
      <c r="Z489" s="364"/>
    </row>
    <row r="490">
      <c r="A490" s="364"/>
      <c r="B490" s="364"/>
      <c r="C490" s="399"/>
      <c r="D490" s="399"/>
      <c r="E490" s="399"/>
      <c r="F490" s="364"/>
      <c r="G490" s="364"/>
      <c r="H490" s="364"/>
      <c r="I490" s="364"/>
      <c r="J490" s="364"/>
      <c r="K490" s="364"/>
      <c r="L490" s="364"/>
      <c r="M490" s="364"/>
      <c r="N490" s="364"/>
      <c r="O490" s="364"/>
      <c r="P490" s="364"/>
      <c r="Q490" s="364"/>
      <c r="R490" s="364"/>
      <c r="S490" s="364"/>
      <c r="T490" s="364"/>
      <c r="U490" s="364"/>
      <c r="V490" s="364"/>
      <c r="W490" s="364"/>
      <c r="X490" s="364"/>
      <c r="Y490" s="364"/>
      <c r="Z490" s="364"/>
    </row>
    <row r="491">
      <c r="A491" s="364"/>
      <c r="B491" s="364"/>
      <c r="C491" s="399"/>
      <c r="D491" s="399"/>
      <c r="E491" s="399"/>
      <c r="F491" s="364"/>
      <c r="G491" s="364"/>
      <c r="H491" s="364"/>
      <c r="I491" s="364"/>
      <c r="J491" s="364"/>
      <c r="K491" s="364"/>
      <c r="L491" s="364"/>
      <c r="M491" s="364"/>
      <c r="N491" s="364"/>
      <c r="O491" s="364"/>
      <c r="P491" s="364"/>
      <c r="Q491" s="364"/>
      <c r="R491" s="364"/>
      <c r="S491" s="364"/>
      <c r="T491" s="364"/>
      <c r="U491" s="364"/>
      <c r="V491" s="364"/>
      <c r="W491" s="364"/>
      <c r="X491" s="364"/>
      <c r="Y491" s="364"/>
      <c r="Z491" s="364"/>
    </row>
    <row r="492">
      <c r="A492" s="364"/>
      <c r="B492" s="364"/>
      <c r="C492" s="399"/>
      <c r="D492" s="399"/>
      <c r="E492" s="399"/>
      <c r="F492" s="364"/>
      <c r="G492" s="364"/>
      <c r="H492" s="364"/>
      <c r="I492" s="364"/>
      <c r="J492" s="364"/>
      <c r="K492" s="364"/>
      <c r="L492" s="364"/>
      <c r="M492" s="364"/>
      <c r="N492" s="364"/>
      <c r="O492" s="364"/>
      <c r="P492" s="364"/>
      <c r="Q492" s="364"/>
      <c r="R492" s="364"/>
      <c r="S492" s="364"/>
      <c r="T492" s="364"/>
      <c r="U492" s="364"/>
      <c r="V492" s="364"/>
      <c r="W492" s="364"/>
      <c r="X492" s="364"/>
      <c r="Y492" s="364"/>
      <c r="Z492" s="364"/>
    </row>
    <row r="493">
      <c r="A493" s="364"/>
      <c r="B493" s="364"/>
      <c r="C493" s="399"/>
      <c r="D493" s="399"/>
      <c r="E493" s="399"/>
      <c r="F493" s="364"/>
      <c r="G493" s="364"/>
      <c r="H493" s="364"/>
      <c r="I493" s="364"/>
      <c r="J493" s="364"/>
      <c r="K493" s="364"/>
      <c r="L493" s="364"/>
      <c r="M493" s="364"/>
      <c r="N493" s="364"/>
      <c r="O493" s="364"/>
      <c r="P493" s="364"/>
      <c r="Q493" s="364"/>
      <c r="R493" s="364"/>
      <c r="S493" s="364"/>
      <c r="T493" s="364"/>
      <c r="U493" s="364"/>
      <c r="V493" s="364"/>
      <c r="W493" s="364"/>
      <c r="X493" s="364"/>
      <c r="Y493" s="364"/>
      <c r="Z493" s="364"/>
    </row>
    <row r="494">
      <c r="A494" s="364"/>
      <c r="B494" s="364"/>
      <c r="C494" s="399"/>
      <c r="D494" s="399"/>
      <c r="E494" s="399"/>
      <c r="F494" s="364"/>
      <c r="G494" s="364"/>
      <c r="H494" s="364"/>
      <c r="I494" s="364"/>
      <c r="J494" s="364"/>
      <c r="K494" s="364"/>
      <c r="L494" s="364"/>
      <c r="M494" s="364"/>
      <c r="N494" s="364"/>
      <c r="O494" s="364"/>
      <c r="P494" s="364"/>
      <c r="Q494" s="364"/>
      <c r="R494" s="364"/>
      <c r="S494" s="364"/>
      <c r="T494" s="364"/>
      <c r="U494" s="364"/>
      <c r="V494" s="364"/>
      <c r="W494" s="364"/>
      <c r="X494" s="364"/>
      <c r="Y494" s="364"/>
      <c r="Z494" s="364"/>
    </row>
    <row r="495">
      <c r="A495" s="364"/>
      <c r="B495" s="364"/>
      <c r="C495" s="399"/>
      <c r="D495" s="399"/>
      <c r="E495" s="399"/>
      <c r="F495" s="364"/>
      <c r="G495" s="364"/>
      <c r="H495" s="364"/>
      <c r="I495" s="364"/>
      <c r="J495" s="364"/>
      <c r="K495" s="364"/>
      <c r="L495" s="364"/>
      <c r="M495" s="364"/>
      <c r="N495" s="364"/>
      <c r="O495" s="364"/>
      <c r="P495" s="364"/>
      <c r="Q495" s="364"/>
      <c r="R495" s="364"/>
      <c r="S495" s="364"/>
      <c r="T495" s="364"/>
      <c r="U495" s="364"/>
      <c r="V495" s="364"/>
      <c r="W495" s="364"/>
      <c r="X495" s="364"/>
      <c r="Y495" s="364"/>
      <c r="Z495" s="364"/>
    </row>
    <row r="496">
      <c r="A496" s="364"/>
      <c r="B496" s="364"/>
      <c r="C496" s="399"/>
      <c r="D496" s="399"/>
      <c r="E496" s="399"/>
      <c r="F496" s="364"/>
      <c r="G496" s="364"/>
      <c r="H496" s="364"/>
      <c r="I496" s="364"/>
      <c r="J496" s="364"/>
      <c r="K496" s="364"/>
      <c r="L496" s="364"/>
      <c r="M496" s="364"/>
      <c r="N496" s="364"/>
      <c r="O496" s="364"/>
      <c r="P496" s="364"/>
      <c r="Q496" s="364"/>
      <c r="R496" s="364"/>
      <c r="S496" s="364"/>
      <c r="T496" s="364"/>
      <c r="U496" s="364"/>
      <c r="V496" s="364"/>
      <c r="W496" s="364"/>
      <c r="X496" s="364"/>
      <c r="Y496" s="364"/>
      <c r="Z496" s="364"/>
    </row>
    <row r="497">
      <c r="A497" s="364"/>
      <c r="B497" s="364"/>
      <c r="C497" s="399"/>
      <c r="D497" s="399"/>
      <c r="E497" s="399"/>
      <c r="F497" s="364"/>
      <c r="G497" s="364"/>
      <c r="H497" s="364"/>
      <c r="I497" s="364"/>
      <c r="J497" s="364"/>
      <c r="K497" s="364"/>
      <c r="L497" s="364"/>
      <c r="M497" s="364"/>
      <c r="N497" s="364"/>
      <c r="O497" s="364"/>
      <c r="P497" s="364"/>
      <c r="Q497" s="364"/>
      <c r="R497" s="364"/>
      <c r="S497" s="364"/>
      <c r="T497" s="364"/>
      <c r="U497" s="364"/>
      <c r="V497" s="364"/>
      <c r="W497" s="364"/>
      <c r="X497" s="364"/>
      <c r="Y497" s="364"/>
      <c r="Z497" s="364"/>
    </row>
    <row r="498">
      <c r="A498" s="364"/>
      <c r="B498" s="364"/>
      <c r="C498" s="399"/>
      <c r="D498" s="399"/>
      <c r="E498" s="399"/>
      <c r="F498" s="364"/>
      <c r="G498" s="364"/>
      <c r="H498" s="364"/>
      <c r="I498" s="364"/>
      <c r="J498" s="364"/>
      <c r="K498" s="364"/>
      <c r="L498" s="364"/>
      <c r="M498" s="364"/>
      <c r="N498" s="364"/>
      <c r="O498" s="364"/>
      <c r="P498" s="364"/>
      <c r="Q498" s="364"/>
      <c r="R498" s="364"/>
      <c r="S498" s="364"/>
      <c r="T498" s="364"/>
      <c r="U498" s="364"/>
      <c r="V498" s="364"/>
      <c r="W498" s="364"/>
      <c r="X498" s="364"/>
      <c r="Y498" s="364"/>
      <c r="Z498" s="364"/>
    </row>
    <row r="499">
      <c r="A499" s="364"/>
      <c r="B499" s="364"/>
      <c r="C499" s="399"/>
      <c r="D499" s="399"/>
      <c r="E499" s="399"/>
      <c r="F499" s="364"/>
      <c r="G499" s="364"/>
      <c r="H499" s="364"/>
      <c r="I499" s="364"/>
      <c r="J499" s="364"/>
      <c r="K499" s="364"/>
      <c r="L499" s="364"/>
      <c r="M499" s="364"/>
      <c r="N499" s="364"/>
      <c r="O499" s="364"/>
      <c r="P499" s="364"/>
      <c r="Q499" s="364"/>
      <c r="R499" s="364"/>
      <c r="S499" s="364"/>
      <c r="T499" s="364"/>
      <c r="U499" s="364"/>
      <c r="V499" s="364"/>
      <c r="W499" s="364"/>
      <c r="X499" s="364"/>
      <c r="Y499" s="364"/>
      <c r="Z499" s="364"/>
    </row>
    <row r="500">
      <c r="A500" s="364"/>
      <c r="B500" s="364"/>
      <c r="C500" s="399"/>
      <c r="D500" s="399"/>
      <c r="E500" s="399"/>
      <c r="F500" s="364"/>
      <c r="G500" s="364"/>
      <c r="H500" s="364"/>
      <c r="I500" s="364"/>
      <c r="J500" s="364"/>
      <c r="K500" s="364"/>
      <c r="L500" s="364"/>
      <c r="M500" s="364"/>
      <c r="N500" s="364"/>
      <c r="O500" s="364"/>
      <c r="P500" s="364"/>
      <c r="Q500" s="364"/>
      <c r="R500" s="364"/>
      <c r="S500" s="364"/>
      <c r="T500" s="364"/>
      <c r="U500" s="364"/>
      <c r="V500" s="364"/>
      <c r="W500" s="364"/>
      <c r="X500" s="364"/>
      <c r="Y500" s="364"/>
      <c r="Z500" s="364"/>
    </row>
    <row r="501">
      <c r="A501" s="364"/>
      <c r="B501" s="364"/>
      <c r="C501" s="399"/>
      <c r="D501" s="399"/>
      <c r="E501" s="399"/>
      <c r="F501" s="364"/>
      <c r="G501" s="364"/>
      <c r="H501" s="364"/>
      <c r="I501" s="364"/>
      <c r="J501" s="364"/>
      <c r="K501" s="364"/>
      <c r="L501" s="364"/>
      <c r="M501" s="364"/>
      <c r="N501" s="364"/>
      <c r="O501" s="364"/>
      <c r="P501" s="364"/>
      <c r="Q501" s="364"/>
      <c r="R501" s="364"/>
      <c r="S501" s="364"/>
      <c r="T501" s="364"/>
      <c r="U501" s="364"/>
      <c r="V501" s="364"/>
      <c r="W501" s="364"/>
      <c r="X501" s="364"/>
      <c r="Y501" s="364"/>
      <c r="Z501" s="364"/>
    </row>
    <row r="502">
      <c r="A502" s="364"/>
      <c r="B502" s="364"/>
      <c r="C502" s="399"/>
      <c r="D502" s="399"/>
      <c r="E502" s="399"/>
      <c r="F502" s="364"/>
      <c r="G502" s="364"/>
      <c r="H502" s="364"/>
      <c r="I502" s="364"/>
      <c r="J502" s="364"/>
      <c r="K502" s="364"/>
      <c r="L502" s="364"/>
      <c r="M502" s="364"/>
      <c r="N502" s="364"/>
      <c r="O502" s="364"/>
      <c r="P502" s="364"/>
      <c r="Q502" s="364"/>
      <c r="R502" s="364"/>
      <c r="S502" s="364"/>
      <c r="T502" s="364"/>
      <c r="U502" s="364"/>
      <c r="V502" s="364"/>
      <c r="W502" s="364"/>
      <c r="X502" s="364"/>
      <c r="Y502" s="364"/>
      <c r="Z502" s="364"/>
    </row>
    <row r="503">
      <c r="A503" s="364"/>
      <c r="B503" s="364"/>
      <c r="C503" s="399"/>
      <c r="D503" s="399"/>
      <c r="E503" s="399"/>
      <c r="F503" s="364"/>
      <c r="G503" s="364"/>
      <c r="H503" s="364"/>
      <c r="I503" s="364"/>
      <c r="J503" s="364"/>
      <c r="K503" s="364"/>
      <c r="L503" s="364"/>
      <c r="M503" s="364"/>
      <c r="N503" s="364"/>
      <c r="O503" s="364"/>
      <c r="P503" s="364"/>
      <c r="Q503" s="364"/>
      <c r="R503" s="364"/>
      <c r="S503" s="364"/>
      <c r="T503" s="364"/>
      <c r="U503" s="364"/>
      <c r="V503" s="364"/>
      <c r="W503" s="364"/>
      <c r="X503" s="364"/>
      <c r="Y503" s="364"/>
      <c r="Z503" s="364"/>
    </row>
    <row r="504">
      <c r="A504" s="364"/>
      <c r="B504" s="364"/>
      <c r="C504" s="399"/>
      <c r="D504" s="399"/>
      <c r="E504" s="399"/>
      <c r="F504" s="364"/>
      <c r="G504" s="364"/>
      <c r="H504" s="364"/>
      <c r="I504" s="364"/>
      <c r="J504" s="364"/>
      <c r="K504" s="364"/>
      <c r="L504" s="364"/>
      <c r="M504" s="364"/>
      <c r="N504" s="364"/>
      <c r="O504" s="364"/>
      <c r="P504" s="364"/>
      <c r="Q504" s="364"/>
      <c r="R504" s="364"/>
      <c r="S504" s="364"/>
      <c r="T504" s="364"/>
      <c r="U504" s="364"/>
      <c r="V504" s="364"/>
      <c r="W504" s="364"/>
      <c r="X504" s="364"/>
      <c r="Y504" s="364"/>
      <c r="Z504" s="364"/>
    </row>
    <row r="505">
      <c r="A505" s="364"/>
      <c r="B505" s="364"/>
      <c r="C505" s="399"/>
      <c r="D505" s="399"/>
      <c r="E505" s="399"/>
      <c r="F505" s="364"/>
      <c r="G505" s="364"/>
      <c r="H505" s="364"/>
      <c r="I505" s="364"/>
      <c r="J505" s="364"/>
      <c r="K505" s="364"/>
      <c r="L505" s="364"/>
      <c r="M505" s="364"/>
      <c r="N505" s="364"/>
      <c r="O505" s="364"/>
      <c r="P505" s="364"/>
      <c r="Q505" s="364"/>
      <c r="R505" s="364"/>
      <c r="S505" s="364"/>
      <c r="T505" s="364"/>
      <c r="U505" s="364"/>
      <c r="V505" s="364"/>
      <c r="W505" s="364"/>
      <c r="X505" s="364"/>
      <c r="Y505" s="364"/>
      <c r="Z505" s="364"/>
    </row>
    <row r="506">
      <c r="A506" s="364"/>
      <c r="B506" s="364"/>
      <c r="C506" s="399"/>
      <c r="D506" s="399"/>
      <c r="E506" s="399"/>
      <c r="F506" s="364"/>
      <c r="G506" s="364"/>
      <c r="H506" s="364"/>
      <c r="I506" s="364"/>
      <c r="J506" s="364"/>
      <c r="K506" s="364"/>
      <c r="L506" s="364"/>
      <c r="M506" s="364"/>
      <c r="N506" s="364"/>
      <c r="O506" s="364"/>
      <c r="P506" s="364"/>
      <c r="Q506" s="364"/>
      <c r="R506" s="364"/>
      <c r="S506" s="364"/>
      <c r="T506" s="364"/>
      <c r="U506" s="364"/>
      <c r="V506" s="364"/>
      <c r="W506" s="364"/>
      <c r="X506" s="364"/>
      <c r="Y506" s="364"/>
      <c r="Z506" s="364"/>
    </row>
    <row r="507">
      <c r="A507" s="364"/>
      <c r="B507" s="364"/>
      <c r="C507" s="399"/>
      <c r="D507" s="399"/>
      <c r="E507" s="399"/>
      <c r="F507" s="364"/>
      <c r="G507" s="364"/>
      <c r="H507" s="364"/>
      <c r="I507" s="364"/>
      <c r="J507" s="364"/>
      <c r="K507" s="364"/>
      <c r="L507" s="364"/>
      <c r="M507" s="364"/>
      <c r="N507" s="364"/>
      <c r="O507" s="364"/>
      <c r="P507" s="364"/>
      <c r="Q507" s="364"/>
      <c r="R507" s="364"/>
      <c r="S507" s="364"/>
      <c r="T507" s="364"/>
      <c r="U507" s="364"/>
      <c r="V507" s="364"/>
      <c r="W507" s="364"/>
      <c r="X507" s="364"/>
      <c r="Y507" s="364"/>
      <c r="Z507" s="364"/>
    </row>
    <row r="508">
      <c r="A508" s="364"/>
      <c r="B508" s="364"/>
      <c r="C508" s="399"/>
      <c r="D508" s="399"/>
      <c r="E508" s="399"/>
      <c r="F508" s="364"/>
      <c r="G508" s="364"/>
      <c r="H508" s="364"/>
      <c r="I508" s="364"/>
      <c r="J508" s="364"/>
      <c r="K508" s="364"/>
      <c r="L508" s="364"/>
      <c r="M508" s="364"/>
      <c r="N508" s="364"/>
      <c r="O508" s="364"/>
      <c r="P508" s="364"/>
      <c r="Q508" s="364"/>
      <c r="R508" s="364"/>
      <c r="S508" s="364"/>
      <c r="T508" s="364"/>
      <c r="U508" s="364"/>
      <c r="V508" s="364"/>
      <c r="W508" s="364"/>
      <c r="X508" s="364"/>
      <c r="Y508" s="364"/>
      <c r="Z508" s="364"/>
    </row>
    <row r="509">
      <c r="A509" s="364"/>
      <c r="B509" s="364"/>
      <c r="C509" s="399"/>
      <c r="D509" s="399"/>
      <c r="E509" s="399"/>
      <c r="F509" s="364"/>
      <c r="G509" s="364"/>
      <c r="H509" s="364"/>
      <c r="I509" s="364"/>
      <c r="J509" s="364"/>
      <c r="K509" s="364"/>
      <c r="L509" s="364"/>
      <c r="M509" s="364"/>
      <c r="N509" s="364"/>
      <c r="O509" s="364"/>
      <c r="P509" s="364"/>
      <c r="Q509" s="364"/>
      <c r="R509" s="364"/>
      <c r="S509" s="364"/>
      <c r="T509" s="364"/>
      <c r="U509" s="364"/>
      <c r="V509" s="364"/>
      <c r="W509" s="364"/>
      <c r="X509" s="364"/>
      <c r="Y509" s="364"/>
      <c r="Z509" s="364"/>
    </row>
    <row r="510">
      <c r="A510" s="364"/>
      <c r="B510" s="364"/>
      <c r="C510" s="399"/>
      <c r="D510" s="399"/>
      <c r="E510" s="399"/>
      <c r="F510" s="364"/>
      <c r="G510" s="364"/>
      <c r="H510" s="364"/>
      <c r="I510" s="364"/>
      <c r="J510" s="364"/>
      <c r="K510" s="364"/>
      <c r="L510" s="364"/>
      <c r="M510" s="364"/>
      <c r="N510" s="364"/>
      <c r="O510" s="364"/>
      <c r="P510" s="364"/>
      <c r="Q510" s="364"/>
      <c r="R510" s="364"/>
      <c r="S510" s="364"/>
      <c r="T510" s="364"/>
      <c r="U510" s="364"/>
      <c r="V510" s="364"/>
      <c r="W510" s="364"/>
      <c r="X510" s="364"/>
      <c r="Y510" s="364"/>
      <c r="Z510" s="364"/>
    </row>
    <row r="511">
      <c r="A511" s="364"/>
      <c r="B511" s="364"/>
      <c r="C511" s="399"/>
      <c r="D511" s="399"/>
      <c r="E511" s="399"/>
      <c r="F511" s="364"/>
      <c r="G511" s="364"/>
      <c r="H511" s="364"/>
      <c r="I511" s="364"/>
      <c r="J511" s="364"/>
      <c r="K511" s="364"/>
      <c r="L511" s="364"/>
      <c r="M511" s="364"/>
      <c r="N511" s="364"/>
      <c r="O511" s="364"/>
      <c r="P511" s="364"/>
      <c r="Q511" s="364"/>
      <c r="R511" s="364"/>
      <c r="S511" s="364"/>
      <c r="T511" s="364"/>
      <c r="U511" s="364"/>
      <c r="V511" s="364"/>
      <c r="W511" s="364"/>
      <c r="X511" s="364"/>
      <c r="Y511" s="364"/>
      <c r="Z511" s="364"/>
    </row>
    <row r="512">
      <c r="A512" s="364"/>
      <c r="B512" s="364"/>
      <c r="C512" s="399"/>
      <c r="D512" s="399"/>
      <c r="E512" s="399"/>
      <c r="F512" s="364"/>
      <c r="G512" s="364"/>
      <c r="H512" s="364"/>
      <c r="I512" s="364"/>
      <c r="J512" s="364"/>
      <c r="K512" s="364"/>
      <c r="L512" s="364"/>
      <c r="M512" s="364"/>
      <c r="N512" s="364"/>
      <c r="O512" s="364"/>
      <c r="P512" s="364"/>
      <c r="Q512" s="364"/>
      <c r="R512" s="364"/>
      <c r="S512" s="364"/>
      <c r="T512" s="364"/>
      <c r="U512" s="364"/>
      <c r="V512" s="364"/>
      <c r="W512" s="364"/>
      <c r="X512" s="364"/>
      <c r="Y512" s="364"/>
      <c r="Z512" s="364"/>
    </row>
    <row r="513">
      <c r="A513" s="364"/>
      <c r="B513" s="364"/>
      <c r="C513" s="399"/>
      <c r="D513" s="399"/>
      <c r="E513" s="399"/>
      <c r="F513" s="364"/>
      <c r="G513" s="364"/>
      <c r="H513" s="364"/>
      <c r="I513" s="364"/>
      <c r="J513" s="364"/>
      <c r="K513" s="364"/>
      <c r="L513" s="364"/>
      <c r="M513" s="364"/>
      <c r="N513" s="364"/>
      <c r="O513" s="364"/>
      <c r="P513" s="364"/>
      <c r="Q513" s="364"/>
      <c r="R513" s="364"/>
      <c r="S513" s="364"/>
      <c r="T513" s="364"/>
      <c r="U513" s="364"/>
      <c r="V513" s="364"/>
      <c r="W513" s="364"/>
      <c r="X513" s="364"/>
      <c r="Y513" s="364"/>
      <c r="Z513" s="364"/>
    </row>
    <row r="514">
      <c r="A514" s="364"/>
      <c r="B514" s="364"/>
      <c r="C514" s="399"/>
      <c r="D514" s="399"/>
      <c r="E514" s="399"/>
      <c r="F514" s="364"/>
      <c r="G514" s="364"/>
      <c r="H514" s="364"/>
      <c r="I514" s="364"/>
      <c r="J514" s="364"/>
      <c r="K514" s="364"/>
      <c r="L514" s="364"/>
      <c r="M514" s="364"/>
      <c r="N514" s="364"/>
      <c r="O514" s="364"/>
      <c r="P514" s="364"/>
      <c r="Q514" s="364"/>
      <c r="R514" s="364"/>
      <c r="S514" s="364"/>
      <c r="T514" s="364"/>
      <c r="U514" s="364"/>
      <c r="V514" s="364"/>
      <c r="W514" s="364"/>
      <c r="X514" s="364"/>
      <c r="Y514" s="364"/>
      <c r="Z514" s="364"/>
    </row>
    <row r="515">
      <c r="A515" s="364"/>
      <c r="B515" s="364"/>
      <c r="C515" s="399"/>
      <c r="D515" s="399"/>
      <c r="E515" s="399"/>
      <c r="F515" s="364"/>
      <c r="G515" s="364"/>
      <c r="H515" s="364"/>
      <c r="I515" s="364"/>
      <c r="J515" s="364"/>
      <c r="K515" s="364"/>
      <c r="L515" s="364"/>
      <c r="M515" s="364"/>
      <c r="N515" s="364"/>
      <c r="O515" s="364"/>
      <c r="P515" s="364"/>
      <c r="Q515" s="364"/>
      <c r="R515" s="364"/>
      <c r="S515" s="364"/>
      <c r="T515" s="364"/>
      <c r="U515" s="364"/>
      <c r="V515" s="364"/>
      <c r="W515" s="364"/>
      <c r="X515" s="364"/>
      <c r="Y515" s="364"/>
      <c r="Z515" s="364"/>
    </row>
    <row r="516">
      <c r="A516" s="364"/>
      <c r="B516" s="364"/>
      <c r="C516" s="399"/>
      <c r="D516" s="399"/>
      <c r="E516" s="399"/>
      <c r="F516" s="364"/>
      <c r="G516" s="364"/>
      <c r="H516" s="364"/>
      <c r="I516" s="364"/>
      <c r="J516" s="364"/>
      <c r="K516" s="364"/>
      <c r="L516" s="364"/>
      <c r="M516" s="364"/>
      <c r="N516" s="364"/>
      <c r="O516" s="364"/>
      <c r="P516" s="364"/>
      <c r="Q516" s="364"/>
      <c r="R516" s="364"/>
      <c r="S516" s="364"/>
      <c r="T516" s="364"/>
      <c r="U516" s="364"/>
      <c r="V516" s="364"/>
      <c r="W516" s="364"/>
      <c r="X516" s="364"/>
      <c r="Y516" s="364"/>
      <c r="Z516" s="364"/>
    </row>
    <row r="517">
      <c r="A517" s="364"/>
      <c r="B517" s="364"/>
      <c r="C517" s="399"/>
      <c r="D517" s="399"/>
      <c r="E517" s="399"/>
      <c r="F517" s="364"/>
      <c r="G517" s="364"/>
      <c r="H517" s="364"/>
      <c r="I517" s="364"/>
      <c r="J517" s="364"/>
      <c r="K517" s="364"/>
      <c r="L517" s="364"/>
      <c r="M517" s="364"/>
      <c r="N517" s="364"/>
      <c r="O517" s="364"/>
      <c r="P517" s="364"/>
      <c r="Q517" s="364"/>
      <c r="R517" s="364"/>
      <c r="S517" s="364"/>
      <c r="T517" s="364"/>
      <c r="U517" s="364"/>
      <c r="V517" s="364"/>
      <c r="W517" s="364"/>
      <c r="X517" s="364"/>
      <c r="Y517" s="364"/>
      <c r="Z517" s="364"/>
    </row>
    <row r="518">
      <c r="A518" s="364"/>
      <c r="B518" s="364"/>
      <c r="C518" s="399"/>
      <c r="D518" s="399"/>
      <c r="E518" s="399"/>
      <c r="F518" s="364"/>
      <c r="G518" s="364"/>
      <c r="H518" s="364"/>
      <c r="I518" s="364"/>
      <c r="J518" s="364"/>
      <c r="K518" s="364"/>
      <c r="L518" s="364"/>
      <c r="M518" s="364"/>
      <c r="N518" s="364"/>
      <c r="O518" s="364"/>
      <c r="P518" s="364"/>
      <c r="Q518" s="364"/>
      <c r="R518" s="364"/>
      <c r="S518" s="364"/>
      <c r="T518" s="364"/>
      <c r="U518" s="364"/>
      <c r="V518" s="364"/>
      <c r="W518" s="364"/>
      <c r="X518" s="364"/>
      <c r="Y518" s="364"/>
      <c r="Z518" s="364"/>
    </row>
    <row r="519">
      <c r="A519" s="364"/>
      <c r="B519" s="364"/>
      <c r="C519" s="399"/>
      <c r="D519" s="399"/>
      <c r="E519" s="399"/>
      <c r="F519" s="364"/>
      <c r="G519" s="364"/>
      <c r="H519" s="364"/>
      <c r="I519" s="364"/>
      <c r="J519" s="364"/>
      <c r="K519" s="364"/>
      <c r="L519" s="364"/>
      <c r="M519" s="364"/>
      <c r="N519" s="364"/>
      <c r="O519" s="364"/>
      <c r="P519" s="364"/>
      <c r="Q519" s="364"/>
      <c r="R519" s="364"/>
      <c r="S519" s="364"/>
      <c r="T519" s="364"/>
      <c r="U519" s="364"/>
      <c r="V519" s="364"/>
      <c r="W519" s="364"/>
      <c r="X519" s="364"/>
      <c r="Y519" s="364"/>
      <c r="Z519" s="364"/>
    </row>
    <row r="520">
      <c r="A520" s="364"/>
      <c r="B520" s="364"/>
      <c r="C520" s="399"/>
      <c r="D520" s="399"/>
      <c r="E520" s="399"/>
      <c r="F520" s="364"/>
      <c r="G520" s="364"/>
      <c r="H520" s="364"/>
      <c r="I520" s="364"/>
      <c r="J520" s="364"/>
      <c r="K520" s="364"/>
      <c r="L520" s="364"/>
      <c r="M520" s="364"/>
      <c r="N520" s="364"/>
      <c r="O520" s="364"/>
      <c r="P520" s="364"/>
      <c r="Q520" s="364"/>
      <c r="R520" s="364"/>
      <c r="S520" s="364"/>
      <c r="T520" s="364"/>
      <c r="U520" s="364"/>
      <c r="V520" s="364"/>
      <c r="W520" s="364"/>
      <c r="X520" s="364"/>
      <c r="Y520" s="364"/>
      <c r="Z520" s="364"/>
    </row>
    <row r="521">
      <c r="A521" s="364"/>
      <c r="B521" s="364"/>
      <c r="C521" s="399"/>
      <c r="D521" s="399"/>
      <c r="E521" s="399"/>
      <c r="F521" s="364"/>
      <c r="G521" s="364"/>
      <c r="H521" s="364"/>
      <c r="I521" s="364"/>
      <c r="J521" s="364"/>
      <c r="K521" s="364"/>
      <c r="L521" s="364"/>
      <c r="M521" s="364"/>
      <c r="N521" s="364"/>
      <c r="O521" s="364"/>
      <c r="P521" s="364"/>
      <c r="Q521" s="364"/>
      <c r="R521" s="364"/>
      <c r="S521" s="364"/>
      <c r="T521" s="364"/>
      <c r="U521" s="364"/>
      <c r="V521" s="364"/>
      <c r="W521" s="364"/>
      <c r="X521" s="364"/>
      <c r="Y521" s="364"/>
      <c r="Z521" s="364"/>
    </row>
    <row r="522">
      <c r="A522" s="364"/>
      <c r="B522" s="364"/>
      <c r="C522" s="399"/>
      <c r="D522" s="399"/>
      <c r="E522" s="399"/>
      <c r="F522" s="364"/>
      <c r="G522" s="364"/>
      <c r="H522" s="364"/>
      <c r="I522" s="364"/>
      <c r="J522" s="364"/>
      <c r="K522" s="364"/>
      <c r="L522" s="364"/>
      <c r="M522" s="364"/>
      <c r="N522" s="364"/>
      <c r="O522" s="364"/>
      <c r="P522" s="364"/>
      <c r="Q522" s="364"/>
      <c r="R522" s="364"/>
      <c r="S522" s="364"/>
      <c r="T522" s="364"/>
      <c r="U522" s="364"/>
      <c r="V522" s="364"/>
      <c r="W522" s="364"/>
      <c r="X522" s="364"/>
      <c r="Y522" s="364"/>
      <c r="Z522" s="364"/>
    </row>
    <row r="523">
      <c r="A523" s="364"/>
      <c r="B523" s="364"/>
      <c r="C523" s="399"/>
      <c r="D523" s="399"/>
      <c r="E523" s="399"/>
      <c r="F523" s="364"/>
      <c r="G523" s="364"/>
      <c r="H523" s="364"/>
      <c r="I523" s="364"/>
      <c r="J523" s="364"/>
      <c r="K523" s="364"/>
      <c r="L523" s="364"/>
      <c r="M523" s="364"/>
      <c r="N523" s="364"/>
      <c r="O523" s="364"/>
      <c r="P523" s="364"/>
      <c r="Q523" s="364"/>
      <c r="R523" s="364"/>
      <c r="S523" s="364"/>
      <c r="T523" s="364"/>
      <c r="U523" s="364"/>
      <c r="V523" s="364"/>
      <c r="W523" s="364"/>
      <c r="X523" s="364"/>
      <c r="Y523" s="364"/>
      <c r="Z523" s="364"/>
    </row>
    <row r="524">
      <c r="A524" s="364"/>
      <c r="B524" s="364"/>
      <c r="C524" s="399"/>
      <c r="D524" s="399"/>
      <c r="E524" s="399"/>
      <c r="F524" s="364"/>
      <c r="G524" s="364"/>
      <c r="H524" s="364"/>
      <c r="I524" s="364"/>
      <c r="J524" s="364"/>
      <c r="K524" s="364"/>
      <c r="L524" s="364"/>
      <c r="M524" s="364"/>
      <c r="N524" s="364"/>
      <c r="O524" s="364"/>
      <c r="P524" s="364"/>
      <c r="Q524" s="364"/>
      <c r="R524" s="364"/>
      <c r="S524" s="364"/>
      <c r="T524" s="364"/>
      <c r="U524" s="364"/>
      <c r="V524" s="364"/>
      <c r="W524" s="364"/>
      <c r="X524" s="364"/>
      <c r="Y524" s="364"/>
      <c r="Z524" s="364"/>
    </row>
    <row r="525">
      <c r="A525" s="364"/>
      <c r="B525" s="364"/>
      <c r="C525" s="399"/>
      <c r="D525" s="399"/>
      <c r="E525" s="399"/>
      <c r="F525" s="364"/>
      <c r="G525" s="364"/>
      <c r="H525" s="364"/>
      <c r="I525" s="364"/>
      <c r="J525" s="364"/>
      <c r="K525" s="364"/>
      <c r="L525" s="364"/>
      <c r="M525" s="364"/>
      <c r="N525" s="364"/>
      <c r="O525" s="364"/>
      <c r="P525" s="364"/>
      <c r="Q525" s="364"/>
      <c r="R525" s="364"/>
      <c r="S525" s="364"/>
      <c r="T525" s="364"/>
      <c r="U525" s="364"/>
      <c r="V525" s="364"/>
      <c r="W525" s="364"/>
      <c r="X525" s="364"/>
      <c r="Y525" s="364"/>
      <c r="Z525" s="364"/>
    </row>
    <row r="526">
      <c r="A526" s="364"/>
      <c r="B526" s="364"/>
      <c r="C526" s="399"/>
      <c r="D526" s="399"/>
      <c r="E526" s="399"/>
      <c r="F526" s="364"/>
      <c r="G526" s="364"/>
      <c r="H526" s="364"/>
      <c r="I526" s="364"/>
      <c r="J526" s="364"/>
      <c r="K526" s="364"/>
      <c r="L526" s="364"/>
      <c r="M526" s="364"/>
      <c r="N526" s="364"/>
      <c r="O526" s="364"/>
      <c r="P526" s="364"/>
      <c r="Q526" s="364"/>
      <c r="R526" s="364"/>
      <c r="S526" s="364"/>
      <c r="T526" s="364"/>
      <c r="U526" s="364"/>
      <c r="V526" s="364"/>
      <c r="W526" s="364"/>
      <c r="X526" s="364"/>
      <c r="Y526" s="364"/>
      <c r="Z526" s="364"/>
    </row>
    <row r="527">
      <c r="A527" s="364"/>
      <c r="B527" s="364"/>
      <c r="C527" s="399"/>
      <c r="D527" s="399"/>
      <c r="E527" s="399"/>
      <c r="F527" s="364"/>
      <c r="G527" s="364"/>
      <c r="H527" s="364"/>
      <c r="I527" s="364"/>
      <c r="J527" s="364"/>
      <c r="K527" s="364"/>
      <c r="L527" s="364"/>
      <c r="M527" s="364"/>
      <c r="N527" s="364"/>
      <c r="O527" s="364"/>
      <c r="P527" s="364"/>
      <c r="Q527" s="364"/>
      <c r="R527" s="364"/>
      <c r="S527" s="364"/>
      <c r="T527" s="364"/>
      <c r="U527" s="364"/>
      <c r="V527" s="364"/>
      <c r="W527" s="364"/>
      <c r="X527" s="364"/>
      <c r="Y527" s="364"/>
      <c r="Z527" s="364"/>
    </row>
    <row r="528">
      <c r="A528" s="364"/>
      <c r="B528" s="364"/>
      <c r="C528" s="399"/>
      <c r="D528" s="399"/>
      <c r="E528" s="399"/>
      <c r="F528" s="364"/>
      <c r="G528" s="364"/>
      <c r="H528" s="364"/>
      <c r="I528" s="364"/>
      <c r="J528" s="364"/>
      <c r="K528" s="364"/>
      <c r="L528" s="364"/>
      <c r="M528" s="364"/>
      <c r="N528" s="364"/>
      <c r="O528" s="364"/>
      <c r="P528" s="364"/>
      <c r="Q528" s="364"/>
      <c r="R528" s="364"/>
      <c r="S528" s="364"/>
      <c r="T528" s="364"/>
      <c r="U528" s="364"/>
      <c r="V528" s="364"/>
      <c r="W528" s="364"/>
      <c r="X528" s="364"/>
      <c r="Y528" s="364"/>
      <c r="Z528" s="364"/>
    </row>
    <row r="529">
      <c r="A529" s="364"/>
      <c r="B529" s="364"/>
      <c r="C529" s="399"/>
      <c r="D529" s="399"/>
      <c r="E529" s="399"/>
      <c r="F529" s="364"/>
      <c r="G529" s="364"/>
      <c r="H529" s="364"/>
      <c r="I529" s="364"/>
      <c r="J529" s="364"/>
      <c r="K529" s="364"/>
      <c r="L529" s="364"/>
      <c r="M529" s="364"/>
      <c r="N529" s="364"/>
      <c r="O529" s="364"/>
      <c r="P529" s="364"/>
      <c r="Q529" s="364"/>
      <c r="R529" s="364"/>
      <c r="S529" s="364"/>
      <c r="T529" s="364"/>
      <c r="U529" s="364"/>
      <c r="V529" s="364"/>
      <c r="W529" s="364"/>
      <c r="X529" s="364"/>
      <c r="Y529" s="364"/>
      <c r="Z529" s="364"/>
    </row>
    <row r="530">
      <c r="A530" s="364"/>
      <c r="B530" s="364"/>
      <c r="C530" s="399"/>
      <c r="D530" s="399"/>
      <c r="E530" s="399"/>
      <c r="F530" s="364"/>
      <c r="G530" s="364"/>
      <c r="H530" s="364"/>
      <c r="I530" s="364"/>
      <c r="J530" s="364"/>
      <c r="K530" s="364"/>
      <c r="L530" s="364"/>
      <c r="M530" s="364"/>
      <c r="N530" s="364"/>
      <c r="O530" s="364"/>
      <c r="P530" s="364"/>
      <c r="Q530" s="364"/>
      <c r="R530" s="364"/>
      <c r="S530" s="364"/>
      <c r="T530" s="364"/>
      <c r="U530" s="364"/>
      <c r="V530" s="364"/>
      <c r="W530" s="364"/>
      <c r="X530" s="364"/>
      <c r="Y530" s="364"/>
      <c r="Z530" s="364"/>
    </row>
    <row r="531">
      <c r="A531" s="364"/>
      <c r="B531" s="364"/>
      <c r="C531" s="399"/>
      <c r="D531" s="399"/>
      <c r="E531" s="399"/>
      <c r="F531" s="364"/>
      <c r="G531" s="364"/>
      <c r="H531" s="364"/>
      <c r="I531" s="364"/>
      <c r="J531" s="364"/>
      <c r="K531" s="364"/>
      <c r="L531" s="364"/>
      <c r="M531" s="364"/>
      <c r="N531" s="364"/>
      <c r="O531" s="364"/>
      <c r="P531" s="364"/>
      <c r="Q531" s="364"/>
      <c r="R531" s="364"/>
      <c r="S531" s="364"/>
      <c r="T531" s="364"/>
      <c r="U531" s="364"/>
      <c r="V531" s="364"/>
      <c r="W531" s="364"/>
      <c r="X531" s="364"/>
      <c r="Y531" s="364"/>
      <c r="Z531" s="364"/>
    </row>
    <row r="532">
      <c r="A532" s="364"/>
      <c r="B532" s="364"/>
      <c r="C532" s="399"/>
      <c r="D532" s="399"/>
      <c r="E532" s="399"/>
      <c r="F532" s="364"/>
      <c r="G532" s="364"/>
      <c r="H532" s="364"/>
      <c r="I532" s="364"/>
      <c r="J532" s="364"/>
      <c r="K532" s="364"/>
      <c r="L532" s="364"/>
      <c r="M532" s="364"/>
      <c r="N532" s="364"/>
      <c r="O532" s="364"/>
      <c r="P532" s="364"/>
      <c r="Q532" s="364"/>
      <c r="R532" s="364"/>
      <c r="S532" s="364"/>
      <c r="T532" s="364"/>
      <c r="U532" s="364"/>
      <c r="V532" s="364"/>
      <c r="W532" s="364"/>
      <c r="X532" s="364"/>
      <c r="Y532" s="364"/>
      <c r="Z532" s="364"/>
    </row>
    <row r="533">
      <c r="A533" s="364"/>
      <c r="B533" s="364"/>
      <c r="C533" s="399"/>
      <c r="D533" s="399"/>
      <c r="E533" s="399"/>
      <c r="F533" s="364"/>
      <c r="G533" s="364"/>
      <c r="H533" s="364"/>
      <c r="I533" s="364"/>
      <c r="J533" s="364"/>
      <c r="K533" s="364"/>
      <c r="L533" s="364"/>
      <c r="M533" s="364"/>
      <c r="N533" s="364"/>
      <c r="O533" s="364"/>
      <c r="P533" s="364"/>
      <c r="Q533" s="364"/>
      <c r="R533" s="364"/>
      <c r="S533" s="364"/>
      <c r="T533" s="364"/>
      <c r="U533" s="364"/>
      <c r="V533" s="364"/>
      <c r="W533" s="364"/>
      <c r="X533" s="364"/>
      <c r="Y533" s="364"/>
      <c r="Z533" s="364"/>
    </row>
    <row r="534">
      <c r="A534" s="364"/>
      <c r="B534" s="364"/>
      <c r="C534" s="399"/>
      <c r="D534" s="399"/>
      <c r="E534" s="399"/>
      <c r="F534" s="364"/>
      <c r="G534" s="364"/>
      <c r="H534" s="364"/>
      <c r="I534" s="364"/>
      <c r="J534" s="364"/>
      <c r="K534" s="364"/>
      <c r="L534" s="364"/>
      <c r="M534" s="364"/>
      <c r="N534" s="364"/>
      <c r="O534" s="364"/>
      <c r="P534" s="364"/>
      <c r="Q534" s="364"/>
      <c r="R534" s="364"/>
      <c r="S534" s="364"/>
      <c r="T534" s="364"/>
      <c r="U534" s="364"/>
      <c r="V534" s="364"/>
      <c r="W534" s="364"/>
      <c r="X534" s="364"/>
      <c r="Y534" s="364"/>
      <c r="Z534" s="364"/>
    </row>
    <row r="535">
      <c r="A535" s="364"/>
      <c r="B535" s="364"/>
      <c r="C535" s="399"/>
      <c r="D535" s="399"/>
      <c r="E535" s="399"/>
      <c r="F535" s="364"/>
      <c r="G535" s="364"/>
      <c r="H535" s="364"/>
      <c r="I535" s="364"/>
      <c r="J535" s="364"/>
      <c r="K535" s="364"/>
      <c r="L535" s="364"/>
      <c r="M535" s="364"/>
      <c r="N535" s="364"/>
      <c r="O535" s="364"/>
      <c r="P535" s="364"/>
      <c r="Q535" s="364"/>
      <c r="R535" s="364"/>
      <c r="S535" s="364"/>
      <c r="T535" s="364"/>
      <c r="U535" s="364"/>
      <c r="V535" s="364"/>
      <c r="W535" s="364"/>
      <c r="X535" s="364"/>
      <c r="Y535" s="364"/>
      <c r="Z535" s="364"/>
    </row>
    <row r="536">
      <c r="A536" s="364"/>
      <c r="B536" s="364"/>
      <c r="C536" s="399"/>
      <c r="D536" s="399"/>
      <c r="E536" s="399"/>
      <c r="F536" s="364"/>
      <c r="G536" s="364"/>
      <c r="H536" s="364"/>
      <c r="I536" s="364"/>
      <c r="J536" s="364"/>
      <c r="K536" s="364"/>
      <c r="L536" s="364"/>
      <c r="M536" s="364"/>
      <c r="N536" s="364"/>
      <c r="O536" s="364"/>
      <c r="P536" s="364"/>
      <c r="Q536" s="364"/>
      <c r="R536" s="364"/>
      <c r="S536" s="364"/>
      <c r="T536" s="364"/>
      <c r="U536" s="364"/>
      <c r="V536" s="364"/>
      <c r="W536" s="364"/>
      <c r="X536" s="364"/>
      <c r="Y536" s="364"/>
      <c r="Z536" s="364"/>
    </row>
    <row r="537">
      <c r="A537" s="364"/>
      <c r="B537" s="364"/>
      <c r="C537" s="399"/>
      <c r="D537" s="399"/>
      <c r="E537" s="399"/>
      <c r="F537" s="364"/>
      <c r="G537" s="364"/>
      <c r="H537" s="364"/>
      <c r="I537" s="364"/>
      <c r="J537" s="364"/>
      <c r="K537" s="364"/>
      <c r="L537" s="364"/>
      <c r="M537" s="364"/>
      <c r="N537" s="364"/>
      <c r="O537" s="364"/>
      <c r="P537" s="364"/>
      <c r="Q537" s="364"/>
      <c r="R537" s="364"/>
      <c r="S537" s="364"/>
      <c r="T537" s="364"/>
      <c r="U537" s="364"/>
      <c r="V537" s="364"/>
      <c r="W537" s="364"/>
      <c r="X537" s="364"/>
      <c r="Y537" s="364"/>
      <c r="Z537" s="364"/>
    </row>
    <row r="538">
      <c r="A538" s="364"/>
      <c r="B538" s="364"/>
      <c r="C538" s="399"/>
      <c r="D538" s="399"/>
      <c r="E538" s="399"/>
      <c r="F538" s="364"/>
      <c r="G538" s="364"/>
      <c r="H538" s="364"/>
      <c r="I538" s="364"/>
      <c r="J538" s="364"/>
      <c r="K538" s="364"/>
      <c r="L538" s="364"/>
      <c r="M538" s="364"/>
      <c r="N538" s="364"/>
      <c r="O538" s="364"/>
      <c r="P538" s="364"/>
      <c r="Q538" s="364"/>
      <c r="R538" s="364"/>
      <c r="S538" s="364"/>
      <c r="T538" s="364"/>
      <c r="U538" s="364"/>
      <c r="V538" s="364"/>
      <c r="W538" s="364"/>
      <c r="X538" s="364"/>
      <c r="Y538" s="364"/>
      <c r="Z538" s="364"/>
    </row>
    <row r="539">
      <c r="A539" s="364"/>
      <c r="B539" s="364"/>
      <c r="C539" s="399"/>
      <c r="D539" s="399"/>
      <c r="E539" s="399"/>
      <c r="F539" s="364"/>
      <c r="G539" s="364"/>
      <c r="H539" s="364"/>
      <c r="I539" s="364"/>
      <c r="J539" s="364"/>
      <c r="K539" s="364"/>
      <c r="L539" s="364"/>
      <c r="M539" s="364"/>
      <c r="N539" s="364"/>
      <c r="O539" s="364"/>
      <c r="P539" s="364"/>
      <c r="Q539" s="364"/>
      <c r="R539" s="364"/>
      <c r="S539" s="364"/>
      <c r="T539" s="364"/>
      <c r="U539" s="364"/>
      <c r="V539" s="364"/>
      <c r="W539" s="364"/>
      <c r="X539" s="364"/>
      <c r="Y539" s="364"/>
      <c r="Z539" s="364"/>
    </row>
    <row r="540">
      <c r="A540" s="364"/>
      <c r="B540" s="364"/>
      <c r="C540" s="399"/>
      <c r="D540" s="399"/>
      <c r="E540" s="399"/>
      <c r="F540" s="364"/>
      <c r="G540" s="364"/>
      <c r="H540" s="364"/>
      <c r="I540" s="364"/>
      <c r="J540" s="364"/>
      <c r="K540" s="364"/>
      <c r="L540" s="364"/>
      <c r="M540" s="364"/>
      <c r="N540" s="364"/>
      <c r="O540" s="364"/>
      <c r="P540" s="364"/>
      <c r="Q540" s="364"/>
      <c r="R540" s="364"/>
      <c r="S540" s="364"/>
      <c r="T540" s="364"/>
      <c r="U540" s="364"/>
      <c r="V540" s="364"/>
      <c r="W540" s="364"/>
      <c r="X540" s="364"/>
      <c r="Y540" s="364"/>
      <c r="Z540" s="364"/>
    </row>
    <row r="541">
      <c r="A541" s="364"/>
      <c r="B541" s="364"/>
      <c r="C541" s="399"/>
      <c r="D541" s="399"/>
      <c r="E541" s="399"/>
      <c r="F541" s="364"/>
      <c r="G541" s="364"/>
      <c r="H541" s="364"/>
      <c r="I541" s="364"/>
      <c r="J541" s="364"/>
      <c r="K541" s="364"/>
      <c r="L541" s="364"/>
      <c r="M541" s="364"/>
      <c r="N541" s="364"/>
      <c r="O541" s="364"/>
      <c r="P541" s="364"/>
      <c r="Q541" s="364"/>
      <c r="R541" s="364"/>
      <c r="S541" s="364"/>
      <c r="T541" s="364"/>
      <c r="U541" s="364"/>
      <c r="V541" s="364"/>
      <c r="W541" s="364"/>
      <c r="X541" s="364"/>
      <c r="Y541" s="364"/>
      <c r="Z541" s="364"/>
    </row>
    <row r="542">
      <c r="A542" s="364"/>
      <c r="B542" s="364"/>
      <c r="C542" s="399"/>
      <c r="D542" s="399"/>
      <c r="E542" s="399"/>
      <c r="F542" s="364"/>
      <c r="G542" s="364"/>
      <c r="H542" s="364"/>
      <c r="I542" s="364"/>
      <c r="J542" s="364"/>
      <c r="K542" s="364"/>
      <c r="L542" s="364"/>
      <c r="M542" s="364"/>
      <c r="N542" s="364"/>
      <c r="O542" s="364"/>
      <c r="P542" s="364"/>
      <c r="Q542" s="364"/>
      <c r="R542" s="364"/>
      <c r="S542" s="364"/>
      <c r="T542" s="364"/>
      <c r="U542" s="364"/>
      <c r="V542" s="364"/>
      <c r="W542" s="364"/>
      <c r="X542" s="364"/>
      <c r="Y542" s="364"/>
      <c r="Z542" s="364"/>
    </row>
    <row r="543">
      <c r="A543" s="364"/>
      <c r="B543" s="364"/>
      <c r="C543" s="399"/>
      <c r="D543" s="399"/>
      <c r="E543" s="399"/>
      <c r="F543" s="364"/>
      <c r="G543" s="364"/>
      <c r="H543" s="364"/>
      <c r="I543" s="364"/>
      <c r="J543" s="364"/>
      <c r="K543" s="364"/>
      <c r="L543" s="364"/>
      <c r="M543" s="364"/>
      <c r="N543" s="364"/>
      <c r="O543" s="364"/>
      <c r="P543" s="364"/>
      <c r="Q543" s="364"/>
      <c r="R543" s="364"/>
      <c r="S543" s="364"/>
      <c r="T543" s="364"/>
      <c r="U543" s="364"/>
      <c r="V543" s="364"/>
      <c r="W543" s="364"/>
      <c r="X543" s="364"/>
      <c r="Y543" s="364"/>
      <c r="Z543" s="364"/>
    </row>
    <row r="544">
      <c r="A544" s="364"/>
      <c r="B544" s="364"/>
      <c r="C544" s="399"/>
      <c r="D544" s="399"/>
      <c r="E544" s="399"/>
      <c r="F544" s="364"/>
      <c r="G544" s="364"/>
      <c r="H544" s="364"/>
      <c r="I544" s="364"/>
      <c r="J544" s="364"/>
      <c r="K544" s="364"/>
      <c r="L544" s="364"/>
      <c r="M544" s="364"/>
      <c r="N544" s="364"/>
      <c r="O544" s="364"/>
      <c r="P544" s="364"/>
      <c r="Q544" s="364"/>
      <c r="R544" s="364"/>
      <c r="S544" s="364"/>
      <c r="T544" s="364"/>
      <c r="U544" s="364"/>
      <c r="V544" s="364"/>
      <c r="W544" s="364"/>
      <c r="X544" s="364"/>
      <c r="Y544" s="364"/>
      <c r="Z544" s="364"/>
    </row>
    <row r="545">
      <c r="A545" s="364"/>
      <c r="B545" s="364"/>
      <c r="C545" s="399"/>
      <c r="D545" s="399"/>
      <c r="E545" s="399"/>
      <c r="F545" s="364"/>
      <c r="G545" s="364"/>
      <c r="H545" s="364"/>
      <c r="I545" s="364"/>
      <c r="J545" s="364"/>
      <c r="K545" s="364"/>
      <c r="L545" s="364"/>
      <c r="M545" s="364"/>
      <c r="N545" s="364"/>
      <c r="O545" s="364"/>
      <c r="P545" s="364"/>
      <c r="Q545" s="364"/>
      <c r="R545" s="364"/>
      <c r="S545" s="364"/>
      <c r="T545" s="364"/>
      <c r="U545" s="364"/>
      <c r="V545" s="364"/>
      <c r="W545" s="364"/>
      <c r="X545" s="364"/>
      <c r="Y545" s="364"/>
      <c r="Z545" s="364"/>
    </row>
    <row r="546">
      <c r="A546" s="364"/>
      <c r="B546" s="364"/>
      <c r="C546" s="399"/>
      <c r="D546" s="399"/>
      <c r="E546" s="399"/>
      <c r="F546" s="364"/>
      <c r="G546" s="364"/>
      <c r="H546" s="364"/>
      <c r="I546" s="364"/>
      <c r="J546" s="364"/>
      <c r="K546" s="364"/>
      <c r="L546" s="364"/>
      <c r="M546" s="364"/>
      <c r="N546" s="364"/>
      <c r="O546" s="364"/>
      <c r="P546" s="364"/>
      <c r="Q546" s="364"/>
      <c r="R546" s="364"/>
      <c r="S546" s="364"/>
      <c r="T546" s="364"/>
      <c r="U546" s="364"/>
      <c r="V546" s="364"/>
      <c r="W546" s="364"/>
      <c r="X546" s="364"/>
      <c r="Y546" s="364"/>
      <c r="Z546" s="364"/>
    </row>
    <row r="547">
      <c r="A547" s="364"/>
      <c r="B547" s="364"/>
      <c r="C547" s="399"/>
      <c r="D547" s="399"/>
      <c r="E547" s="399"/>
      <c r="F547" s="364"/>
      <c r="G547" s="364"/>
      <c r="H547" s="364"/>
      <c r="I547" s="364"/>
      <c r="J547" s="364"/>
      <c r="K547" s="364"/>
      <c r="L547" s="364"/>
      <c r="M547" s="364"/>
      <c r="N547" s="364"/>
      <c r="O547" s="364"/>
      <c r="P547" s="364"/>
      <c r="Q547" s="364"/>
      <c r="R547" s="364"/>
      <c r="S547" s="364"/>
      <c r="T547" s="364"/>
      <c r="U547" s="364"/>
      <c r="V547" s="364"/>
      <c r="W547" s="364"/>
      <c r="X547" s="364"/>
      <c r="Y547" s="364"/>
      <c r="Z547" s="364"/>
    </row>
    <row r="548">
      <c r="A548" s="364"/>
      <c r="B548" s="364"/>
      <c r="C548" s="399"/>
      <c r="D548" s="399"/>
      <c r="E548" s="399"/>
      <c r="F548" s="364"/>
      <c r="G548" s="364"/>
      <c r="H548" s="364"/>
      <c r="I548" s="364"/>
      <c r="J548" s="364"/>
      <c r="K548" s="364"/>
      <c r="L548" s="364"/>
      <c r="M548" s="364"/>
      <c r="N548" s="364"/>
      <c r="O548" s="364"/>
      <c r="P548" s="364"/>
      <c r="Q548" s="364"/>
      <c r="R548" s="364"/>
      <c r="S548" s="364"/>
      <c r="T548" s="364"/>
      <c r="U548" s="364"/>
      <c r="V548" s="364"/>
      <c r="W548" s="364"/>
      <c r="X548" s="364"/>
      <c r="Y548" s="364"/>
      <c r="Z548" s="364"/>
    </row>
    <row r="549">
      <c r="A549" s="364"/>
      <c r="B549" s="364"/>
      <c r="C549" s="399"/>
      <c r="D549" s="399"/>
      <c r="E549" s="399"/>
      <c r="F549" s="364"/>
      <c r="G549" s="364"/>
      <c r="H549" s="364"/>
      <c r="I549" s="364"/>
      <c r="J549" s="364"/>
      <c r="K549" s="364"/>
      <c r="L549" s="364"/>
      <c r="M549" s="364"/>
      <c r="N549" s="364"/>
      <c r="O549" s="364"/>
      <c r="P549" s="364"/>
      <c r="Q549" s="364"/>
      <c r="R549" s="364"/>
      <c r="S549" s="364"/>
      <c r="T549" s="364"/>
      <c r="U549" s="364"/>
      <c r="V549" s="364"/>
      <c r="W549" s="364"/>
      <c r="X549" s="364"/>
      <c r="Y549" s="364"/>
      <c r="Z549" s="364"/>
    </row>
    <row r="550">
      <c r="A550" s="364"/>
      <c r="B550" s="364"/>
      <c r="C550" s="399"/>
      <c r="D550" s="399"/>
      <c r="E550" s="399"/>
      <c r="F550" s="364"/>
      <c r="G550" s="364"/>
      <c r="H550" s="364"/>
      <c r="I550" s="364"/>
      <c r="J550" s="364"/>
      <c r="K550" s="364"/>
      <c r="L550" s="364"/>
      <c r="M550" s="364"/>
      <c r="N550" s="364"/>
      <c r="O550" s="364"/>
      <c r="P550" s="364"/>
      <c r="Q550" s="364"/>
      <c r="R550" s="364"/>
      <c r="S550" s="364"/>
      <c r="T550" s="364"/>
      <c r="U550" s="364"/>
      <c r="V550" s="364"/>
      <c r="W550" s="364"/>
      <c r="X550" s="364"/>
      <c r="Y550" s="364"/>
      <c r="Z550" s="364"/>
    </row>
    <row r="551">
      <c r="A551" s="364"/>
      <c r="B551" s="364"/>
      <c r="C551" s="399"/>
      <c r="D551" s="399"/>
      <c r="E551" s="399"/>
      <c r="F551" s="364"/>
      <c r="G551" s="364"/>
      <c r="H551" s="364"/>
      <c r="I551" s="364"/>
      <c r="J551" s="364"/>
      <c r="K551" s="364"/>
      <c r="L551" s="364"/>
      <c r="M551" s="364"/>
      <c r="N551" s="364"/>
      <c r="O551" s="364"/>
      <c r="P551" s="364"/>
      <c r="Q551" s="364"/>
      <c r="R551" s="364"/>
      <c r="S551" s="364"/>
      <c r="T551" s="364"/>
      <c r="U551" s="364"/>
      <c r="V551" s="364"/>
      <c r="W551" s="364"/>
      <c r="X551" s="364"/>
      <c r="Y551" s="364"/>
      <c r="Z551" s="364"/>
    </row>
    <row r="552">
      <c r="A552" s="364"/>
      <c r="B552" s="364"/>
      <c r="C552" s="399"/>
      <c r="D552" s="399"/>
      <c r="E552" s="399"/>
      <c r="F552" s="364"/>
      <c r="G552" s="364"/>
      <c r="H552" s="364"/>
      <c r="I552" s="364"/>
      <c r="J552" s="364"/>
      <c r="K552" s="364"/>
      <c r="L552" s="364"/>
      <c r="M552" s="364"/>
      <c r="N552" s="364"/>
      <c r="O552" s="364"/>
      <c r="P552" s="364"/>
      <c r="Q552" s="364"/>
      <c r="R552" s="364"/>
      <c r="S552" s="364"/>
      <c r="T552" s="364"/>
      <c r="U552" s="364"/>
      <c r="V552" s="364"/>
      <c r="W552" s="364"/>
      <c r="X552" s="364"/>
      <c r="Y552" s="364"/>
      <c r="Z552" s="364"/>
    </row>
    <row r="553">
      <c r="A553" s="364"/>
      <c r="B553" s="364"/>
      <c r="C553" s="399"/>
      <c r="D553" s="399"/>
      <c r="E553" s="399"/>
      <c r="F553" s="364"/>
      <c r="G553" s="364"/>
      <c r="H553" s="364"/>
      <c r="I553" s="364"/>
      <c r="J553" s="364"/>
      <c r="K553" s="364"/>
      <c r="L553" s="364"/>
      <c r="M553" s="364"/>
      <c r="N553" s="364"/>
      <c r="O553" s="364"/>
      <c r="P553" s="364"/>
      <c r="Q553" s="364"/>
      <c r="R553" s="364"/>
      <c r="S553" s="364"/>
      <c r="T553" s="364"/>
      <c r="U553" s="364"/>
      <c r="V553" s="364"/>
      <c r="W553" s="364"/>
      <c r="X553" s="364"/>
      <c r="Y553" s="364"/>
      <c r="Z553" s="364"/>
    </row>
    <row r="554">
      <c r="A554" s="364"/>
      <c r="B554" s="364"/>
      <c r="C554" s="399"/>
      <c r="D554" s="399"/>
      <c r="E554" s="399"/>
      <c r="F554" s="364"/>
      <c r="G554" s="364"/>
      <c r="H554" s="364"/>
      <c r="I554" s="364"/>
      <c r="J554" s="364"/>
      <c r="K554" s="364"/>
      <c r="L554" s="364"/>
      <c r="M554" s="364"/>
      <c r="N554" s="364"/>
      <c r="O554" s="364"/>
      <c r="P554" s="364"/>
      <c r="Q554" s="364"/>
      <c r="R554" s="364"/>
      <c r="S554" s="364"/>
      <c r="T554" s="364"/>
      <c r="U554" s="364"/>
      <c r="V554" s="364"/>
      <c r="W554" s="364"/>
      <c r="X554" s="364"/>
      <c r="Y554" s="364"/>
      <c r="Z554" s="364"/>
    </row>
    <row r="555">
      <c r="A555" s="364"/>
      <c r="B555" s="364"/>
      <c r="C555" s="399"/>
      <c r="D555" s="399"/>
      <c r="E555" s="399"/>
      <c r="F555" s="364"/>
      <c r="G555" s="364"/>
      <c r="H555" s="364"/>
      <c r="I555" s="364"/>
      <c r="J555" s="364"/>
      <c r="K555" s="364"/>
      <c r="L555" s="364"/>
      <c r="M555" s="364"/>
      <c r="N555" s="364"/>
      <c r="O555" s="364"/>
      <c r="P555" s="364"/>
      <c r="Q555" s="364"/>
      <c r="R555" s="364"/>
      <c r="S555" s="364"/>
      <c r="T555" s="364"/>
      <c r="U555" s="364"/>
      <c r="V555" s="364"/>
      <c r="W555" s="364"/>
      <c r="X555" s="364"/>
      <c r="Y555" s="364"/>
      <c r="Z555" s="364"/>
    </row>
    <row r="556">
      <c r="A556" s="364"/>
      <c r="B556" s="364"/>
      <c r="C556" s="399"/>
      <c r="D556" s="399"/>
      <c r="E556" s="399"/>
      <c r="F556" s="364"/>
      <c r="G556" s="364"/>
      <c r="H556" s="364"/>
      <c r="I556" s="364"/>
      <c r="J556" s="364"/>
      <c r="K556" s="364"/>
      <c r="L556" s="364"/>
      <c r="M556" s="364"/>
      <c r="N556" s="364"/>
      <c r="O556" s="364"/>
      <c r="P556" s="364"/>
      <c r="Q556" s="364"/>
      <c r="R556" s="364"/>
      <c r="S556" s="364"/>
      <c r="T556" s="364"/>
      <c r="U556" s="364"/>
      <c r="V556" s="364"/>
      <c r="W556" s="364"/>
      <c r="X556" s="364"/>
      <c r="Y556" s="364"/>
      <c r="Z556" s="364"/>
    </row>
    <row r="557">
      <c r="A557" s="364"/>
      <c r="B557" s="364"/>
      <c r="C557" s="399"/>
      <c r="D557" s="399"/>
      <c r="E557" s="399"/>
      <c r="F557" s="364"/>
      <c r="G557" s="364"/>
      <c r="H557" s="364"/>
      <c r="I557" s="364"/>
      <c r="J557" s="364"/>
      <c r="K557" s="364"/>
      <c r="L557" s="364"/>
      <c r="M557" s="364"/>
      <c r="N557" s="364"/>
      <c r="O557" s="364"/>
      <c r="P557" s="364"/>
      <c r="Q557" s="364"/>
      <c r="R557" s="364"/>
      <c r="S557" s="364"/>
      <c r="T557" s="364"/>
      <c r="U557" s="364"/>
      <c r="V557" s="364"/>
      <c r="W557" s="364"/>
      <c r="X557" s="364"/>
      <c r="Y557" s="364"/>
      <c r="Z557" s="364"/>
    </row>
    <row r="558">
      <c r="A558" s="364"/>
      <c r="B558" s="364"/>
      <c r="C558" s="399"/>
      <c r="D558" s="399"/>
      <c r="E558" s="399"/>
      <c r="F558" s="364"/>
      <c r="G558" s="364"/>
      <c r="H558" s="364"/>
      <c r="I558" s="364"/>
      <c r="J558" s="364"/>
      <c r="K558" s="364"/>
      <c r="L558" s="364"/>
      <c r="M558" s="364"/>
      <c r="N558" s="364"/>
      <c r="O558" s="364"/>
      <c r="P558" s="364"/>
      <c r="Q558" s="364"/>
      <c r="R558" s="364"/>
      <c r="S558" s="364"/>
      <c r="T558" s="364"/>
      <c r="U558" s="364"/>
      <c r="V558" s="364"/>
      <c r="W558" s="364"/>
      <c r="X558" s="364"/>
      <c r="Y558" s="364"/>
      <c r="Z558" s="364"/>
    </row>
    <row r="559">
      <c r="A559" s="364"/>
      <c r="B559" s="364"/>
      <c r="C559" s="399"/>
      <c r="D559" s="399"/>
      <c r="E559" s="399"/>
      <c r="F559" s="364"/>
      <c r="G559" s="364"/>
      <c r="H559" s="364"/>
      <c r="I559" s="364"/>
      <c r="J559" s="364"/>
      <c r="K559" s="364"/>
      <c r="L559" s="364"/>
      <c r="M559" s="364"/>
      <c r="N559" s="364"/>
      <c r="O559" s="364"/>
      <c r="P559" s="364"/>
      <c r="Q559" s="364"/>
      <c r="R559" s="364"/>
      <c r="S559" s="364"/>
      <c r="T559" s="364"/>
      <c r="U559" s="364"/>
      <c r="V559" s="364"/>
      <c r="W559" s="364"/>
      <c r="X559" s="364"/>
      <c r="Y559" s="364"/>
      <c r="Z559" s="364"/>
    </row>
    <row r="560">
      <c r="A560" s="364"/>
      <c r="B560" s="364"/>
      <c r="C560" s="399"/>
      <c r="D560" s="399"/>
      <c r="E560" s="399"/>
      <c r="F560" s="364"/>
      <c r="G560" s="364"/>
      <c r="H560" s="364"/>
      <c r="I560" s="364"/>
      <c r="J560" s="364"/>
      <c r="K560" s="364"/>
      <c r="L560" s="364"/>
      <c r="M560" s="364"/>
      <c r="N560" s="364"/>
      <c r="O560" s="364"/>
      <c r="P560" s="364"/>
      <c r="Q560" s="364"/>
      <c r="R560" s="364"/>
      <c r="S560" s="364"/>
      <c r="T560" s="364"/>
      <c r="U560" s="364"/>
      <c r="V560" s="364"/>
      <c r="W560" s="364"/>
      <c r="X560" s="364"/>
      <c r="Y560" s="364"/>
      <c r="Z560" s="364"/>
    </row>
    <row r="561">
      <c r="A561" s="364"/>
      <c r="B561" s="364"/>
      <c r="C561" s="399"/>
      <c r="D561" s="399"/>
      <c r="E561" s="399"/>
      <c r="F561" s="364"/>
      <c r="G561" s="364"/>
      <c r="H561" s="364"/>
      <c r="I561" s="364"/>
      <c r="J561" s="364"/>
      <c r="K561" s="364"/>
      <c r="L561" s="364"/>
      <c r="M561" s="364"/>
      <c r="N561" s="364"/>
      <c r="O561" s="364"/>
      <c r="P561" s="364"/>
      <c r="Q561" s="364"/>
      <c r="R561" s="364"/>
      <c r="S561" s="364"/>
      <c r="T561" s="364"/>
      <c r="U561" s="364"/>
      <c r="V561" s="364"/>
      <c r="W561" s="364"/>
      <c r="X561" s="364"/>
      <c r="Y561" s="364"/>
      <c r="Z561" s="364"/>
    </row>
    <row r="562">
      <c r="A562" s="364"/>
      <c r="B562" s="364"/>
      <c r="C562" s="399"/>
      <c r="D562" s="399"/>
      <c r="E562" s="399"/>
      <c r="F562" s="364"/>
      <c r="G562" s="364"/>
      <c r="H562" s="364"/>
      <c r="I562" s="364"/>
      <c r="J562" s="364"/>
      <c r="K562" s="364"/>
      <c r="L562" s="364"/>
      <c r="M562" s="364"/>
      <c r="N562" s="364"/>
      <c r="O562" s="364"/>
      <c r="P562" s="364"/>
      <c r="Q562" s="364"/>
      <c r="R562" s="364"/>
      <c r="S562" s="364"/>
      <c r="T562" s="364"/>
      <c r="U562" s="364"/>
      <c r="V562" s="364"/>
      <c r="W562" s="364"/>
      <c r="X562" s="364"/>
      <c r="Y562" s="364"/>
      <c r="Z562" s="364"/>
    </row>
    <row r="563">
      <c r="A563" s="364"/>
      <c r="B563" s="364"/>
      <c r="C563" s="399"/>
      <c r="D563" s="399"/>
      <c r="E563" s="399"/>
      <c r="F563" s="364"/>
      <c r="G563" s="364"/>
      <c r="H563" s="364"/>
      <c r="I563" s="364"/>
      <c r="J563" s="364"/>
      <c r="K563" s="364"/>
      <c r="L563" s="364"/>
      <c r="M563" s="364"/>
      <c r="N563" s="364"/>
      <c r="O563" s="364"/>
      <c r="P563" s="364"/>
      <c r="Q563" s="364"/>
      <c r="R563" s="364"/>
      <c r="S563" s="364"/>
      <c r="T563" s="364"/>
      <c r="U563" s="364"/>
      <c r="V563" s="364"/>
      <c r="W563" s="364"/>
      <c r="X563" s="364"/>
      <c r="Y563" s="364"/>
      <c r="Z563" s="364"/>
    </row>
    <row r="564">
      <c r="A564" s="364"/>
      <c r="B564" s="364"/>
      <c r="C564" s="399"/>
      <c r="D564" s="399"/>
      <c r="E564" s="399"/>
      <c r="F564" s="364"/>
      <c r="G564" s="364"/>
      <c r="H564" s="364"/>
      <c r="I564" s="364"/>
      <c r="J564" s="364"/>
      <c r="K564" s="364"/>
      <c r="L564" s="364"/>
      <c r="M564" s="364"/>
      <c r="N564" s="364"/>
      <c r="O564" s="364"/>
      <c r="P564" s="364"/>
      <c r="Q564" s="364"/>
      <c r="R564" s="364"/>
      <c r="S564" s="364"/>
      <c r="T564" s="364"/>
      <c r="U564" s="364"/>
      <c r="V564" s="364"/>
      <c r="W564" s="364"/>
      <c r="X564" s="364"/>
      <c r="Y564" s="364"/>
      <c r="Z564" s="364"/>
    </row>
    <row r="565">
      <c r="A565" s="364"/>
      <c r="B565" s="364"/>
      <c r="C565" s="399"/>
      <c r="D565" s="399"/>
      <c r="E565" s="399"/>
      <c r="F565" s="364"/>
      <c r="G565" s="364"/>
      <c r="H565" s="364"/>
      <c r="I565" s="364"/>
      <c r="J565" s="364"/>
      <c r="K565" s="364"/>
      <c r="L565" s="364"/>
      <c r="M565" s="364"/>
      <c r="N565" s="364"/>
      <c r="O565" s="364"/>
      <c r="P565" s="364"/>
      <c r="Q565" s="364"/>
      <c r="R565" s="364"/>
      <c r="S565" s="364"/>
      <c r="T565" s="364"/>
      <c r="U565" s="364"/>
      <c r="V565" s="364"/>
      <c r="W565" s="364"/>
      <c r="X565" s="364"/>
      <c r="Y565" s="364"/>
      <c r="Z565" s="364"/>
    </row>
    <row r="566">
      <c r="A566" s="364"/>
      <c r="B566" s="364"/>
      <c r="C566" s="399"/>
      <c r="D566" s="399"/>
      <c r="E566" s="399"/>
      <c r="F566" s="364"/>
      <c r="G566" s="364"/>
      <c r="H566" s="364"/>
      <c r="I566" s="364"/>
      <c r="J566" s="364"/>
      <c r="K566" s="364"/>
      <c r="L566" s="364"/>
      <c r="M566" s="364"/>
      <c r="N566" s="364"/>
      <c r="O566" s="364"/>
      <c r="P566" s="364"/>
      <c r="Q566" s="364"/>
      <c r="R566" s="364"/>
      <c r="S566" s="364"/>
      <c r="T566" s="364"/>
      <c r="U566" s="364"/>
      <c r="V566" s="364"/>
      <c r="W566" s="364"/>
      <c r="X566" s="364"/>
      <c r="Y566" s="364"/>
      <c r="Z566" s="364"/>
    </row>
    <row r="567">
      <c r="A567" s="364"/>
      <c r="B567" s="364"/>
      <c r="C567" s="399"/>
      <c r="D567" s="399"/>
      <c r="E567" s="399"/>
      <c r="F567" s="364"/>
      <c r="G567" s="364"/>
      <c r="H567" s="364"/>
      <c r="I567" s="364"/>
      <c r="J567" s="364"/>
      <c r="K567" s="364"/>
      <c r="L567" s="364"/>
      <c r="M567" s="364"/>
      <c r="N567" s="364"/>
      <c r="O567" s="364"/>
      <c r="P567" s="364"/>
      <c r="Q567" s="364"/>
      <c r="R567" s="364"/>
      <c r="S567" s="364"/>
      <c r="T567" s="364"/>
      <c r="U567" s="364"/>
      <c r="V567" s="364"/>
      <c r="W567" s="364"/>
      <c r="X567" s="364"/>
      <c r="Y567" s="364"/>
      <c r="Z567" s="364"/>
    </row>
    <row r="568">
      <c r="A568" s="364"/>
      <c r="B568" s="364"/>
      <c r="C568" s="399"/>
      <c r="D568" s="399"/>
      <c r="E568" s="399"/>
      <c r="F568" s="364"/>
      <c r="G568" s="364"/>
      <c r="H568" s="364"/>
      <c r="I568" s="364"/>
      <c r="J568" s="364"/>
      <c r="K568" s="364"/>
      <c r="L568" s="364"/>
      <c r="M568" s="364"/>
      <c r="N568" s="364"/>
      <c r="O568" s="364"/>
      <c r="P568" s="364"/>
      <c r="Q568" s="364"/>
      <c r="R568" s="364"/>
      <c r="S568" s="364"/>
      <c r="T568" s="364"/>
      <c r="U568" s="364"/>
      <c r="V568" s="364"/>
      <c r="W568" s="364"/>
      <c r="X568" s="364"/>
      <c r="Y568" s="364"/>
      <c r="Z568" s="364"/>
    </row>
    <row r="569">
      <c r="A569" s="364"/>
      <c r="B569" s="364"/>
      <c r="C569" s="399"/>
      <c r="D569" s="399"/>
      <c r="E569" s="399"/>
      <c r="F569" s="364"/>
      <c r="G569" s="364"/>
      <c r="H569" s="364"/>
      <c r="I569" s="364"/>
      <c r="J569" s="364"/>
      <c r="K569" s="364"/>
      <c r="L569" s="364"/>
      <c r="M569" s="364"/>
      <c r="N569" s="364"/>
      <c r="O569" s="364"/>
      <c r="P569" s="364"/>
      <c r="Q569" s="364"/>
      <c r="R569" s="364"/>
      <c r="S569" s="364"/>
      <c r="T569" s="364"/>
      <c r="U569" s="364"/>
      <c r="V569" s="364"/>
      <c r="W569" s="364"/>
      <c r="X569" s="364"/>
      <c r="Y569" s="364"/>
      <c r="Z569" s="364"/>
    </row>
    <row r="570">
      <c r="A570" s="364"/>
      <c r="B570" s="364"/>
      <c r="C570" s="399"/>
      <c r="D570" s="399"/>
      <c r="E570" s="399"/>
      <c r="F570" s="364"/>
      <c r="G570" s="364"/>
      <c r="H570" s="364"/>
      <c r="I570" s="364"/>
      <c r="J570" s="364"/>
      <c r="K570" s="364"/>
      <c r="L570" s="364"/>
      <c r="M570" s="364"/>
      <c r="N570" s="364"/>
      <c r="O570" s="364"/>
      <c r="P570" s="364"/>
      <c r="Q570" s="364"/>
      <c r="R570" s="364"/>
      <c r="S570" s="364"/>
      <c r="T570" s="364"/>
      <c r="U570" s="364"/>
      <c r="V570" s="364"/>
      <c r="W570" s="364"/>
      <c r="X570" s="364"/>
      <c r="Y570" s="364"/>
      <c r="Z570" s="364"/>
    </row>
    <row r="571">
      <c r="A571" s="364"/>
      <c r="B571" s="364"/>
      <c r="C571" s="399"/>
      <c r="D571" s="399"/>
      <c r="E571" s="399"/>
      <c r="F571" s="364"/>
      <c r="G571" s="364"/>
      <c r="H571" s="364"/>
      <c r="I571" s="364"/>
      <c r="J571" s="364"/>
      <c r="K571" s="364"/>
      <c r="L571" s="364"/>
      <c r="M571" s="364"/>
      <c r="N571" s="364"/>
      <c r="O571" s="364"/>
      <c r="P571" s="364"/>
      <c r="Q571" s="364"/>
      <c r="R571" s="364"/>
      <c r="S571" s="364"/>
      <c r="T571" s="364"/>
      <c r="U571" s="364"/>
      <c r="V571" s="364"/>
      <c r="W571" s="364"/>
      <c r="X571" s="364"/>
      <c r="Y571" s="364"/>
      <c r="Z571" s="364"/>
    </row>
    <row r="572">
      <c r="A572" s="364"/>
      <c r="B572" s="364"/>
      <c r="C572" s="399"/>
      <c r="D572" s="399"/>
      <c r="E572" s="399"/>
      <c r="F572" s="364"/>
      <c r="G572" s="364"/>
      <c r="H572" s="364"/>
      <c r="I572" s="364"/>
      <c r="J572" s="364"/>
      <c r="K572" s="364"/>
      <c r="L572" s="364"/>
      <c r="M572" s="364"/>
      <c r="N572" s="364"/>
      <c r="O572" s="364"/>
      <c r="P572" s="364"/>
      <c r="Q572" s="364"/>
      <c r="R572" s="364"/>
      <c r="S572" s="364"/>
      <c r="T572" s="364"/>
      <c r="U572" s="364"/>
      <c r="V572" s="364"/>
      <c r="W572" s="364"/>
      <c r="X572" s="364"/>
      <c r="Y572" s="364"/>
      <c r="Z572" s="364"/>
    </row>
    <row r="573">
      <c r="A573" s="364"/>
      <c r="B573" s="364"/>
      <c r="C573" s="399"/>
      <c r="D573" s="399"/>
      <c r="E573" s="399"/>
      <c r="F573" s="364"/>
      <c r="G573" s="364"/>
      <c r="H573" s="364"/>
      <c r="I573" s="364"/>
      <c r="J573" s="364"/>
      <c r="K573" s="364"/>
      <c r="L573" s="364"/>
      <c r="M573" s="364"/>
      <c r="N573" s="364"/>
      <c r="O573" s="364"/>
      <c r="P573" s="364"/>
      <c r="Q573" s="364"/>
      <c r="R573" s="364"/>
      <c r="S573" s="364"/>
      <c r="T573" s="364"/>
      <c r="U573" s="364"/>
      <c r="V573" s="364"/>
      <c r="W573" s="364"/>
      <c r="X573" s="364"/>
      <c r="Y573" s="364"/>
      <c r="Z573" s="364"/>
    </row>
    <row r="574">
      <c r="A574" s="364"/>
      <c r="B574" s="364"/>
      <c r="C574" s="399"/>
      <c r="D574" s="399"/>
      <c r="E574" s="399"/>
      <c r="F574" s="364"/>
      <c r="G574" s="364"/>
      <c r="H574" s="364"/>
      <c r="I574" s="364"/>
      <c r="J574" s="364"/>
      <c r="K574" s="364"/>
      <c r="L574" s="364"/>
      <c r="M574" s="364"/>
      <c r="N574" s="364"/>
      <c r="O574" s="364"/>
      <c r="P574" s="364"/>
      <c r="Q574" s="364"/>
      <c r="R574" s="364"/>
      <c r="S574" s="364"/>
      <c r="T574" s="364"/>
      <c r="U574" s="364"/>
      <c r="V574" s="364"/>
      <c r="W574" s="364"/>
      <c r="X574" s="364"/>
      <c r="Y574" s="364"/>
      <c r="Z574" s="364"/>
    </row>
    <row r="575">
      <c r="A575" s="364"/>
      <c r="B575" s="364"/>
      <c r="C575" s="399"/>
      <c r="D575" s="399"/>
      <c r="E575" s="399"/>
      <c r="F575" s="364"/>
      <c r="G575" s="364"/>
      <c r="H575" s="364"/>
      <c r="I575" s="364"/>
      <c r="J575" s="364"/>
      <c r="K575" s="364"/>
      <c r="L575" s="364"/>
      <c r="M575" s="364"/>
      <c r="N575" s="364"/>
      <c r="O575" s="364"/>
      <c r="P575" s="364"/>
      <c r="Q575" s="364"/>
      <c r="R575" s="364"/>
      <c r="S575" s="364"/>
      <c r="T575" s="364"/>
      <c r="U575" s="364"/>
      <c r="V575" s="364"/>
      <c r="W575" s="364"/>
      <c r="X575" s="364"/>
      <c r="Y575" s="364"/>
      <c r="Z575" s="364"/>
    </row>
    <row r="576">
      <c r="A576" s="364"/>
      <c r="B576" s="364"/>
      <c r="C576" s="399"/>
      <c r="D576" s="399"/>
      <c r="E576" s="399"/>
      <c r="F576" s="364"/>
      <c r="G576" s="364"/>
      <c r="H576" s="364"/>
      <c r="I576" s="364"/>
      <c r="J576" s="364"/>
      <c r="K576" s="364"/>
      <c r="L576" s="364"/>
      <c r="M576" s="364"/>
      <c r="N576" s="364"/>
      <c r="O576" s="364"/>
      <c r="P576" s="364"/>
      <c r="Q576" s="364"/>
      <c r="R576" s="364"/>
      <c r="S576" s="364"/>
      <c r="T576" s="364"/>
      <c r="U576" s="364"/>
      <c r="V576" s="364"/>
      <c r="W576" s="364"/>
      <c r="X576" s="364"/>
      <c r="Y576" s="364"/>
      <c r="Z576" s="364"/>
    </row>
    <row r="577">
      <c r="A577" s="364"/>
      <c r="B577" s="364"/>
      <c r="C577" s="399"/>
      <c r="D577" s="399"/>
      <c r="E577" s="399"/>
      <c r="F577" s="364"/>
      <c r="G577" s="364"/>
      <c r="H577" s="364"/>
      <c r="I577" s="364"/>
      <c r="J577" s="364"/>
      <c r="K577" s="364"/>
      <c r="L577" s="364"/>
      <c r="M577" s="364"/>
      <c r="N577" s="364"/>
      <c r="O577" s="364"/>
      <c r="P577" s="364"/>
      <c r="Q577" s="364"/>
      <c r="R577" s="364"/>
      <c r="S577" s="364"/>
      <c r="T577" s="364"/>
      <c r="U577" s="364"/>
      <c r="V577" s="364"/>
      <c r="W577" s="364"/>
      <c r="X577" s="364"/>
      <c r="Y577" s="364"/>
      <c r="Z577" s="364"/>
    </row>
    <row r="578">
      <c r="A578" s="364"/>
      <c r="B578" s="364"/>
      <c r="C578" s="399"/>
      <c r="D578" s="399"/>
      <c r="E578" s="399"/>
      <c r="F578" s="364"/>
      <c r="G578" s="364"/>
      <c r="H578" s="364"/>
      <c r="I578" s="364"/>
      <c r="J578" s="364"/>
      <c r="K578" s="364"/>
      <c r="L578" s="364"/>
      <c r="M578" s="364"/>
      <c r="N578" s="364"/>
      <c r="O578" s="364"/>
      <c r="P578" s="364"/>
      <c r="Q578" s="364"/>
      <c r="R578" s="364"/>
      <c r="S578" s="364"/>
      <c r="T578" s="364"/>
      <c r="U578" s="364"/>
      <c r="V578" s="364"/>
      <c r="W578" s="364"/>
      <c r="X578" s="364"/>
      <c r="Y578" s="364"/>
      <c r="Z578" s="364"/>
    </row>
    <row r="579">
      <c r="A579" s="364"/>
      <c r="B579" s="364"/>
      <c r="C579" s="399"/>
      <c r="D579" s="399"/>
      <c r="E579" s="399"/>
      <c r="F579" s="364"/>
      <c r="G579" s="364"/>
      <c r="H579" s="364"/>
      <c r="I579" s="364"/>
      <c r="J579" s="364"/>
      <c r="K579" s="364"/>
      <c r="L579" s="364"/>
      <c r="M579" s="364"/>
      <c r="N579" s="364"/>
      <c r="O579" s="364"/>
      <c r="P579" s="364"/>
      <c r="Q579" s="364"/>
      <c r="R579" s="364"/>
      <c r="S579" s="364"/>
      <c r="T579" s="364"/>
      <c r="U579" s="364"/>
      <c r="V579" s="364"/>
      <c r="W579" s="364"/>
      <c r="X579" s="364"/>
      <c r="Y579" s="364"/>
      <c r="Z579" s="364"/>
    </row>
    <row r="580">
      <c r="A580" s="364"/>
      <c r="B580" s="364"/>
      <c r="C580" s="399"/>
      <c r="D580" s="399"/>
      <c r="E580" s="399"/>
      <c r="F580" s="364"/>
      <c r="G580" s="364"/>
      <c r="H580" s="364"/>
      <c r="I580" s="364"/>
      <c r="J580" s="364"/>
      <c r="K580" s="364"/>
      <c r="L580" s="364"/>
      <c r="M580" s="364"/>
      <c r="N580" s="364"/>
      <c r="O580" s="364"/>
      <c r="P580" s="364"/>
      <c r="Q580" s="364"/>
      <c r="R580" s="364"/>
      <c r="S580" s="364"/>
      <c r="T580" s="364"/>
      <c r="U580" s="364"/>
      <c r="V580" s="364"/>
      <c r="W580" s="364"/>
      <c r="X580" s="364"/>
      <c r="Y580" s="364"/>
      <c r="Z580" s="364"/>
    </row>
    <row r="581">
      <c r="A581" s="364"/>
      <c r="B581" s="364"/>
      <c r="C581" s="399"/>
      <c r="D581" s="399"/>
      <c r="E581" s="399"/>
      <c r="F581" s="364"/>
      <c r="G581" s="364"/>
      <c r="H581" s="364"/>
      <c r="I581" s="364"/>
      <c r="J581" s="364"/>
      <c r="K581" s="364"/>
      <c r="L581" s="364"/>
      <c r="M581" s="364"/>
      <c r="N581" s="364"/>
      <c r="O581" s="364"/>
      <c r="P581" s="364"/>
      <c r="Q581" s="364"/>
      <c r="R581" s="364"/>
      <c r="S581" s="364"/>
      <c r="T581" s="364"/>
      <c r="U581" s="364"/>
      <c r="V581" s="364"/>
      <c r="W581" s="364"/>
      <c r="X581" s="364"/>
      <c r="Y581" s="364"/>
      <c r="Z581" s="364"/>
    </row>
    <row r="582">
      <c r="A582" s="364"/>
      <c r="B582" s="364"/>
      <c r="C582" s="399"/>
      <c r="D582" s="399"/>
      <c r="E582" s="399"/>
      <c r="F582" s="364"/>
      <c r="G582" s="364"/>
      <c r="H582" s="364"/>
      <c r="I582" s="364"/>
      <c r="J582" s="364"/>
      <c r="K582" s="364"/>
      <c r="L582" s="364"/>
      <c r="M582" s="364"/>
      <c r="N582" s="364"/>
      <c r="O582" s="364"/>
      <c r="P582" s="364"/>
      <c r="Q582" s="364"/>
      <c r="R582" s="364"/>
      <c r="S582" s="364"/>
      <c r="T582" s="364"/>
      <c r="U582" s="364"/>
      <c r="V582" s="364"/>
      <c r="W582" s="364"/>
      <c r="X582" s="364"/>
      <c r="Y582" s="364"/>
      <c r="Z582" s="364"/>
    </row>
    <row r="583">
      <c r="A583" s="364"/>
      <c r="B583" s="364"/>
      <c r="C583" s="399"/>
      <c r="D583" s="399"/>
      <c r="E583" s="399"/>
      <c r="F583" s="364"/>
      <c r="G583" s="364"/>
      <c r="H583" s="364"/>
      <c r="I583" s="364"/>
      <c r="J583" s="364"/>
      <c r="K583" s="364"/>
      <c r="L583" s="364"/>
      <c r="M583" s="364"/>
      <c r="N583" s="364"/>
      <c r="O583" s="364"/>
      <c r="P583" s="364"/>
      <c r="Q583" s="364"/>
      <c r="R583" s="364"/>
      <c r="S583" s="364"/>
      <c r="T583" s="364"/>
      <c r="U583" s="364"/>
      <c r="V583" s="364"/>
      <c r="W583" s="364"/>
      <c r="X583" s="364"/>
      <c r="Y583" s="364"/>
      <c r="Z583" s="364"/>
    </row>
    <row r="584">
      <c r="A584" s="364"/>
      <c r="B584" s="364"/>
      <c r="C584" s="399"/>
      <c r="D584" s="399"/>
      <c r="E584" s="399"/>
      <c r="F584" s="364"/>
      <c r="G584" s="364"/>
      <c r="H584" s="364"/>
      <c r="I584" s="364"/>
      <c r="J584" s="364"/>
      <c r="K584" s="364"/>
      <c r="L584" s="364"/>
      <c r="M584" s="364"/>
      <c r="N584" s="364"/>
      <c r="O584" s="364"/>
      <c r="P584" s="364"/>
      <c r="Q584" s="364"/>
      <c r="R584" s="364"/>
      <c r="S584" s="364"/>
      <c r="T584" s="364"/>
      <c r="U584" s="364"/>
      <c r="V584" s="364"/>
      <c r="W584" s="364"/>
      <c r="X584" s="364"/>
      <c r="Y584" s="364"/>
      <c r="Z584" s="364"/>
    </row>
    <row r="585">
      <c r="A585" s="364"/>
      <c r="B585" s="364"/>
      <c r="C585" s="399"/>
      <c r="D585" s="399"/>
      <c r="E585" s="399"/>
      <c r="F585" s="364"/>
      <c r="G585" s="364"/>
      <c r="H585" s="364"/>
      <c r="I585" s="364"/>
      <c r="J585" s="364"/>
      <c r="K585" s="364"/>
      <c r="L585" s="364"/>
      <c r="M585" s="364"/>
      <c r="N585" s="364"/>
      <c r="O585" s="364"/>
      <c r="P585" s="364"/>
      <c r="Q585" s="364"/>
      <c r="R585" s="364"/>
      <c r="S585" s="364"/>
      <c r="T585" s="364"/>
      <c r="U585" s="364"/>
      <c r="V585" s="364"/>
      <c r="W585" s="364"/>
      <c r="X585" s="364"/>
      <c r="Y585" s="364"/>
      <c r="Z585" s="364"/>
    </row>
    <row r="586">
      <c r="A586" s="364"/>
      <c r="B586" s="364"/>
      <c r="C586" s="399"/>
      <c r="D586" s="399"/>
      <c r="E586" s="399"/>
      <c r="F586" s="364"/>
      <c r="G586" s="364"/>
      <c r="H586" s="364"/>
      <c r="I586" s="364"/>
      <c r="J586" s="364"/>
      <c r="K586" s="364"/>
      <c r="L586" s="364"/>
      <c r="M586" s="364"/>
      <c r="N586" s="364"/>
      <c r="O586" s="364"/>
      <c r="P586" s="364"/>
      <c r="Q586" s="364"/>
      <c r="R586" s="364"/>
      <c r="S586" s="364"/>
      <c r="T586" s="364"/>
      <c r="U586" s="364"/>
      <c r="V586" s="364"/>
      <c r="W586" s="364"/>
      <c r="X586" s="364"/>
      <c r="Y586" s="364"/>
      <c r="Z586" s="364"/>
    </row>
    <row r="587">
      <c r="A587" s="364"/>
      <c r="B587" s="364"/>
      <c r="C587" s="399"/>
      <c r="D587" s="399"/>
      <c r="E587" s="399"/>
      <c r="F587" s="364"/>
      <c r="G587" s="364"/>
      <c r="H587" s="364"/>
      <c r="I587" s="364"/>
      <c r="J587" s="364"/>
      <c r="K587" s="364"/>
      <c r="L587" s="364"/>
      <c r="M587" s="364"/>
      <c r="N587" s="364"/>
      <c r="O587" s="364"/>
      <c r="P587" s="364"/>
      <c r="Q587" s="364"/>
      <c r="R587" s="364"/>
      <c r="S587" s="364"/>
      <c r="T587" s="364"/>
      <c r="U587" s="364"/>
      <c r="V587" s="364"/>
      <c r="W587" s="364"/>
      <c r="X587" s="364"/>
      <c r="Y587" s="364"/>
      <c r="Z587" s="364"/>
    </row>
    <row r="588">
      <c r="A588" s="364"/>
      <c r="B588" s="364"/>
      <c r="C588" s="399"/>
      <c r="D588" s="399"/>
      <c r="E588" s="399"/>
      <c r="F588" s="364"/>
      <c r="G588" s="364"/>
      <c r="H588" s="364"/>
      <c r="I588" s="364"/>
      <c r="J588" s="364"/>
      <c r="K588" s="364"/>
      <c r="L588" s="364"/>
      <c r="M588" s="364"/>
      <c r="N588" s="364"/>
      <c r="O588" s="364"/>
      <c r="P588" s="364"/>
      <c r="Q588" s="364"/>
      <c r="R588" s="364"/>
      <c r="S588" s="364"/>
      <c r="T588" s="364"/>
      <c r="U588" s="364"/>
      <c r="V588" s="364"/>
      <c r="W588" s="364"/>
      <c r="X588" s="364"/>
      <c r="Y588" s="364"/>
      <c r="Z588" s="364"/>
    </row>
    <row r="589">
      <c r="A589" s="364"/>
      <c r="B589" s="364"/>
      <c r="C589" s="399"/>
      <c r="D589" s="399"/>
      <c r="E589" s="399"/>
      <c r="F589" s="364"/>
      <c r="G589" s="364"/>
      <c r="H589" s="364"/>
      <c r="I589" s="364"/>
      <c r="J589" s="364"/>
      <c r="K589" s="364"/>
      <c r="L589" s="364"/>
      <c r="M589" s="364"/>
      <c r="N589" s="364"/>
      <c r="O589" s="364"/>
      <c r="P589" s="364"/>
      <c r="Q589" s="364"/>
      <c r="R589" s="364"/>
      <c r="S589" s="364"/>
      <c r="T589" s="364"/>
      <c r="U589" s="364"/>
      <c r="V589" s="364"/>
      <c r="W589" s="364"/>
      <c r="X589" s="364"/>
      <c r="Y589" s="364"/>
      <c r="Z589" s="364"/>
    </row>
    <row r="590">
      <c r="A590" s="364"/>
      <c r="B590" s="364"/>
      <c r="C590" s="399"/>
      <c r="D590" s="399"/>
      <c r="E590" s="399"/>
      <c r="F590" s="364"/>
      <c r="G590" s="364"/>
      <c r="H590" s="364"/>
      <c r="I590" s="364"/>
      <c r="J590" s="364"/>
      <c r="K590" s="364"/>
      <c r="L590" s="364"/>
      <c r="M590" s="364"/>
      <c r="N590" s="364"/>
      <c r="O590" s="364"/>
      <c r="P590" s="364"/>
      <c r="Q590" s="364"/>
      <c r="R590" s="364"/>
      <c r="S590" s="364"/>
      <c r="T590" s="364"/>
      <c r="U590" s="364"/>
      <c r="V590" s="364"/>
      <c r="W590" s="364"/>
      <c r="X590" s="364"/>
      <c r="Y590" s="364"/>
      <c r="Z590" s="364"/>
    </row>
    <row r="591">
      <c r="A591" s="364"/>
      <c r="B591" s="364"/>
      <c r="C591" s="399"/>
      <c r="D591" s="399"/>
      <c r="E591" s="399"/>
      <c r="F591" s="364"/>
      <c r="G591" s="364"/>
      <c r="H591" s="364"/>
      <c r="I591" s="364"/>
      <c r="J591" s="364"/>
      <c r="K591" s="364"/>
      <c r="L591" s="364"/>
      <c r="M591" s="364"/>
      <c r="N591" s="364"/>
      <c r="O591" s="364"/>
      <c r="P591" s="364"/>
      <c r="Q591" s="364"/>
      <c r="R591" s="364"/>
      <c r="S591" s="364"/>
      <c r="T591" s="364"/>
      <c r="U591" s="364"/>
      <c r="V591" s="364"/>
      <c r="W591" s="364"/>
      <c r="X591" s="364"/>
      <c r="Y591" s="364"/>
      <c r="Z591" s="364"/>
    </row>
    <row r="592">
      <c r="A592" s="364"/>
      <c r="B592" s="364"/>
      <c r="C592" s="399"/>
      <c r="D592" s="399"/>
      <c r="E592" s="399"/>
      <c r="F592" s="364"/>
      <c r="G592" s="364"/>
      <c r="H592" s="364"/>
      <c r="I592" s="364"/>
      <c r="J592" s="364"/>
      <c r="K592" s="364"/>
      <c r="L592" s="364"/>
      <c r="M592" s="364"/>
      <c r="N592" s="364"/>
      <c r="O592" s="364"/>
      <c r="P592" s="364"/>
      <c r="Q592" s="364"/>
      <c r="R592" s="364"/>
      <c r="S592" s="364"/>
      <c r="T592" s="364"/>
      <c r="U592" s="364"/>
      <c r="V592" s="364"/>
      <c r="W592" s="364"/>
      <c r="X592" s="364"/>
      <c r="Y592" s="364"/>
      <c r="Z592" s="364"/>
    </row>
    <row r="593">
      <c r="A593" s="364"/>
      <c r="B593" s="364"/>
      <c r="C593" s="399"/>
      <c r="D593" s="399"/>
      <c r="E593" s="399"/>
      <c r="F593" s="364"/>
      <c r="G593" s="364"/>
      <c r="H593" s="364"/>
      <c r="I593" s="364"/>
      <c r="J593" s="364"/>
      <c r="K593" s="364"/>
      <c r="L593" s="364"/>
      <c r="M593" s="364"/>
      <c r="N593" s="364"/>
      <c r="O593" s="364"/>
      <c r="P593" s="364"/>
      <c r="Q593" s="364"/>
      <c r="R593" s="364"/>
      <c r="S593" s="364"/>
      <c r="T593" s="364"/>
      <c r="U593" s="364"/>
      <c r="V593" s="364"/>
      <c r="W593" s="364"/>
      <c r="X593" s="364"/>
      <c r="Y593" s="364"/>
      <c r="Z593" s="364"/>
    </row>
    <row r="594">
      <c r="A594" s="364"/>
      <c r="B594" s="364"/>
      <c r="C594" s="399"/>
      <c r="D594" s="399"/>
      <c r="E594" s="399"/>
      <c r="F594" s="364"/>
      <c r="G594" s="364"/>
      <c r="H594" s="364"/>
      <c r="I594" s="364"/>
      <c r="J594" s="364"/>
      <c r="K594" s="364"/>
      <c r="L594" s="364"/>
      <c r="M594" s="364"/>
      <c r="N594" s="364"/>
      <c r="O594" s="364"/>
      <c r="P594" s="364"/>
      <c r="Q594" s="364"/>
      <c r="R594" s="364"/>
      <c r="S594" s="364"/>
      <c r="T594" s="364"/>
      <c r="U594" s="364"/>
      <c r="V594" s="364"/>
      <c r="W594" s="364"/>
      <c r="X594" s="364"/>
      <c r="Y594" s="364"/>
      <c r="Z594" s="364"/>
    </row>
    <row r="595">
      <c r="A595" s="364"/>
      <c r="B595" s="364"/>
      <c r="C595" s="399"/>
      <c r="D595" s="399"/>
      <c r="E595" s="399"/>
      <c r="F595" s="364"/>
      <c r="G595" s="364"/>
      <c r="H595" s="364"/>
      <c r="I595" s="364"/>
      <c r="J595" s="364"/>
      <c r="K595" s="364"/>
      <c r="L595" s="364"/>
      <c r="M595" s="364"/>
      <c r="N595" s="364"/>
      <c r="O595" s="364"/>
      <c r="P595" s="364"/>
      <c r="Q595" s="364"/>
      <c r="R595" s="364"/>
      <c r="S595" s="364"/>
      <c r="T595" s="364"/>
      <c r="U595" s="364"/>
      <c r="V595" s="364"/>
      <c r="W595" s="364"/>
      <c r="X595" s="364"/>
      <c r="Y595" s="364"/>
      <c r="Z595" s="364"/>
    </row>
    <row r="596">
      <c r="A596" s="364"/>
      <c r="B596" s="364"/>
      <c r="C596" s="399"/>
      <c r="D596" s="399"/>
      <c r="E596" s="399"/>
      <c r="F596" s="364"/>
      <c r="G596" s="364"/>
      <c r="H596" s="364"/>
      <c r="I596" s="364"/>
      <c r="J596" s="364"/>
      <c r="K596" s="364"/>
      <c r="L596" s="364"/>
      <c r="M596" s="364"/>
      <c r="N596" s="364"/>
      <c r="O596" s="364"/>
      <c r="P596" s="364"/>
      <c r="Q596" s="364"/>
      <c r="R596" s="364"/>
      <c r="S596" s="364"/>
      <c r="T596" s="364"/>
      <c r="U596" s="364"/>
      <c r="V596" s="364"/>
      <c r="W596" s="364"/>
      <c r="X596" s="364"/>
      <c r="Y596" s="364"/>
      <c r="Z596" s="364"/>
    </row>
    <row r="597">
      <c r="A597" s="364"/>
      <c r="B597" s="364"/>
      <c r="C597" s="399"/>
      <c r="D597" s="399"/>
      <c r="E597" s="399"/>
      <c r="F597" s="364"/>
      <c r="G597" s="364"/>
      <c r="H597" s="364"/>
      <c r="I597" s="364"/>
      <c r="J597" s="364"/>
      <c r="K597" s="364"/>
      <c r="L597" s="364"/>
      <c r="M597" s="364"/>
      <c r="N597" s="364"/>
      <c r="O597" s="364"/>
      <c r="P597" s="364"/>
      <c r="Q597" s="364"/>
      <c r="R597" s="364"/>
      <c r="S597" s="364"/>
      <c r="T597" s="364"/>
      <c r="U597" s="364"/>
      <c r="V597" s="364"/>
      <c r="W597" s="364"/>
      <c r="X597" s="364"/>
      <c r="Y597" s="364"/>
      <c r="Z597" s="364"/>
    </row>
    <row r="598">
      <c r="A598" s="364"/>
      <c r="B598" s="364"/>
      <c r="C598" s="399"/>
      <c r="D598" s="399"/>
      <c r="E598" s="399"/>
      <c r="F598" s="364"/>
      <c r="G598" s="364"/>
      <c r="H598" s="364"/>
      <c r="I598" s="364"/>
      <c r="J598" s="364"/>
      <c r="K598" s="364"/>
      <c r="L598" s="364"/>
      <c r="M598" s="364"/>
      <c r="N598" s="364"/>
      <c r="O598" s="364"/>
      <c r="P598" s="364"/>
      <c r="Q598" s="364"/>
      <c r="R598" s="364"/>
      <c r="S598" s="364"/>
      <c r="T598" s="364"/>
      <c r="U598" s="364"/>
      <c r="V598" s="364"/>
      <c r="W598" s="364"/>
      <c r="X598" s="364"/>
      <c r="Y598" s="364"/>
      <c r="Z598" s="364"/>
    </row>
    <row r="599">
      <c r="A599" s="364"/>
      <c r="B599" s="364"/>
      <c r="C599" s="399"/>
      <c r="D599" s="399"/>
      <c r="E599" s="399"/>
      <c r="F599" s="364"/>
      <c r="G599" s="364"/>
      <c r="H599" s="364"/>
      <c r="I599" s="364"/>
      <c r="J599" s="364"/>
      <c r="K599" s="364"/>
      <c r="L599" s="364"/>
      <c r="M599" s="364"/>
      <c r="N599" s="364"/>
      <c r="O599" s="364"/>
      <c r="P599" s="364"/>
      <c r="Q599" s="364"/>
      <c r="R599" s="364"/>
      <c r="S599" s="364"/>
      <c r="T599" s="364"/>
      <c r="U599" s="364"/>
      <c r="V599" s="364"/>
      <c r="W599" s="364"/>
      <c r="X599" s="364"/>
      <c r="Y599" s="364"/>
      <c r="Z599" s="364"/>
    </row>
    <row r="600">
      <c r="A600" s="364"/>
      <c r="B600" s="364"/>
      <c r="C600" s="399"/>
      <c r="D600" s="399"/>
      <c r="E600" s="399"/>
      <c r="F600" s="364"/>
      <c r="G600" s="364"/>
      <c r="H600" s="364"/>
      <c r="I600" s="364"/>
      <c r="J600" s="364"/>
      <c r="K600" s="364"/>
      <c r="L600" s="364"/>
      <c r="M600" s="364"/>
      <c r="N600" s="364"/>
      <c r="O600" s="364"/>
      <c r="P600" s="364"/>
      <c r="Q600" s="364"/>
      <c r="R600" s="364"/>
      <c r="S600" s="364"/>
      <c r="T600" s="364"/>
      <c r="U600" s="364"/>
      <c r="V600" s="364"/>
      <c r="W600" s="364"/>
      <c r="X600" s="364"/>
      <c r="Y600" s="364"/>
      <c r="Z600" s="364"/>
    </row>
    <row r="601">
      <c r="A601" s="364"/>
      <c r="B601" s="364"/>
      <c r="C601" s="399"/>
      <c r="D601" s="399"/>
      <c r="E601" s="399"/>
      <c r="F601" s="364"/>
      <c r="G601" s="364"/>
      <c r="H601" s="364"/>
      <c r="I601" s="364"/>
      <c r="J601" s="364"/>
      <c r="K601" s="364"/>
      <c r="L601" s="364"/>
      <c r="M601" s="364"/>
      <c r="N601" s="364"/>
      <c r="O601" s="364"/>
      <c r="P601" s="364"/>
      <c r="Q601" s="364"/>
      <c r="R601" s="364"/>
      <c r="S601" s="364"/>
      <c r="T601" s="364"/>
      <c r="U601" s="364"/>
      <c r="V601" s="364"/>
      <c r="W601" s="364"/>
      <c r="X601" s="364"/>
      <c r="Y601" s="364"/>
      <c r="Z601" s="364"/>
    </row>
    <row r="602">
      <c r="A602" s="364"/>
      <c r="B602" s="364"/>
      <c r="C602" s="399"/>
      <c r="D602" s="399"/>
      <c r="E602" s="399"/>
      <c r="F602" s="364"/>
      <c r="G602" s="364"/>
      <c r="H602" s="364"/>
      <c r="I602" s="364"/>
      <c r="J602" s="364"/>
      <c r="K602" s="364"/>
      <c r="L602" s="364"/>
      <c r="M602" s="364"/>
      <c r="N602" s="364"/>
      <c r="O602" s="364"/>
      <c r="P602" s="364"/>
      <c r="Q602" s="364"/>
      <c r="R602" s="364"/>
      <c r="S602" s="364"/>
      <c r="T602" s="364"/>
      <c r="U602" s="364"/>
      <c r="V602" s="364"/>
      <c r="W602" s="364"/>
      <c r="X602" s="364"/>
      <c r="Y602" s="364"/>
      <c r="Z602" s="364"/>
    </row>
    <row r="603">
      <c r="A603" s="364"/>
      <c r="B603" s="364"/>
      <c r="C603" s="399"/>
      <c r="D603" s="399"/>
      <c r="E603" s="399"/>
      <c r="F603" s="364"/>
      <c r="G603" s="364"/>
      <c r="H603" s="364"/>
      <c r="I603" s="364"/>
      <c r="J603" s="364"/>
      <c r="K603" s="364"/>
      <c r="L603" s="364"/>
      <c r="M603" s="364"/>
      <c r="N603" s="364"/>
      <c r="O603" s="364"/>
      <c r="P603" s="364"/>
      <c r="Q603" s="364"/>
      <c r="R603" s="364"/>
      <c r="S603" s="364"/>
      <c r="T603" s="364"/>
      <c r="U603" s="364"/>
      <c r="V603" s="364"/>
      <c r="W603" s="364"/>
      <c r="X603" s="364"/>
      <c r="Y603" s="364"/>
      <c r="Z603" s="364"/>
    </row>
    <row r="604">
      <c r="A604" s="364"/>
      <c r="B604" s="364"/>
      <c r="C604" s="399"/>
      <c r="D604" s="399"/>
      <c r="E604" s="399"/>
      <c r="F604" s="364"/>
      <c r="G604" s="364"/>
      <c r="H604" s="364"/>
      <c r="I604" s="364"/>
      <c r="J604" s="364"/>
      <c r="K604" s="364"/>
      <c r="L604" s="364"/>
      <c r="M604" s="364"/>
      <c r="N604" s="364"/>
      <c r="O604" s="364"/>
      <c r="P604" s="364"/>
      <c r="Q604" s="364"/>
      <c r="R604" s="364"/>
      <c r="S604" s="364"/>
      <c r="T604" s="364"/>
      <c r="U604" s="364"/>
      <c r="V604" s="364"/>
      <c r="W604" s="364"/>
      <c r="X604" s="364"/>
      <c r="Y604" s="364"/>
      <c r="Z604" s="364"/>
    </row>
    <row r="605">
      <c r="A605" s="364"/>
      <c r="B605" s="364"/>
      <c r="C605" s="399"/>
      <c r="D605" s="399"/>
      <c r="E605" s="399"/>
      <c r="F605" s="364"/>
      <c r="G605" s="364"/>
      <c r="H605" s="364"/>
      <c r="I605" s="364"/>
      <c r="J605" s="364"/>
      <c r="K605" s="364"/>
      <c r="L605" s="364"/>
      <c r="M605" s="364"/>
      <c r="N605" s="364"/>
      <c r="O605" s="364"/>
      <c r="P605" s="364"/>
      <c r="Q605" s="364"/>
      <c r="R605" s="364"/>
      <c r="S605" s="364"/>
      <c r="T605" s="364"/>
      <c r="U605" s="364"/>
      <c r="V605" s="364"/>
      <c r="W605" s="364"/>
      <c r="X605" s="364"/>
      <c r="Y605" s="364"/>
      <c r="Z605" s="364"/>
    </row>
    <row r="606">
      <c r="A606" s="364"/>
      <c r="B606" s="364"/>
      <c r="C606" s="399"/>
      <c r="D606" s="399"/>
      <c r="E606" s="399"/>
      <c r="F606" s="364"/>
      <c r="G606" s="364"/>
      <c r="H606" s="364"/>
      <c r="I606" s="364"/>
      <c r="J606" s="364"/>
      <c r="K606" s="364"/>
      <c r="L606" s="364"/>
      <c r="M606" s="364"/>
      <c r="N606" s="364"/>
      <c r="O606" s="364"/>
      <c r="P606" s="364"/>
      <c r="Q606" s="364"/>
      <c r="R606" s="364"/>
      <c r="S606" s="364"/>
      <c r="T606" s="364"/>
      <c r="U606" s="364"/>
      <c r="V606" s="364"/>
      <c r="W606" s="364"/>
      <c r="X606" s="364"/>
      <c r="Y606" s="364"/>
      <c r="Z606" s="364"/>
    </row>
    <row r="607">
      <c r="A607" s="364"/>
      <c r="B607" s="364"/>
      <c r="C607" s="399"/>
      <c r="D607" s="399"/>
      <c r="E607" s="399"/>
      <c r="F607" s="364"/>
      <c r="G607" s="364"/>
      <c r="H607" s="364"/>
      <c r="I607" s="364"/>
      <c r="J607" s="364"/>
      <c r="K607" s="364"/>
      <c r="L607" s="364"/>
      <c r="M607" s="364"/>
      <c r="N607" s="364"/>
      <c r="O607" s="364"/>
      <c r="P607" s="364"/>
      <c r="Q607" s="364"/>
      <c r="R607" s="364"/>
      <c r="S607" s="364"/>
      <c r="T607" s="364"/>
      <c r="U607" s="364"/>
      <c r="V607" s="364"/>
      <c r="W607" s="364"/>
      <c r="X607" s="364"/>
      <c r="Y607" s="364"/>
      <c r="Z607" s="364"/>
    </row>
    <row r="608">
      <c r="A608" s="364"/>
      <c r="B608" s="364"/>
      <c r="C608" s="399"/>
      <c r="D608" s="399"/>
      <c r="E608" s="399"/>
      <c r="F608" s="364"/>
      <c r="G608" s="364"/>
      <c r="H608" s="364"/>
      <c r="I608" s="364"/>
      <c r="J608" s="364"/>
      <c r="K608" s="364"/>
      <c r="L608" s="364"/>
      <c r="M608" s="364"/>
      <c r="N608" s="364"/>
      <c r="O608" s="364"/>
      <c r="P608" s="364"/>
      <c r="Q608" s="364"/>
      <c r="R608" s="364"/>
      <c r="S608" s="364"/>
      <c r="T608" s="364"/>
      <c r="U608" s="364"/>
      <c r="V608" s="364"/>
      <c r="W608" s="364"/>
      <c r="X608" s="364"/>
      <c r="Y608" s="364"/>
      <c r="Z608" s="364"/>
    </row>
    <row r="609">
      <c r="A609" s="364"/>
      <c r="B609" s="364"/>
      <c r="C609" s="399"/>
      <c r="D609" s="399"/>
      <c r="E609" s="399"/>
      <c r="F609" s="364"/>
      <c r="G609" s="364"/>
      <c r="H609" s="364"/>
      <c r="I609" s="364"/>
      <c r="J609" s="364"/>
      <c r="K609" s="364"/>
      <c r="L609" s="364"/>
      <c r="M609" s="364"/>
      <c r="N609" s="364"/>
      <c r="O609" s="364"/>
      <c r="P609" s="364"/>
      <c r="Q609" s="364"/>
      <c r="R609" s="364"/>
      <c r="S609" s="364"/>
      <c r="T609" s="364"/>
      <c r="U609" s="364"/>
      <c r="V609" s="364"/>
      <c r="W609" s="364"/>
      <c r="X609" s="364"/>
      <c r="Y609" s="364"/>
      <c r="Z609" s="364"/>
    </row>
    <row r="610">
      <c r="A610" s="364"/>
      <c r="B610" s="364"/>
      <c r="C610" s="399"/>
      <c r="D610" s="399"/>
      <c r="E610" s="399"/>
      <c r="F610" s="364"/>
      <c r="G610" s="364"/>
      <c r="H610" s="364"/>
      <c r="I610" s="364"/>
      <c r="J610" s="364"/>
      <c r="K610" s="364"/>
      <c r="L610" s="364"/>
      <c r="M610" s="364"/>
      <c r="N610" s="364"/>
      <c r="O610" s="364"/>
      <c r="P610" s="364"/>
      <c r="Q610" s="364"/>
      <c r="R610" s="364"/>
      <c r="S610" s="364"/>
      <c r="T610" s="364"/>
      <c r="U610" s="364"/>
      <c r="V610" s="364"/>
      <c r="W610" s="364"/>
      <c r="X610" s="364"/>
      <c r="Y610" s="364"/>
      <c r="Z610" s="364"/>
    </row>
    <row r="611">
      <c r="A611" s="364"/>
      <c r="B611" s="364"/>
      <c r="C611" s="399"/>
      <c r="D611" s="399"/>
      <c r="E611" s="399"/>
      <c r="F611" s="364"/>
      <c r="G611" s="364"/>
      <c r="H611" s="364"/>
      <c r="I611" s="364"/>
      <c r="J611" s="364"/>
      <c r="K611" s="364"/>
      <c r="L611" s="364"/>
      <c r="M611" s="364"/>
      <c r="N611" s="364"/>
      <c r="O611" s="364"/>
      <c r="P611" s="364"/>
      <c r="Q611" s="364"/>
      <c r="R611" s="364"/>
      <c r="S611" s="364"/>
      <c r="T611" s="364"/>
      <c r="U611" s="364"/>
      <c r="V611" s="364"/>
      <c r="W611" s="364"/>
      <c r="X611" s="364"/>
      <c r="Y611" s="364"/>
      <c r="Z611" s="364"/>
    </row>
    <row r="612">
      <c r="A612" s="364"/>
      <c r="B612" s="364"/>
      <c r="C612" s="399"/>
      <c r="D612" s="399"/>
      <c r="E612" s="399"/>
      <c r="F612" s="364"/>
      <c r="G612" s="364"/>
      <c r="H612" s="364"/>
      <c r="I612" s="364"/>
      <c r="J612" s="364"/>
      <c r="K612" s="364"/>
      <c r="L612" s="364"/>
      <c r="M612" s="364"/>
      <c r="N612" s="364"/>
      <c r="O612" s="364"/>
      <c r="P612" s="364"/>
      <c r="Q612" s="364"/>
      <c r="R612" s="364"/>
      <c r="S612" s="364"/>
      <c r="T612" s="364"/>
      <c r="U612" s="364"/>
      <c r="V612" s="364"/>
      <c r="W612" s="364"/>
      <c r="X612" s="364"/>
      <c r="Y612" s="364"/>
      <c r="Z612" s="364"/>
    </row>
    <row r="613">
      <c r="A613" s="364"/>
      <c r="B613" s="364"/>
      <c r="C613" s="399"/>
      <c r="D613" s="399"/>
      <c r="E613" s="399"/>
      <c r="F613" s="364"/>
      <c r="G613" s="364"/>
      <c r="H613" s="364"/>
      <c r="I613" s="364"/>
      <c r="J613" s="364"/>
      <c r="K613" s="364"/>
      <c r="L613" s="364"/>
      <c r="M613" s="364"/>
      <c r="N613" s="364"/>
      <c r="O613" s="364"/>
      <c r="P613" s="364"/>
      <c r="Q613" s="364"/>
      <c r="R613" s="364"/>
      <c r="S613" s="364"/>
      <c r="T613" s="364"/>
      <c r="U613" s="364"/>
      <c r="V613" s="364"/>
      <c r="W613" s="364"/>
      <c r="X613" s="364"/>
      <c r="Y613" s="364"/>
      <c r="Z613" s="364"/>
    </row>
    <row r="614">
      <c r="A614" s="364"/>
      <c r="B614" s="364"/>
      <c r="C614" s="399"/>
      <c r="D614" s="399"/>
      <c r="E614" s="399"/>
      <c r="F614" s="364"/>
      <c r="G614" s="364"/>
      <c r="H614" s="364"/>
      <c r="I614" s="364"/>
      <c r="J614" s="364"/>
      <c r="K614" s="364"/>
      <c r="L614" s="364"/>
      <c r="M614" s="364"/>
      <c r="N614" s="364"/>
      <c r="O614" s="364"/>
      <c r="P614" s="364"/>
      <c r="Q614" s="364"/>
      <c r="R614" s="364"/>
      <c r="S614" s="364"/>
      <c r="T614" s="364"/>
      <c r="U614" s="364"/>
      <c r="V614" s="364"/>
      <c r="W614" s="364"/>
      <c r="X614" s="364"/>
      <c r="Y614" s="364"/>
      <c r="Z614" s="364"/>
    </row>
    <row r="615">
      <c r="A615" s="364"/>
      <c r="B615" s="364"/>
      <c r="C615" s="399"/>
      <c r="D615" s="399"/>
      <c r="E615" s="399"/>
      <c r="F615" s="364"/>
      <c r="G615" s="364"/>
      <c r="H615" s="364"/>
      <c r="I615" s="364"/>
      <c r="J615" s="364"/>
      <c r="K615" s="364"/>
      <c r="L615" s="364"/>
      <c r="M615" s="364"/>
      <c r="N615" s="364"/>
      <c r="O615" s="364"/>
      <c r="P615" s="364"/>
      <c r="Q615" s="364"/>
      <c r="R615" s="364"/>
      <c r="S615" s="364"/>
      <c r="T615" s="364"/>
      <c r="U615" s="364"/>
      <c r="V615" s="364"/>
      <c r="W615" s="364"/>
      <c r="X615" s="364"/>
      <c r="Y615" s="364"/>
      <c r="Z615" s="364"/>
    </row>
    <row r="616">
      <c r="A616" s="364"/>
      <c r="B616" s="364"/>
      <c r="C616" s="399"/>
      <c r="D616" s="399"/>
      <c r="E616" s="399"/>
      <c r="F616" s="364"/>
      <c r="G616" s="364"/>
      <c r="H616" s="364"/>
      <c r="I616" s="364"/>
      <c r="J616" s="364"/>
      <c r="K616" s="364"/>
      <c r="L616" s="364"/>
      <c r="M616" s="364"/>
      <c r="N616" s="364"/>
      <c r="O616" s="364"/>
      <c r="P616" s="364"/>
      <c r="Q616" s="364"/>
      <c r="R616" s="364"/>
      <c r="S616" s="364"/>
      <c r="T616" s="364"/>
      <c r="U616" s="364"/>
      <c r="V616" s="364"/>
      <c r="W616" s="364"/>
      <c r="X616" s="364"/>
      <c r="Y616" s="364"/>
      <c r="Z616" s="364"/>
    </row>
    <row r="617">
      <c r="A617" s="364"/>
      <c r="B617" s="364"/>
      <c r="C617" s="399"/>
      <c r="D617" s="399"/>
      <c r="E617" s="399"/>
      <c r="F617" s="364"/>
      <c r="G617" s="364"/>
      <c r="H617" s="364"/>
      <c r="I617" s="364"/>
      <c r="J617" s="364"/>
      <c r="K617" s="364"/>
      <c r="L617" s="364"/>
      <c r="M617" s="364"/>
      <c r="N617" s="364"/>
      <c r="O617" s="364"/>
      <c r="P617" s="364"/>
      <c r="Q617" s="364"/>
      <c r="R617" s="364"/>
      <c r="S617" s="364"/>
      <c r="T617" s="364"/>
      <c r="U617" s="364"/>
      <c r="V617" s="364"/>
      <c r="W617" s="364"/>
      <c r="X617" s="364"/>
      <c r="Y617" s="364"/>
      <c r="Z617" s="364"/>
    </row>
    <row r="618">
      <c r="A618" s="364"/>
      <c r="B618" s="364"/>
      <c r="C618" s="399"/>
      <c r="D618" s="399"/>
      <c r="E618" s="399"/>
      <c r="F618" s="364"/>
      <c r="G618" s="364"/>
      <c r="H618" s="364"/>
      <c r="I618" s="364"/>
      <c r="J618" s="364"/>
      <c r="K618" s="364"/>
      <c r="L618" s="364"/>
      <c r="M618" s="364"/>
      <c r="N618" s="364"/>
      <c r="O618" s="364"/>
      <c r="P618" s="364"/>
      <c r="Q618" s="364"/>
      <c r="R618" s="364"/>
      <c r="S618" s="364"/>
      <c r="T618" s="364"/>
      <c r="U618" s="364"/>
      <c r="V618" s="364"/>
      <c r="W618" s="364"/>
      <c r="X618" s="364"/>
      <c r="Y618" s="364"/>
      <c r="Z618" s="364"/>
    </row>
    <row r="619">
      <c r="A619" s="364"/>
      <c r="B619" s="364"/>
      <c r="C619" s="399"/>
      <c r="D619" s="399"/>
      <c r="E619" s="399"/>
      <c r="F619" s="364"/>
      <c r="G619" s="364"/>
      <c r="H619" s="364"/>
      <c r="I619" s="364"/>
      <c r="J619" s="364"/>
      <c r="K619" s="364"/>
      <c r="L619" s="364"/>
      <c r="M619" s="364"/>
      <c r="N619" s="364"/>
      <c r="O619" s="364"/>
      <c r="P619" s="364"/>
      <c r="Q619" s="364"/>
      <c r="R619" s="364"/>
      <c r="S619" s="364"/>
      <c r="T619" s="364"/>
      <c r="U619" s="364"/>
      <c r="V619" s="364"/>
      <c r="W619" s="364"/>
      <c r="X619" s="364"/>
      <c r="Y619" s="364"/>
      <c r="Z619" s="364"/>
    </row>
    <row r="620">
      <c r="A620" s="364"/>
      <c r="B620" s="364"/>
      <c r="C620" s="399"/>
      <c r="D620" s="399"/>
      <c r="E620" s="399"/>
      <c r="F620" s="364"/>
      <c r="G620" s="364"/>
      <c r="H620" s="364"/>
      <c r="I620" s="364"/>
      <c r="J620" s="364"/>
      <c r="K620" s="364"/>
      <c r="L620" s="364"/>
      <c r="M620" s="364"/>
      <c r="N620" s="364"/>
      <c r="O620" s="364"/>
      <c r="P620" s="364"/>
      <c r="Q620" s="364"/>
      <c r="R620" s="364"/>
      <c r="S620" s="364"/>
      <c r="T620" s="364"/>
      <c r="U620" s="364"/>
      <c r="V620" s="364"/>
      <c r="W620" s="364"/>
      <c r="X620" s="364"/>
      <c r="Y620" s="364"/>
      <c r="Z620" s="364"/>
    </row>
    <row r="621">
      <c r="A621" s="364"/>
      <c r="B621" s="364"/>
      <c r="C621" s="399"/>
      <c r="D621" s="399"/>
      <c r="E621" s="399"/>
      <c r="F621" s="364"/>
      <c r="G621" s="364"/>
      <c r="H621" s="364"/>
      <c r="I621" s="364"/>
      <c r="J621" s="364"/>
      <c r="K621" s="364"/>
      <c r="L621" s="364"/>
      <c r="M621" s="364"/>
      <c r="N621" s="364"/>
      <c r="O621" s="364"/>
      <c r="P621" s="364"/>
      <c r="Q621" s="364"/>
      <c r="R621" s="364"/>
      <c r="S621" s="364"/>
      <c r="T621" s="364"/>
      <c r="U621" s="364"/>
      <c r="V621" s="364"/>
      <c r="W621" s="364"/>
      <c r="X621" s="364"/>
      <c r="Y621" s="364"/>
      <c r="Z621" s="364"/>
    </row>
    <row r="622">
      <c r="A622" s="364"/>
      <c r="B622" s="364"/>
      <c r="C622" s="399"/>
      <c r="D622" s="399"/>
      <c r="E622" s="399"/>
      <c r="F622" s="364"/>
      <c r="G622" s="364"/>
      <c r="H622" s="364"/>
      <c r="I622" s="364"/>
      <c r="J622" s="364"/>
      <c r="K622" s="364"/>
      <c r="L622" s="364"/>
      <c r="M622" s="364"/>
      <c r="N622" s="364"/>
      <c r="O622" s="364"/>
      <c r="P622" s="364"/>
      <c r="Q622" s="364"/>
      <c r="R622" s="364"/>
      <c r="S622" s="364"/>
      <c r="T622" s="364"/>
      <c r="U622" s="364"/>
      <c r="V622" s="364"/>
      <c r="W622" s="364"/>
      <c r="X622" s="364"/>
      <c r="Y622" s="364"/>
      <c r="Z622" s="364"/>
    </row>
    <row r="623">
      <c r="A623" s="364"/>
      <c r="B623" s="364"/>
      <c r="C623" s="399"/>
      <c r="D623" s="399"/>
      <c r="E623" s="399"/>
      <c r="F623" s="364"/>
      <c r="G623" s="364"/>
      <c r="H623" s="364"/>
      <c r="I623" s="364"/>
      <c r="J623" s="364"/>
      <c r="K623" s="364"/>
      <c r="L623" s="364"/>
      <c r="M623" s="364"/>
      <c r="N623" s="364"/>
      <c r="O623" s="364"/>
      <c r="P623" s="364"/>
      <c r="Q623" s="364"/>
      <c r="R623" s="364"/>
      <c r="S623" s="364"/>
      <c r="T623" s="364"/>
      <c r="U623" s="364"/>
      <c r="V623" s="364"/>
      <c r="W623" s="364"/>
      <c r="X623" s="364"/>
      <c r="Y623" s="364"/>
      <c r="Z623" s="364"/>
    </row>
    <row r="624">
      <c r="A624" s="364"/>
      <c r="B624" s="364"/>
      <c r="C624" s="399"/>
      <c r="D624" s="399"/>
      <c r="E624" s="399"/>
      <c r="F624" s="364"/>
      <c r="G624" s="364"/>
      <c r="H624" s="364"/>
      <c r="I624" s="364"/>
      <c r="J624" s="364"/>
      <c r="K624" s="364"/>
      <c r="L624" s="364"/>
      <c r="M624" s="364"/>
      <c r="N624" s="364"/>
      <c r="O624" s="364"/>
      <c r="P624" s="364"/>
      <c r="Q624" s="364"/>
      <c r="R624" s="364"/>
      <c r="S624" s="364"/>
      <c r="T624" s="364"/>
      <c r="U624" s="364"/>
      <c r="V624" s="364"/>
      <c r="W624" s="364"/>
      <c r="X624" s="364"/>
      <c r="Y624" s="364"/>
      <c r="Z624" s="364"/>
    </row>
    <row r="625">
      <c r="A625" s="364"/>
      <c r="B625" s="364"/>
      <c r="C625" s="399"/>
      <c r="D625" s="399"/>
      <c r="E625" s="399"/>
      <c r="F625" s="364"/>
      <c r="G625" s="364"/>
      <c r="H625" s="364"/>
      <c r="I625" s="364"/>
      <c r="J625" s="364"/>
      <c r="K625" s="364"/>
      <c r="L625" s="364"/>
      <c r="M625" s="364"/>
      <c r="N625" s="364"/>
      <c r="O625" s="364"/>
      <c r="P625" s="364"/>
      <c r="Q625" s="364"/>
      <c r="R625" s="364"/>
      <c r="S625" s="364"/>
      <c r="T625" s="364"/>
      <c r="U625" s="364"/>
      <c r="V625" s="364"/>
      <c r="W625" s="364"/>
      <c r="X625" s="364"/>
      <c r="Y625" s="364"/>
      <c r="Z625" s="364"/>
    </row>
    <row r="626">
      <c r="A626" s="364"/>
      <c r="B626" s="364"/>
      <c r="C626" s="399"/>
      <c r="D626" s="399"/>
      <c r="E626" s="399"/>
      <c r="F626" s="364"/>
      <c r="G626" s="364"/>
      <c r="H626" s="364"/>
      <c r="I626" s="364"/>
      <c r="J626" s="364"/>
      <c r="K626" s="364"/>
      <c r="L626" s="364"/>
      <c r="M626" s="364"/>
      <c r="N626" s="364"/>
      <c r="O626" s="364"/>
      <c r="P626" s="364"/>
      <c r="Q626" s="364"/>
      <c r="R626" s="364"/>
      <c r="S626" s="364"/>
      <c r="T626" s="364"/>
      <c r="U626" s="364"/>
      <c r="V626" s="364"/>
      <c r="W626" s="364"/>
      <c r="X626" s="364"/>
      <c r="Y626" s="364"/>
      <c r="Z626" s="364"/>
    </row>
    <row r="627">
      <c r="A627" s="364"/>
      <c r="B627" s="364"/>
      <c r="C627" s="399"/>
      <c r="D627" s="399"/>
      <c r="E627" s="399"/>
      <c r="F627" s="364"/>
      <c r="G627" s="364"/>
      <c r="H627" s="364"/>
      <c r="I627" s="364"/>
      <c r="J627" s="364"/>
      <c r="K627" s="364"/>
      <c r="L627" s="364"/>
      <c r="M627" s="364"/>
      <c r="N627" s="364"/>
      <c r="O627" s="364"/>
      <c r="P627" s="364"/>
      <c r="Q627" s="364"/>
      <c r="R627" s="364"/>
      <c r="S627" s="364"/>
      <c r="T627" s="364"/>
      <c r="U627" s="364"/>
      <c r="V627" s="364"/>
      <c r="W627" s="364"/>
      <c r="X627" s="364"/>
      <c r="Y627" s="364"/>
      <c r="Z627" s="364"/>
    </row>
    <row r="628">
      <c r="A628" s="364"/>
      <c r="B628" s="364"/>
      <c r="C628" s="399"/>
      <c r="D628" s="399"/>
      <c r="E628" s="399"/>
      <c r="F628" s="364"/>
      <c r="G628" s="364"/>
      <c r="H628" s="364"/>
      <c r="I628" s="364"/>
      <c r="J628" s="364"/>
      <c r="K628" s="364"/>
      <c r="L628" s="364"/>
      <c r="M628" s="364"/>
      <c r="N628" s="364"/>
      <c r="O628" s="364"/>
      <c r="P628" s="364"/>
      <c r="Q628" s="364"/>
      <c r="R628" s="364"/>
      <c r="S628" s="364"/>
      <c r="T628" s="364"/>
      <c r="U628" s="364"/>
      <c r="V628" s="364"/>
      <c r="W628" s="364"/>
      <c r="X628" s="364"/>
      <c r="Y628" s="364"/>
      <c r="Z628" s="364"/>
    </row>
    <row r="629">
      <c r="A629" s="364"/>
      <c r="B629" s="364"/>
      <c r="C629" s="399"/>
      <c r="D629" s="399"/>
      <c r="E629" s="399"/>
      <c r="F629" s="364"/>
      <c r="G629" s="364"/>
      <c r="H629" s="364"/>
      <c r="I629" s="364"/>
      <c r="J629" s="364"/>
      <c r="K629" s="364"/>
      <c r="L629" s="364"/>
      <c r="M629" s="364"/>
      <c r="N629" s="364"/>
      <c r="O629" s="364"/>
      <c r="P629" s="364"/>
      <c r="Q629" s="364"/>
      <c r="R629" s="364"/>
      <c r="S629" s="364"/>
      <c r="T629" s="364"/>
      <c r="U629" s="364"/>
      <c r="V629" s="364"/>
      <c r="W629" s="364"/>
      <c r="X629" s="364"/>
      <c r="Y629" s="364"/>
      <c r="Z629" s="364"/>
    </row>
    <row r="630">
      <c r="A630" s="364"/>
      <c r="B630" s="364"/>
      <c r="C630" s="399"/>
      <c r="D630" s="399"/>
      <c r="E630" s="399"/>
      <c r="F630" s="364"/>
      <c r="G630" s="364"/>
      <c r="H630" s="364"/>
      <c r="I630" s="364"/>
      <c r="J630" s="364"/>
      <c r="K630" s="364"/>
      <c r="L630" s="364"/>
      <c r="M630" s="364"/>
      <c r="N630" s="364"/>
      <c r="O630" s="364"/>
      <c r="P630" s="364"/>
      <c r="Q630" s="364"/>
      <c r="R630" s="364"/>
      <c r="S630" s="364"/>
      <c r="T630" s="364"/>
      <c r="U630" s="364"/>
      <c r="V630" s="364"/>
      <c r="W630" s="364"/>
      <c r="X630" s="364"/>
      <c r="Y630" s="364"/>
      <c r="Z630" s="364"/>
    </row>
    <row r="631">
      <c r="A631" s="364"/>
      <c r="B631" s="364"/>
      <c r="C631" s="399"/>
      <c r="D631" s="399"/>
      <c r="E631" s="399"/>
      <c r="F631" s="364"/>
      <c r="G631" s="364"/>
      <c r="H631" s="364"/>
      <c r="I631" s="364"/>
      <c r="J631" s="364"/>
      <c r="K631" s="364"/>
      <c r="L631" s="364"/>
      <c r="M631" s="364"/>
      <c r="N631" s="364"/>
      <c r="O631" s="364"/>
      <c r="P631" s="364"/>
      <c r="Q631" s="364"/>
      <c r="R631" s="364"/>
      <c r="S631" s="364"/>
      <c r="T631" s="364"/>
      <c r="U631" s="364"/>
      <c r="V631" s="364"/>
      <c r="W631" s="364"/>
      <c r="X631" s="364"/>
      <c r="Y631" s="364"/>
      <c r="Z631" s="364"/>
    </row>
    <row r="632">
      <c r="A632" s="364"/>
      <c r="B632" s="364"/>
      <c r="C632" s="399"/>
      <c r="D632" s="399"/>
      <c r="E632" s="399"/>
      <c r="F632" s="364"/>
      <c r="G632" s="364"/>
      <c r="H632" s="364"/>
      <c r="I632" s="364"/>
      <c r="J632" s="364"/>
      <c r="K632" s="364"/>
      <c r="L632" s="364"/>
      <c r="M632" s="364"/>
      <c r="N632" s="364"/>
      <c r="O632" s="364"/>
      <c r="P632" s="364"/>
      <c r="Q632" s="364"/>
      <c r="R632" s="364"/>
      <c r="S632" s="364"/>
      <c r="T632" s="364"/>
      <c r="U632" s="364"/>
      <c r="V632" s="364"/>
      <c r="W632" s="364"/>
      <c r="X632" s="364"/>
      <c r="Y632" s="364"/>
      <c r="Z632" s="364"/>
    </row>
    <row r="633">
      <c r="A633" s="364"/>
      <c r="B633" s="364"/>
      <c r="C633" s="399"/>
      <c r="D633" s="399"/>
      <c r="E633" s="399"/>
      <c r="F633" s="364"/>
      <c r="G633" s="364"/>
      <c r="H633" s="364"/>
      <c r="I633" s="364"/>
      <c r="J633" s="364"/>
      <c r="K633" s="364"/>
      <c r="L633" s="364"/>
      <c r="M633" s="364"/>
      <c r="N633" s="364"/>
      <c r="O633" s="364"/>
      <c r="P633" s="364"/>
      <c r="Q633" s="364"/>
      <c r="R633" s="364"/>
      <c r="S633" s="364"/>
      <c r="T633" s="364"/>
      <c r="U633" s="364"/>
      <c r="V633" s="364"/>
      <c r="W633" s="364"/>
      <c r="X633" s="364"/>
      <c r="Y633" s="364"/>
      <c r="Z633" s="364"/>
    </row>
    <row r="634">
      <c r="A634" s="364"/>
      <c r="B634" s="364"/>
      <c r="C634" s="399"/>
      <c r="D634" s="399"/>
      <c r="E634" s="399"/>
      <c r="F634" s="364"/>
      <c r="G634" s="364"/>
      <c r="H634" s="364"/>
      <c r="I634" s="364"/>
      <c r="J634" s="364"/>
      <c r="K634" s="364"/>
      <c r="L634" s="364"/>
      <c r="M634" s="364"/>
      <c r="N634" s="364"/>
      <c r="O634" s="364"/>
      <c r="P634" s="364"/>
      <c r="Q634" s="364"/>
      <c r="R634" s="364"/>
      <c r="S634" s="364"/>
      <c r="T634" s="364"/>
      <c r="U634" s="364"/>
      <c r="V634" s="364"/>
      <c r="W634" s="364"/>
      <c r="X634" s="364"/>
      <c r="Y634" s="364"/>
      <c r="Z634" s="364"/>
    </row>
    <row r="635">
      <c r="A635" s="364"/>
      <c r="B635" s="364"/>
      <c r="C635" s="399"/>
      <c r="D635" s="399"/>
      <c r="E635" s="399"/>
      <c r="F635" s="364"/>
      <c r="G635" s="364"/>
      <c r="H635" s="364"/>
      <c r="I635" s="364"/>
      <c r="J635" s="364"/>
      <c r="K635" s="364"/>
      <c r="L635" s="364"/>
      <c r="M635" s="364"/>
      <c r="N635" s="364"/>
      <c r="O635" s="364"/>
      <c r="P635" s="364"/>
      <c r="Q635" s="364"/>
      <c r="R635" s="364"/>
      <c r="S635" s="364"/>
      <c r="T635" s="364"/>
      <c r="U635" s="364"/>
      <c r="V635" s="364"/>
      <c r="W635" s="364"/>
      <c r="X635" s="364"/>
      <c r="Y635" s="364"/>
      <c r="Z635" s="364"/>
    </row>
    <row r="636">
      <c r="A636" s="364"/>
      <c r="B636" s="364"/>
      <c r="C636" s="399"/>
      <c r="D636" s="399"/>
      <c r="E636" s="399"/>
      <c r="F636" s="364"/>
      <c r="G636" s="364"/>
      <c r="H636" s="364"/>
      <c r="I636" s="364"/>
      <c r="J636" s="364"/>
      <c r="K636" s="364"/>
      <c r="L636" s="364"/>
      <c r="M636" s="364"/>
      <c r="N636" s="364"/>
      <c r="O636" s="364"/>
      <c r="P636" s="364"/>
      <c r="Q636" s="364"/>
      <c r="R636" s="364"/>
      <c r="S636" s="364"/>
      <c r="T636" s="364"/>
      <c r="U636" s="364"/>
      <c r="V636" s="364"/>
      <c r="W636" s="364"/>
      <c r="X636" s="364"/>
      <c r="Y636" s="364"/>
      <c r="Z636" s="364"/>
    </row>
    <row r="637">
      <c r="A637" s="364"/>
      <c r="B637" s="364"/>
      <c r="C637" s="399"/>
      <c r="D637" s="399"/>
      <c r="E637" s="399"/>
      <c r="F637" s="364"/>
      <c r="G637" s="364"/>
      <c r="H637" s="364"/>
      <c r="I637" s="364"/>
      <c r="J637" s="364"/>
      <c r="K637" s="364"/>
      <c r="L637" s="364"/>
      <c r="M637" s="364"/>
      <c r="N637" s="364"/>
      <c r="O637" s="364"/>
      <c r="P637" s="364"/>
      <c r="Q637" s="364"/>
      <c r="R637" s="364"/>
      <c r="S637" s="364"/>
      <c r="T637" s="364"/>
      <c r="U637" s="364"/>
      <c r="V637" s="364"/>
      <c r="W637" s="364"/>
      <c r="X637" s="364"/>
      <c r="Y637" s="364"/>
      <c r="Z637" s="364"/>
    </row>
    <row r="638">
      <c r="A638" s="364"/>
      <c r="B638" s="364"/>
      <c r="C638" s="399"/>
      <c r="D638" s="399"/>
      <c r="E638" s="399"/>
      <c r="F638" s="364"/>
      <c r="G638" s="364"/>
      <c r="H638" s="364"/>
      <c r="I638" s="364"/>
      <c r="J638" s="364"/>
      <c r="K638" s="364"/>
      <c r="L638" s="364"/>
      <c r="M638" s="364"/>
      <c r="N638" s="364"/>
      <c r="O638" s="364"/>
      <c r="P638" s="364"/>
      <c r="Q638" s="364"/>
      <c r="R638" s="364"/>
      <c r="S638" s="364"/>
      <c r="T638" s="364"/>
      <c r="U638" s="364"/>
      <c r="V638" s="364"/>
      <c r="W638" s="364"/>
      <c r="X638" s="364"/>
      <c r="Y638" s="364"/>
      <c r="Z638" s="364"/>
    </row>
    <row r="639">
      <c r="A639" s="364"/>
      <c r="B639" s="364"/>
      <c r="C639" s="399"/>
      <c r="D639" s="399"/>
      <c r="E639" s="399"/>
      <c r="F639" s="364"/>
      <c r="G639" s="364"/>
      <c r="H639" s="364"/>
      <c r="I639" s="364"/>
      <c r="J639" s="364"/>
      <c r="K639" s="364"/>
      <c r="L639" s="364"/>
      <c r="M639" s="364"/>
      <c r="N639" s="364"/>
      <c r="O639" s="364"/>
      <c r="P639" s="364"/>
      <c r="Q639" s="364"/>
      <c r="R639" s="364"/>
      <c r="S639" s="364"/>
      <c r="T639" s="364"/>
      <c r="U639" s="364"/>
      <c r="V639" s="364"/>
      <c r="W639" s="364"/>
      <c r="X639" s="364"/>
      <c r="Y639" s="364"/>
      <c r="Z639" s="364"/>
    </row>
    <row r="640">
      <c r="A640" s="364"/>
      <c r="B640" s="364"/>
      <c r="C640" s="399"/>
      <c r="D640" s="399"/>
      <c r="E640" s="399"/>
      <c r="F640" s="364"/>
      <c r="G640" s="364"/>
      <c r="H640" s="364"/>
      <c r="I640" s="364"/>
      <c r="J640" s="364"/>
      <c r="K640" s="364"/>
      <c r="L640" s="364"/>
      <c r="M640" s="364"/>
      <c r="N640" s="364"/>
      <c r="O640" s="364"/>
      <c r="P640" s="364"/>
      <c r="Q640" s="364"/>
      <c r="R640" s="364"/>
      <c r="S640" s="364"/>
      <c r="T640" s="364"/>
      <c r="U640" s="364"/>
      <c r="V640" s="364"/>
      <c r="W640" s="364"/>
      <c r="X640" s="364"/>
      <c r="Y640" s="364"/>
      <c r="Z640" s="364"/>
    </row>
    <row r="641">
      <c r="A641" s="364"/>
      <c r="B641" s="364"/>
      <c r="C641" s="399"/>
      <c r="D641" s="399"/>
      <c r="E641" s="399"/>
      <c r="F641" s="364"/>
      <c r="G641" s="364"/>
      <c r="H641" s="364"/>
      <c r="I641" s="364"/>
      <c r="J641" s="364"/>
      <c r="K641" s="364"/>
      <c r="L641" s="364"/>
      <c r="M641" s="364"/>
      <c r="N641" s="364"/>
      <c r="O641" s="364"/>
      <c r="P641" s="364"/>
      <c r="Q641" s="364"/>
      <c r="R641" s="364"/>
      <c r="S641" s="364"/>
      <c r="T641" s="364"/>
      <c r="U641" s="364"/>
      <c r="V641" s="364"/>
      <c r="W641" s="364"/>
      <c r="X641" s="364"/>
      <c r="Y641" s="364"/>
      <c r="Z641" s="364"/>
    </row>
    <row r="642">
      <c r="A642" s="364"/>
      <c r="B642" s="364"/>
      <c r="C642" s="399"/>
      <c r="D642" s="399"/>
      <c r="E642" s="399"/>
      <c r="F642" s="364"/>
      <c r="G642" s="364"/>
      <c r="H642" s="364"/>
      <c r="I642" s="364"/>
      <c r="J642" s="364"/>
      <c r="K642" s="364"/>
      <c r="L642" s="364"/>
      <c r="M642" s="364"/>
      <c r="N642" s="364"/>
      <c r="O642" s="364"/>
      <c r="P642" s="364"/>
      <c r="Q642" s="364"/>
      <c r="R642" s="364"/>
      <c r="S642" s="364"/>
      <c r="T642" s="364"/>
      <c r="U642" s="364"/>
      <c r="V642" s="364"/>
      <c r="W642" s="364"/>
      <c r="X642" s="364"/>
      <c r="Y642" s="364"/>
      <c r="Z642" s="364"/>
    </row>
    <row r="643">
      <c r="A643" s="364"/>
      <c r="B643" s="364"/>
      <c r="C643" s="399"/>
      <c r="D643" s="399"/>
      <c r="E643" s="399"/>
      <c r="F643" s="364"/>
      <c r="G643" s="364"/>
      <c r="H643" s="364"/>
      <c r="I643" s="364"/>
      <c r="J643" s="364"/>
      <c r="K643" s="364"/>
      <c r="L643" s="364"/>
      <c r="M643" s="364"/>
      <c r="N643" s="364"/>
      <c r="O643" s="364"/>
      <c r="P643" s="364"/>
      <c r="Q643" s="364"/>
      <c r="R643" s="364"/>
      <c r="S643" s="364"/>
      <c r="T643" s="364"/>
      <c r="U643" s="364"/>
      <c r="V643" s="364"/>
      <c r="W643" s="364"/>
      <c r="X643" s="364"/>
      <c r="Y643" s="364"/>
      <c r="Z643" s="364"/>
    </row>
    <row r="644">
      <c r="A644" s="364"/>
      <c r="B644" s="364"/>
      <c r="C644" s="399"/>
      <c r="D644" s="399"/>
      <c r="E644" s="399"/>
      <c r="F644" s="364"/>
      <c r="G644" s="364"/>
      <c r="H644" s="364"/>
      <c r="I644" s="364"/>
      <c r="J644" s="364"/>
      <c r="K644" s="364"/>
      <c r="L644" s="364"/>
      <c r="M644" s="364"/>
      <c r="N644" s="364"/>
      <c r="O644" s="364"/>
      <c r="P644" s="364"/>
      <c r="Q644" s="364"/>
      <c r="R644" s="364"/>
      <c r="S644" s="364"/>
      <c r="T644" s="364"/>
      <c r="U644" s="364"/>
      <c r="V644" s="364"/>
      <c r="W644" s="364"/>
      <c r="X644" s="364"/>
      <c r="Y644" s="364"/>
      <c r="Z644" s="364"/>
    </row>
    <row r="645">
      <c r="A645" s="364"/>
      <c r="B645" s="364"/>
      <c r="C645" s="399"/>
      <c r="D645" s="399"/>
      <c r="E645" s="399"/>
      <c r="F645" s="364"/>
      <c r="G645" s="364"/>
      <c r="H645" s="364"/>
      <c r="I645" s="364"/>
      <c r="J645" s="364"/>
      <c r="K645" s="364"/>
      <c r="L645" s="364"/>
      <c r="M645" s="364"/>
      <c r="N645" s="364"/>
      <c r="O645" s="364"/>
      <c r="P645" s="364"/>
      <c r="Q645" s="364"/>
      <c r="R645" s="364"/>
      <c r="S645" s="364"/>
      <c r="T645" s="364"/>
      <c r="U645" s="364"/>
      <c r="V645" s="364"/>
      <c r="W645" s="364"/>
      <c r="X645" s="364"/>
      <c r="Y645" s="364"/>
      <c r="Z645" s="364"/>
    </row>
    <row r="646">
      <c r="A646" s="364"/>
      <c r="B646" s="364"/>
      <c r="C646" s="399"/>
      <c r="D646" s="399"/>
      <c r="E646" s="399"/>
      <c r="F646" s="364"/>
      <c r="G646" s="364"/>
      <c r="H646" s="364"/>
      <c r="I646" s="364"/>
      <c r="J646" s="364"/>
      <c r="K646" s="364"/>
      <c r="L646" s="364"/>
      <c r="M646" s="364"/>
      <c r="N646" s="364"/>
      <c r="O646" s="364"/>
      <c r="P646" s="364"/>
      <c r="Q646" s="364"/>
      <c r="R646" s="364"/>
      <c r="S646" s="364"/>
      <c r="T646" s="364"/>
      <c r="U646" s="364"/>
      <c r="V646" s="364"/>
      <c r="W646" s="364"/>
      <c r="X646" s="364"/>
      <c r="Y646" s="364"/>
      <c r="Z646" s="364"/>
    </row>
    <row r="647">
      <c r="A647" s="364"/>
      <c r="B647" s="364"/>
      <c r="C647" s="399"/>
      <c r="D647" s="399"/>
      <c r="E647" s="399"/>
      <c r="F647" s="364"/>
      <c r="G647" s="364"/>
      <c r="H647" s="364"/>
      <c r="I647" s="364"/>
      <c r="J647" s="364"/>
      <c r="K647" s="364"/>
      <c r="L647" s="364"/>
      <c r="M647" s="364"/>
      <c r="N647" s="364"/>
      <c r="O647" s="364"/>
      <c r="P647" s="364"/>
      <c r="Q647" s="364"/>
      <c r="R647" s="364"/>
      <c r="S647" s="364"/>
      <c r="T647" s="364"/>
      <c r="U647" s="364"/>
      <c r="V647" s="364"/>
      <c r="W647" s="364"/>
      <c r="X647" s="364"/>
      <c r="Y647" s="364"/>
      <c r="Z647" s="364"/>
    </row>
    <row r="648">
      <c r="A648" s="364"/>
      <c r="B648" s="364"/>
      <c r="C648" s="399"/>
      <c r="D648" s="399"/>
      <c r="E648" s="399"/>
      <c r="F648" s="364"/>
      <c r="G648" s="364"/>
      <c r="H648" s="364"/>
      <c r="I648" s="364"/>
      <c r="J648" s="364"/>
      <c r="K648" s="364"/>
      <c r="L648" s="364"/>
      <c r="M648" s="364"/>
      <c r="N648" s="364"/>
      <c r="O648" s="364"/>
      <c r="P648" s="364"/>
      <c r="Q648" s="364"/>
      <c r="R648" s="364"/>
      <c r="S648" s="364"/>
      <c r="T648" s="364"/>
      <c r="U648" s="364"/>
      <c r="V648" s="364"/>
      <c r="W648" s="364"/>
      <c r="X648" s="364"/>
      <c r="Y648" s="364"/>
      <c r="Z648" s="364"/>
    </row>
    <row r="649">
      <c r="A649" s="364"/>
      <c r="B649" s="364"/>
      <c r="C649" s="399"/>
      <c r="D649" s="399"/>
      <c r="E649" s="399"/>
      <c r="F649" s="364"/>
      <c r="G649" s="364"/>
      <c r="H649" s="364"/>
      <c r="I649" s="364"/>
      <c r="J649" s="364"/>
      <c r="K649" s="364"/>
      <c r="L649" s="364"/>
      <c r="M649" s="364"/>
      <c r="N649" s="364"/>
      <c r="O649" s="364"/>
      <c r="P649" s="364"/>
      <c r="Q649" s="364"/>
      <c r="R649" s="364"/>
      <c r="S649" s="364"/>
      <c r="T649" s="364"/>
      <c r="U649" s="364"/>
      <c r="V649" s="364"/>
      <c r="W649" s="364"/>
      <c r="X649" s="364"/>
      <c r="Y649" s="364"/>
      <c r="Z649" s="364"/>
    </row>
    <row r="650">
      <c r="A650" s="364"/>
      <c r="B650" s="364"/>
      <c r="C650" s="399"/>
      <c r="D650" s="399"/>
      <c r="E650" s="399"/>
      <c r="F650" s="364"/>
      <c r="G650" s="364"/>
      <c r="H650" s="364"/>
      <c r="I650" s="364"/>
      <c r="J650" s="364"/>
      <c r="K650" s="364"/>
      <c r="L650" s="364"/>
      <c r="M650" s="364"/>
      <c r="N650" s="364"/>
      <c r="O650" s="364"/>
      <c r="P650" s="364"/>
      <c r="Q650" s="364"/>
      <c r="R650" s="364"/>
      <c r="S650" s="364"/>
      <c r="T650" s="364"/>
      <c r="U650" s="364"/>
      <c r="V650" s="364"/>
      <c r="W650" s="364"/>
      <c r="X650" s="364"/>
      <c r="Y650" s="364"/>
      <c r="Z650" s="364"/>
    </row>
    <row r="651">
      <c r="A651" s="364"/>
      <c r="B651" s="364"/>
      <c r="C651" s="399"/>
      <c r="D651" s="399"/>
      <c r="E651" s="399"/>
      <c r="F651" s="364"/>
      <c r="G651" s="364"/>
      <c r="H651" s="364"/>
      <c r="I651" s="364"/>
      <c r="J651" s="364"/>
      <c r="K651" s="364"/>
      <c r="L651" s="364"/>
      <c r="M651" s="364"/>
      <c r="N651" s="364"/>
      <c r="O651" s="364"/>
      <c r="P651" s="364"/>
      <c r="Q651" s="364"/>
      <c r="R651" s="364"/>
      <c r="S651" s="364"/>
      <c r="T651" s="364"/>
      <c r="U651" s="364"/>
      <c r="V651" s="364"/>
      <c r="W651" s="364"/>
      <c r="X651" s="364"/>
      <c r="Y651" s="364"/>
      <c r="Z651" s="364"/>
    </row>
    <row r="652">
      <c r="A652" s="364"/>
      <c r="B652" s="364"/>
      <c r="C652" s="399"/>
      <c r="D652" s="399"/>
      <c r="E652" s="399"/>
      <c r="F652" s="364"/>
      <c r="G652" s="364"/>
      <c r="H652" s="364"/>
      <c r="I652" s="364"/>
      <c r="J652" s="364"/>
      <c r="K652" s="364"/>
      <c r="L652" s="364"/>
      <c r="M652" s="364"/>
      <c r="N652" s="364"/>
      <c r="O652" s="364"/>
      <c r="P652" s="364"/>
      <c r="Q652" s="364"/>
      <c r="R652" s="364"/>
      <c r="S652" s="364"/>
      <c r="T652" s="364"/>
      <c r="U652" s="364"/>
      <c r="V652" s="364"/>
      <c r="W652" s="364"/>
      <c r="X652" s="364"/>
      <c r="Y652" s="364"/>
      <c r="Z652" s="364"/>
    </row>
    <row r="653">
      <c r="A653" s="364"/>
      <c r="B653" s="364"/>
      <c r="C653" s="399"/>
      <c r="D653" s="399"/>
      <c r="E653" s="399"/>
      <c r="F653" s="364"/>
      <c r="G653" s="364"/>
      <c r="H653" s="364"/>
      <c r="I653" s="364"/>
      <c r="J653" s="364"/>
      <c r="K653" s="364"/>
      <c r="L653" s="364"/>
      <c r="M653" s="364"/>
      <c r="N653" s="364"/>
      <c r="O653" s="364"/>
      <c r="P653" s="364"/>
      <c r="Q653" s="364"/>
      <c r="R653" s="364"/>
      <c r="S653" s="364"/>
      <c r="T653" s="364"/>
      <c r="U653" s="364"/>
      <c r="V653" s="364"/>
      <c r="W653" s="364"/>
      <c r="X653" s="364"/>
      <c r="Y653" s="364"/>
      <c r="Z653" s="364"/>
    </row>
    <row r="654">
      <c r="A654" s="364"/>
      <c r="B654" s="364"/>
      <c r="C654" s="399"/>
      <c r="D654" s="399"/>
      <c r="E654" s="399"/>
      <c r="F654" s="364"/>
      <c r="G654" s="364"/>
      <c r="H654" s="364"/>
      <c r="I654" s="364"/>
      <c r="J654" s="364"/>
      <c r="K654" s="364"/>
      <c r="L654" s="364"/>
      <c r="M654" s="364"/>
      <c r="N654" s="364"/>
      <c r="O654" s="364"/>
      <c r="P654" s="364"/>
      <c r="Q654" s="364"/>
      <c r="R654" s="364"/>
      <c r="S654" s="364"/>
      <c r="T654" s="364"/>
      <c r="U654" s="364"/>
      <c r="V654" s="364"/>
      <c r="W654" s="364"/>
      <c r="X654" s="364"/>
      <c r="Y654" s="364"/>
      <c r="Z654" s="364"/>
    </row>
    <row r="655">
      <c r="A655" s="364"/>
      <c r="B655" s="364"/>
      <c r="C655" s="399"/>
      <c r="D655" s="399"/>
      <c r="E655" s="399"/>
      <c r="F655" s="364"/>
      <c r="G655" s="364"/>
      <c r="H655" s="364"/>
      <c r="I655" s="364"/>
      <c r="J655" s="364"/>
      <c r="K655" s="364"/>
      <c r="L655" s="364"/>
      <c r="M655" s="364"/>
      <c r="N655" s="364"/>
      <c r="O655" s="364"/>
      <c r="P655" s="364"/>
      <c r="Q655" s="364"/>
      <c r="R655" s="364"/>
      <c r="S655" s="364"/>
      <c r="T655" s="364"/>
      <c r="U655" s="364"/>
      <c r="V655" s="364"/>
      <c r="W655" s="364"/>
      <c r="X655" s="364"/>
      <c r="Y655" s="364"/>
      <c r="Z655" s="364"/>
    </row>
    <row r="656">
      <c r="A656" s="364"/>
      <c r="B656" s="364"/>
      <c r="C656" s="399"/>
      <c r="D656" s="399"/>
      <c r="E656" s="399"/>
      <c r="F656" s="364"/>
      <c r="G656" s="364"/>
      <c r="H656" s="364"/>
      <c r="I656" s="364"/>
      <c r="J656" s="364"/>
      <c r="K656" s="364"/>
      <c r="L656" s="364"/>
      <c r="M656" s="364"/>
      <c r="N656" s="364"/>
      <c r="O656" s="364"/>
      <c r="P656" s="364"/>
      <c r="Q656" s="364"/>
      <c r="R656" s="364"/>
      <c r="S656" s="364"/>
      <c r="T656" s="364"/>
      <c r="U656" s="364"/>
      <c r="V656" s="364"/>
      <c r="W656" s="364"/>
      <c r="X656" s="364"/>
      <c r="Y656" s="364"/>
      <c r="Z656" s="364"/>
    </row>
    <row r="657">
      <c r="A657" s="364"/>
      <c r="B657" s="364"/>
      <c r="C657" s="399"/>
      <c r="D657" s="399"/>
      <c r="E657" s="399"/>
      <c r="F657" s="364"/>
      <c r="G657" s="364"/>
      <c r="H657" s="364"/>
      <c r="I657" s="364"/>
      <c r="J657" s="364"/>
      <c r="K657" s="364"/>
      <c r="L657" s="364"/>
      <c r="M657" s="364"/>
      <c r="N657" s="364"/>
      <c r="O657" s="364"/>
      <c r="P657" s="364"/>
      <c r="Q657" s="364"/>
      <c r="R657" s="364"/>
      <c r="S657" s="364"/>
      <c r="T657" s="364"/>
      <c r="U657" s="364"/>
      <c r="V657" s="364"/>
      <c r="W657" s="364"/>
      <c r="X657" s="364"/>
      <c r="Y657" s="364"/>
      <c r="Z657" s="364"/>
    </row>
    <row r="658">
      <c r="A658" s="364"/>
      <c r="B658" s="364"/>
      <c r="C658" s="399"/>
      <c r="D658" s="399"/>
      <c r="E658" s="399"/>
      <c r="F658" s="364"/>
      <c r="G658" s="364"/>
      <c r="H658" s="364"/>
      <c r="I658" s="364"/>
      <c r="J658" s="364"/>
      <c r="K658" s="364"/>
      <c r="L658" s="364"/>
      <c r="M658" s="364"/>
      <c r="N658" s="364"/>
      <c r="O658" s="364"/>
      <c r="P658" s="364"/>
      <c r="Q658" s="364"/>
      <c r="R658" s="364"/>
      <c r="S658" s="364"/>
      <c r="T658" s="364"/>
      <c r="U658" s="364"/>
      <c r="V658" s="364"/>
      <c r="W658" s="364"/>
      <c r="X658" s="364"/>
      <c r="Y658" s="364"/>
      <c r="Z658" s="364"/>
    </row>
    <row r="659">
      <c r="A659" s="364"/>
      <c r="B659" s="364"/>
      <c r="C659" s="399"/>
      <c r="D659" s="399"/>
      <c r="E659" s="399"/>
      <c r="F659" s="364"/>
      <c r="G659" s="364"/>
      <c r="H659" s="364"/>
      <c r="I659" s="364"/>
      <c r="J659" s="364"/>
      <c r="K659" s="364"/>
      <c r="L659" s="364"/>
      <c r="M659" s="364"/>
      <c r="N659" s="364"/>
      <c r="O659" s="364"/>
      <c r="P659" s="364"/>
      <c r="Q659" s="364"/>
      <c r="R659" s="364"/>
      <c r="S659" s="364"/>
      <c r="T659" s="364"/>
      <c r="U659" s="364"/>
      <c r="V659" s="364"/>
      <c r="W659" s="364"/>
      <c r="X659" s="364"/>
      <c r="Y659" s="364"/>
      <c r="Z659" s="364"/>
    </row>
    <row r="660">
      <c r="A660" s="364"/>
      <c r="B660" s="364"/>
      <c r="C660" s="399"/>
      <c r="D660" s="399"/>
      <c r="E660" s="399"/>
      <c r="F660" s="364"/>
      <c r="G660" s="364"/>
      <c r="H660" s="364"/>
      <c r="I660" s="364"/>
      <c r="J660" s="364"/>
      <c r="K660" s="364"/>
      <c r="L660" s="364"/>
      <c r="M660" s="364"/>
      <c r="N660" s="364"/>
      <c r="O660" s="364"/>
      <c r="P660" s="364"/>
      <c r="Q660" s="364"/>
      <c r="R660" s="364"/>
      <c r="S660" s="364"/>
      <c r="T660" s="364"/>
      <c r="U660" s="364"/>
      <c r="V660" s="364"/>
      <c r="W660" s="364"/>
      <c r="X660" s="364"/>
      <c r="Y660" s="364"/>
      <c r="Z660" s="364"/>
    </row>
    <row r="661">
      <c r="A661" s="364"/>
      <c r="B661" s="364"/>
      <c r="C661" s="399"/>
      <c r="D661" s="399"/>
      <c r="E661" s="399"/>
      <c r="F661" s="364"/>
      <c r="G661" s="364"/>
      <c r="H661" s="364"/>
      <c r="I661" s="364"/>
      <c r="J661" s="364"/>
      <c r="K661" s="364"/>
      <c r="L661" s="364"/>
      <c r="M661" s="364"/>
      <c r="N661" s="364"/>
      <c r="O661" s="364"/>
      <c r="P661" s="364"/>
      <c r="Q661" s="364"/>
      <c r="R661" s="364"/>
      <c r="S661" s="364"/>
      <c r="T661" s="364"/>
      <c r="U661" s="364"/>
      <c r="V661" s="364"/>
      <c r="W661" s="364"/>
      <c r="X661" s="364"/>
      <c r="Y661" s="364"/>
      <c r="Z661" s="364"/>
    </row>
    <row r="662">
      <c r="A662" s="364"/>
      <c r="B662" s="364"/>
      <c r="C662" s="399"/>
      <c r="D662" s="399"/>
      <c r="E662" s="399"/>
      <c r="F662" s="364"/>
      <c r="G662" s="364"/>
      <c r="H662" s="364"/>
      <c r="I662" s="364"/>
      <c r="J662" s="364"/>
      <c r="K662" s="364"/>
      <c r="L662" s="364"/>
      <c r="M662" s="364"/>
      <c r="N662" s="364"/>
      <c r="O662" s="364"/>
      <c r="P662" s="364"/>
      <c r="Q662" s="364"/>
      <c r="R662" s="364"/>
      <c r="S662" s="364"/>
      <c r="T662" s="364"/>
      <c r="U662" s="364"/>
      <c r="V662" s="364"/>
      <c r="W662" s="364"/>
      <c r="X662" s="364"/>
      <c r="Y662" s="364"/>
      <c r="Z662" s="364"/>
    </row>
    <row r="663">
      <c r="A663" s="364"/>
      <c r="B663" s="364"/>
      <c r="C663" s="399"/>
      <c r="D663" s="399"/>
      <c r="E663" s="399"/>
      <c r="F663" s="364"/>
      <c r="G663" s="364"/>
      <c r="H663" s="364"/>
      <c r="I663" s="364"/>
      <c r="J663" s="364"/>
      <c r="K663" s="364"/>
      <c r="L663" s="364"/>
      <c r="M663" s="364"/>
      <c r="N663" s="364"/>
      <c r="O663" s="364"/>
      <c r="P663" s="364"/>
      <c r="Q663" s="364"/>
      <c r="R663" s="364"/>
      <c r="S663" s="364"/>
      <c r="T663" s="364"/>
      <c r="U663" s="364"/>
      <c r="V663" s="364"/>
      <c r="W663" s="364"/>
      <c r="X663" s="364"/>
      <c r="Y663" s="364"/>
      <c r="Z663" s="364"/>
    </row>
    <row r="664">
      <c r="A664" s="364"/>
      <c r="B664" s="364"/>
      <c r="C664" s="399"/>
      <c r="D664" s="399"/>
      <c r="E664" s="399"/>
      <c r="F664" s="364"/>
      <c r="G664" s="364"/>
      <c r="H664" s="364"/>
      <c r="I664" s="364"/>
      <c r="J664" s="364"/>
      <c r="K664" s="364"/>
      <c r="L664" s="364"/>
      <c r="M664" s="364"/>
      <c r="N664" s="364"/>
      <c r="O664" s="364"/>
      <c r="P664" s="364"/>
      <c r="Q664" s="364"/>
      <c r="R664" s="364"/>
      <c r="S664" s="364"/>
      <c r="T664" s="364"/>
      <c r="U664" s="364"/>
      <c r="V664" s="364"/>
      <c r="W664" s="364"/>
      <c r="X664" s="364"/>
      <c r="Y664" s="364"/>
      <c r="Z664" s="364"/>
    </row>
    <row r="665">
      <c r="A665" s="364"/>
      <c r="B665" s="364"/>
      <c r="C665" s="399"/>
      <c r="D665" s="399"/>
      <c r="E665" s="399"/>
      <c r="F665" s="364"/>
      <c r="G665" s="364"/>
      <c r="H665" s="364"/>
      <c r="I665" s="364"/>
      <c r="J665" s="364"/>
      <c r="K665" s="364"/>
      <c r="L665" s="364"/>
      <c r="M665" s="364"/>
      <c r="N665" s="364"/>
      <c r="O665" s="364"/>
      <c r="P665" s="364"/>
      <c r="Q665" s="364"/>
      <c r="R665" s="364"/>
      <c r="S665" s="364"/>
      <c r="T665" s="364"/>
      <c r="U665" s="364"/>
      <c r="V665" s="364"/>
      <c r="W665" s="364"/>
      <c r="X665" s="364"/>
      <c r="Y665" s="364"/>
      <c r="Z665" s="364"/>
    </row>
    <row r="666">
      <c r="A666" s="364"/>
      <c r="B666" s="364"/>
      <c r="C666" s="399"/>
      <c r="D666" s="399"/>
      <c r="E666" s="399"/>
      <c r="F666" s="364"/>
      <c r="G666" s="364"/>
      <c r="H666" s="364"/>
      <c r="I666" s="364"/>
      <c r="J666" s="364"/>
      <c r="K666" s="364"/>
      <c r="L666" s="364"/>
      <c r="M666" s="364"/>
      <c r="N666" s="364"/>
      <c r="O666" s="364"/>
      <c r="P666" s="364"/>
      <c r="Q666" s="364"/>
      <c r="R666" s="364"/>
      <c r="S666" s="364"/>
      <c r="T666" s="364"/>
      <c r="U666" s="364"/>
      <c r="V666" s="364"/>
      <c r="W666" s="364"/>
      <c r="X666" s="364"/>
      <c r="Y666" s="364"/>
      <c r="Z666" s="364"/>
    </row>
    <row r="667">
      <c r="A667" s="364"/>
      <c r="B667" s="364"/>
      <c r="C667" s="399"/>
      <c r="D667" s="399"/>
      <c r="E667" s="399"/>
      <c r="F667" s="364"/>
      <c r="G667" s="364"/>
      <c r="H667" s="364"/>
      <c r="I667" s="364"/>
      <c r="J667" s="364"/>
      <c r="K667" s="364"/>
      <c r="L667" s="364"/>
      <c r="M667" s="364"/>
      <c r="N667" s="364"/>
      <c r="O667" s="364"/>
      <c r="P667" s="364"/>
      <c r="Q667" s="364"/>
      <c r="R667" s="364"/>
      <c r="S667" s="364"/>
      <c r="T667" s="364"/>
      <c r="U667" s="364"/>
      <c r="V667" s="364"/>
      <c r="W667" s="364"/>
      <c r="X667" s="364"/>
      <c r="Y667" s="364"/>
      <c r="Z667" s="364"/>
    </row>
    <row r="668">
      <c r="A668" s="364"/>
      <c r="B668" s="364"/>
      <c r="C668" s="399"/>
      <c r="D668" s="399"/>
      <c r="E668" s="399"/>
      <c r="F668" s="364"/>
      <c r="G668" s="364"/>
      <c r="H668" s="364"/>
      <c r="I668" s="364"/>
      <c r="J668" s="364"/>
      <c r="K668" s="364"/>
      <c r="L668" s="364"/>
      <c r="M668" s="364"/>
      <c r="N668" s="364"/>
      <c r="O668" s="364"/>
      <c r="P668" s="364"/>
      <c r="Q668" s="364"/>
      <c r="R668" s="364"/>
      <c r="S668" s="364"/>
      <c r="T668" s="364"/>
      <c r="U668" s="364"/>
      <c r="V668" s="364"/>
      <c r="W668" s="364"/>
      <c r="X668" s="364"/>
      <c r="Y668" s="364"/>
      <c r="Z668" s="364"/>
    </row>
    <row r="669">
      <c r="A669" s="364"/>
      <c r="B669" s="364"/>
      <c r="C669" s="399"/>
      <c r="D669" s="399"/>
      <c r="E669" s="399"/>
      <c r="F669" s="364"/>
      <c r="G669" s="364"/>
      <c r="H669" s="364"/>
      <c r="I669" s="364"/>
      <c r="J669" s="364"/>
      <c r="K669" s="364"/>
      <c r="L669" s="364"/>
      <c r="M669" s="364"/>
      <c r="N669" s="364"/>
      <c r="O669" s="364"/>
      <c r="P669" s="364"/>
      <c r="Q669" s="364"/>
      <c r="R669" s="364"/>
      <c r="S669" s="364"/>
      <c r="T669" s="364"/>
      <c r="U669" s="364"/>
      <c r="V669" s="364"/>
      <c r="W669" s="364"/>
      <c r="X669" s="364"/>
      <c r="Y669" s="364"/>
      <c r="Z669" s="364"/>
    </row>
    <row r="670">
      <c r="A670" s="364"/>
      <c r="B670" s="364"/>
      <c r="C670" s="399"/>
      <c r="D670" s="399"/>
      <c r="E670" s="399"/>
      <c r="F670" s="364"/>
      <c r="G670" s="364"/>
      <c r="H670" s="364"/>
      <c r="I670" s="364"/>
      <c r="J670" s="364"/>
      <c r="K670" s="364"/>
      <c r="L670" s="364"/>
      <c r="M670" s="364"/>
      <c r="N670" s="364"/>
      <c r="O670" s="364"/>
      <c r="P670" s="364"/>
      <c r="Q670" s="364"/>
      <c r="R670" s="364"/>
      <c r="S670" s="364"/>
      <c r="T670" s="364"/>
      <c r="U670" s="364"/>
      <c r="V670" s="364"/>
      <c r="W670" s="364"/>
      <c r="X670" s="364"/>
      <c r="Y670" s="364"/>
      <c r="Z670" s="364"/>
    </row>
    <row r="671">
      <c r="A671" s="364"/>
      <c r="B671" s="364"/>
      <c r="C671" s="399"/>
      <c r="D671" s="399"/>
      <c r="E671" s="399"/>
      <c r="F671" s="364"/>
      <c r="G671" s="364"/>
      <c r="H671" s="364"/>
      <c r="I671" s="364"/>
      <c r="J671" s="364"/>
      <c r="K671" s="364"/>
      <c r="L671" s="364"/>
      <c r="M671" s="364"/>
      <c r="N671" s="364"/>
      <c r="O671" s="364"/>
      <c r="P671" s="364"/>
      <c r="Q671" s="364"/>
      <c r="R671" s="364"/>
      <c r="S671" s="364"/>
      <c r="T671" s="364"/>
      <c r="U671" s="364"/>
      <c r="V671" s="364"/>
      <c r="W671" s="364"/>
      <c r="X671" s="364"/>
      <c r="Y671" s="364"/>
      <c r="Z671" s="364"/>
    </row>
    <row r="672">
      <c r="A672" s="364"/>
      <c r="B672" s="364"/>
      <c r="C672" s="399"/>
      <c r="D672" s="399"/>
      <c r="E672" s="399"/>
      <c r="F672" s="364"/>
      <c r="G672" s="364"/>
      <c r="H672" s="364"/>
      <c r="I672" s="364"/>
      <c r="J672" s="364"/>
      <c r="K672" s="364"/>
      <c r="L672" s="364"/>
      <c r="M672" s="364"/>
      <c r="N672" s="364"/>
      <c r="O672" s="364"/>
      <c r="P672" s="364"/>
      <c r="Q672" s="364"/>
      <c r="R672" s="364"/>
      <c r="S672" s="364"/>
      <c r="T672" s="364"/>
      <c r="U672" s="364"/>
      <c r="V672" s="364"/>
      <c r="W672" s="364"/>
      <c r="X672" s="364"/>
      <c r="Y672" s="364"/>
      <c r="Z672" s="364"/>
    </row>
    <row r="673">
      <c r="A673" s="364"/>
      <c r="B673" s="364"/>
      <c r="C673" s="399"/>
      <c r="D673" s="399"/>
      <c r="E673" s="399"/>
      <c r="F673" s="364"/>
      <c r="G673" s="364"/>
      <c r="H673" s="364"/>
      <c r="I673" s="364"/>
      <c r="J673" s="364"/>
      <c r="K673" s="364"/>
      <c r="L673" s="364"/>
      <c r="M673" s="364"/>
      <c r="N673" s="364"/>
      <c r="O673" s="364"/>
      <c r="P673" s="364"/>
      <c r="Q673" s="364"/>
      <c r="R673" s="364"/>
      <c r="S673" s="364"/>
      <c r="T673" s="364"/>
      <c r="U673" s="364"/>
      <c r="V673" s="364"/>
      <c r="W673" s="364"/>
      <c r="X673" s="364"/>
      <c r="Y673" s="364"/>
      <c r="Z673" s="364"/>
    </row>
    <row r="674">
      <c r="A674" s="364"/>
      <c r="B674" s="364"/>
      <c r="C674" s="399"/>
      <c r="D674" s="399"/>
      <c r="E674" s="399"/>
      <c r="F674" s="364"/>
      <c r="G674" s="364"/>
      <c r="H674" s="364"/>
      <c r="I674" s="364"/>
      <c r="J674" s="364"/>
      <c r="K674" s="364"/>
      <c r="L674" s="364"/>
      <c r="M674" s="364"/>
      <c r="N674" s="364"/>
      <c r="O674" s="364"/>
      <c r="P674" s="364"/>
      <c r="Q674" s="364"/>
      <c r="R674" s="364"/>
      <c r="S674" s="364"/>
      <c r="T674" s="364"/>
      <c r="U674" s="364"/>
      <c r="V674" s="364"/>
      <c r="W674" s="364"/>
      <c r="X674" s="364"/>
      <c r="Y674" s="364"/>
      <c r="Z674" s="364"/>
    </row>
    <row r="675">
      <c r="A675" s="364"/>
      <c r="B675" s="364"/>
      <c r="C675" s="399"/>
      <c r="D675" s="399"/>
      <c r="E675" s="399"/>
      <c r="F675" s="364"/>
      <c r="G675" s="364"/>
      <c r="H675" s="364"/>
      <c r="I675" s="364"/>
      <c r="J675" s="364"/>
      <c r="K675" s="364"/>
      <c r="L675" s="364"/>
      <c r="M675" s="364"/>
      <c r="N675" s="364"/>
      <c r="O675" s="364"/>
      <c r="P675" s="364"/>
      <c r="Q675" s="364"/>
      <c r="R675" s="364"/>
      <c r="S675" s="364"/>
      <c r="T675" s="364"/>
      <c r="U675" s="364"/>
      <c r="V675" s="364"/>
      <c r="W675" s="364"/>
      <c r="X675" s="364"/>
      <c r="Y675" s="364"/>
      <c r="Z675" s="364"/>
    </row>
    <row r="676">
      <c r="A676" s="364"/>
      <c r="B676" s="364"/>
      <c r="C676" s="399"/>
      <c r="D676" s="399"/>
      <c r="E676" s="399"/>
      <c r="F676" s="364"/>
      <c r="G676" s="364"/>
      <c r="H676" s="364"/>
      <c r="I676" s="364"/>
      <c r="J676" s="364"/>
      <c r="K676" s="364"/>
      <c r="L676" s="364"/>
      <c r="M676" s="364"/>
      <c r="N676" s="364"/>
      <c r="O676" s="364"/>
      <c r="P676" s="364"/>
      <c r="Q676" s="364"/>
      <c r="R676" s="364"/>
      <c r="S676" s="364"/>
      <c r="T676" s="364"/>
      <c r="U676" s="364"/>
      <c r="V676" s="364"/>
      <c r="W676" s="364"/>
      <c r="X676" s="364"/>
      <c r="Y676" s="364"/>
      <c r="Z676" s="364"/>
    </row>
    <row r="677">
      <c r="A677" s="364"/>
      <c r="B677" s="364"/>
      <c r="C677" s="399"/>
      <c r="D677" s="399"/>
      <c r="E677" s="399"/>
      <c r="F677" s="364"/>
      <c r="G677" s="364"/>
      <c r="H677" s="364"/>
      <c r="I677" s="364"/>
      <c r="J677" s="364"/>
      <c r="K677" s="364"/>
      <c r="L677" s="364"/>
      <c r="M677" s="364"/>
      <c r="N677" s="364"/>
      <c r="O677" s="364"/>
      <c r="P677" s="364"/>
      <c r="Q677" s="364"/>
      <c r="R677" s="364"/>
      <c r="S677" s="364"/>
      <c r="T677" s="364"/>
      <c r="U677" s="364"/>
      <c r="V677" s="364"/>
      <c r="W677" s="364"/>
      <c r="X677" s="364"/>
      <c r="Y677" s="364"/>
      <c r="Z677" s="364"/>
    </row>
    <row r="678">
      <c r="A678" s="364"/>
      <c r="B678" s="364"/>
      <c r="C678" s="399"/>
      <c r="D678" s="399"/>
      <c r="E678" s="399"/>
      <c r="F678" s="364"/>
      <c r="G678" s="364"/>
      <c r="H678" s="364"/>
      <c r="I678" s="364"/>
      <c r="J678" s="364"/>
      <c r="K678" s="364"/>
      <c r="L678" s="364"/>
      <c r="M678" s="364"/>
      <c r="N678" s="364"/>
      <c r="O678" s="364"/>
      <c r="P678" s="364"/>
      <c r="Q678" s="364"/>
      <c r="R678" s="364"/>
      <c r="S678" s="364"/>
      <c r="T678" s="364"/>
      <c r="U678" s="364"/>
      <c r="V678" s="364"/>
      <c r="W678" s="364"/>
      <c r="X678" s="364"/>
      <c r="Y678" s="364"/>
      <c r="Z678" s="364"/>
    </row>
    <row r="679">
      <c r="A679" s="364"/>
      <c r="B679" s="364"/>
      <c r="C679" s="399"/>
      <c r="D679" s="399"/>
      <c r="E679" s="399"/>
      <c r="F679" s="364"/>
      <c r="G679" s="364"/>
      <c r="H679" s="364"/>
      <c r="I679" s="364"/>
      <c r="J679" s="364"/>
      <c r="K679" s="364"/>
      <c r="L679" s="364"/>
      <c r="M679" s="364"/>
      <c r="N679" s="364"/>
      <c r="O679" s="364"/>
      <c r="P679" s="364"/>
      <c r="Q679" s="364"/>
      <c r="R679" s="364"/>
      <c r="S679" s="364"/>
      <c r="T679" s="364"/>
      <c r="U679" s="364"/>
      <c r="V679" s="364"/>
      <c r="W679" s="364"/>
      <c r="X679" s="364"/>
      <c r="Y679" s="364"/>
      <c r="Z679" s="364"/>
    </row>
    <row r="680">
      <c r="A680" s="364"/>
      <c r="B680" s="364"/>
      <c r="C680" s="399"/>
      <c r="D680" s="399"/>
      <c r="E680" s="399"/>
      <c r="F680" s="364"/>
      <c r="G680" s="364"/>
      <c r="H680" s="364"/>
      <c r="I680" s="364"/>
      <c r="J680" s="364"/>
      <c r="K680" s="364"/>
      <c r="L680" s="364"/>
      <c r="M680" s="364"/>
      <c r="N680" s="364"/>
      <c r="O680" s="364"/>
      <c r="P680" s="364"/>
      <c r="Q680" s="364"/>
      <c r="R680" s="364"/>
      <c r="S680" s="364"/>
      <c r="T680" s="364"/>
      <c r="U680" s="364"/>
      <c r="V680" s="364"/>
      <c r="W680" s="364"/>
      <c r="X680" s="364"/>
      <c r="Y680" s="364"/>
      <c r="Z680" s="364"/>
    </row>
    <row r="681">
      <c r="A681" s="364"/>
      <c r="B681" s="364"/>
      <c r="C681" s="399"/>
      <c r="D681" s="399"/>
      <c r="E681" s="399"/>
      <c r="F681" s="364"/>
      <c r="G681" s="364"/>
      <c r="H681" s="364"/>
      <c r="I681" s="364"/>
      <c r="J681" s="364"/>
      <c r="K681" s="364"/>
      <c r="L681" s="364"/>
      <c r="M681" s="364"/>
      <c r="N681" s="364"/>
      <c r="O681" s="364"/>
      <c r="P681" s="364"/>
      <c r="Q681" s="364"/>
      <c r="R681" s="364"/>
      <c r="S681" s="364"/>
      <c r="T681" s="364"/>
      <c r="U681" s="364"/>
      <c r="V681" s="364"/>
      <c r="W681" s="364"/>
      <c r="X681" s="364"/>
      <c r="Y681" s="364"/>
      <c r="Z681" s="364"/>
    </row>
    <row r="682">
      <c r="A682" s="364"/>
      <c r="B682" s="364"/>
      <c r="C682" s="399"/>
      <c r="D682" s="399"/>
      <c r="E682" s="399"/>
      <c r="F682" s="364"/>
      <c r="G682" s="364"/>
      <c r="H682" s="364"/>
      <c r="I682" s="364"/>
      <c r="J682" s="364"/>
      <c r="K682" s="364"/>
      <c r="L682" s="364"/>
      <c r="M682" s="364"/>
      <c r="N682" s="364"/>
      <c r="O682" s="364"/>
      <c r="P682" s="364"/>
      <c r="Q682" s="364"/>
      <c r="R682" s="364"/>
      <c r="S682" s="364"/>
      <c r="T682" s="364"/>
      <c r="U682" s="364"/>
      <c r="V682" s="364"/>
      <c r="W682" s="364"/>
      <c r="X682" s="364"/>
      <c r="Y682" s="364"/>
      <c r="Z682" s="364"/>
    </row>
    <row r="683">
      <c r="A683" s="364"/>
      <c r="B683" s="364"/>
      <c r="C683" s="399"/>
      <c r="D683" s="399"/>
      <c r="E683" s="399"/>
      <c r="F683" s="364"/>
      <c r="G683" s="364"/>
      <c r="H683" s="364"/>
      <c r="I683" s="364"/>
      <c r="J683" s="364"/>
      <c r="K683" s="364"/>
      <c r="L683" s="364"/>
      <c r="M683" s="364"/>
      <c r="N683" s="364"/>
      <c r="O683" s="364"/>
      <c r="P683" s="364"/>
      <c r="Q683" s="364"/>
      <c r="R683" s="364"/>
      <c r="S683" s="364"/>
      <c r="T683" s="364"/>
      <c r="U683" s="364"/>
      <c r="V683" s="364"/>
      <c r="W683" s="364"/>
      <c r="X683" s="364"/>
      <c r="Y683" s="364"/>
      <c r="Z683" s="364"/>
    </row>
    <row r="684">
      <c r="A684" s="364"/>
      <c r="B684" s="364"/>
      <c r="C684" s="399"/>
      <c r="D684" s="399"/>
      <c r="E684" s="399"/>
      <c r="F684" s="364"/>
      <c r="G684" s="364"/>
      <c r="H684" s="364"/>
      <c r="I684" s="364"/>
      <c r="J684" s="364"/>
      <c r="K684" s="364"/>
      <c r="L684" s="364"/>
      <c r="M684" s="364"/>
      <c r="N684" s="364"/>
      <c r="O684" s="364"/>
      <c r="P684" s="364"/>
      <c r="Q684" s="364"/>
      <c r="R684" s="364"/>
      <c r="S684" s="364"/>
      <c r="T684" s="364"/>
      <c r="U684" s="364"/>
      <c r="V684" s="364"/>
      <c r="W684" s="364"/>
      <c r="X684" s="364"/>
      <c r="Y684" s="364"/>
      <c r="Z684" s="364"/>
    </row>
    <row r="685">
      <c r="A685" s="364"/>
      <c r="B685" s="364"/>
      <c r="C685" s="399"/>
      <c r="D685" s="399"/>
      <c r="E685" s="399"/>
      <c r="F685" s="364"/>
      <c r="G685" s="364"/>
      <c r="H685" s="364"/>
      <c r="I685" s="364"/>
      <c r="J685" s="364"/>
      <c r="K685" s="364"/>
      <c r="L685" s="364"/>
      <c r="M685" s="364"/>
      <c r="N685" s="364"/>
      <c r="O685" s="364"/>
      <c r="P685" s="364"/>
      <c r="Q685" s="364"/>
      <c r="R685" s="364"/>
      <c r="S685" s="364"/>
      <c r="T685" s="364"/>
      <c r="U685" s="364"/>
      <c r="V685" s="364"/>
      <c r="W685" s="364"/>
      <c r="X685" s="364"/>
      <c r="Y685" s="364"/>
      <c r="Z685" s="364"/>
    </row>
    <row r="686">
      <c r="A686" s="364"/>
      <c r="B686" s="364"/>
      <c r="C686" s="399"/>
      <c r="D686" s="399"/>
      <c r="E686" s="399"/>
      <c r="F686" s="364"/>
      <c r="G686" s="364"/>
      <c r="H686" s="364"/>
      <c r="I686" s="364"/>
      <c r="J686" s="364"/>
      <c r="K686" s="364"/>
      <c r="L686" s="364"/>
      <c r="M686" s="364"/>
      <c r="N686" s="364"/>
      <c r="O686" s="364"/>
      <c r="P686" s="364"/>
      <c r="Q686" s="364"/>
      <c r="R686" s="364"/>
      <c r="S686" s="364"/>
      <c r="T686" s="364"/>
      <c r="U686" s="364"/>
      <c r="V686" s="364"/>
      <c r="W686" s="364"/>
      <c r="X686" s="364"/>
      <c r="Y686" s="364"/>
      <c r="Z686" s="364"/>
    </row>
    <row r="687">
      <c r="A687" s="364"/>
      <c r="B687" s="364"/>
      <c r="C687" s="399"/>
      <c r="D687" s="399"/>
      <c r="E687" s="399"/>
      <c r="F687" s="364"/>
      <c r="G687" s="364"/>
      <c r="H687" s="364"/>
      <c r="I687" s="364"/>
      <c r="J687" s="364"/>
      <c r="K687" s="364"/>
      <c r="L687" s="364"/>
      <c r="M687" s="364"/>
      <c r="N687" s="364"/>
      <c r="O687" s="364"/>
      <c r="P687" s="364"/>
      <c r="Q687" s="364"/>
      <c r="R687" s="364"/>
      <c r="S687" s="364"/>
      <c r="T687" s="364"/>
      <c r="U687" s="364"/>
      <c r="V687" s="364"/>
      <c r="W687" s="364"/>
      <c r="X687" s="364"/>
      <c r="Y687" s="364"/>
      <c r="Z687" s="364"/>
    </row>
    <row r="688">
      <c r="A688" s="364"/>
      <c r="B688" s="364"/>
      <c r="C688" s="399"/>
      <c r="D688" s="399"/>
      <c r="E688" s="399"/>
      <c r="F688" s="364"/>
      <c r="G688" s="364"/>
      <c r="H688" s="364"/>
      <c r="I688" s="364"/>
      <c r="J688" s="364"/>
      <c r="K688" s="364"/>
      <c r="L688" s="364"/>
      <c r="M688" s="364"/>
      <c r="N688" s="364"/>
      <c r="O688" s="364"/>
      <c r="P688" s="364"/>
      <c r="Q688" s="364"/>
      <c r="R688" s="364"/>
      <c r="S688" s="364"/>
      <c r="T688" s="364"/>
      <c r="U688" s="364"/>
      <c r="V688" s="364"/>
      <c r="W688" s="364"/>
      <c r="X688" s="364"/>
      <c r="Y688" s="364"/>
      <c r="Z688" s="364"/>
    </row>
    <row r="689">
      <c r="A689" s="364"/>
      <c r="B689" s="364"/>
      <c r="C689" s="399"/>
      <c r="D689" s="399"/>
      <c r="E689" s="399"/>
      <c r="F689" s="364"/>
      <c r="G689" s="364"/>
      <c r="H689" s="364"/>
      <c r="I689" s="364"/>
      <c r="J689" s="364"/>
      <c r="K689" s="364"/>
      <c r="L689" s="364"/>
      <c r="M689" s="364"/>
      <c r="N689" s="364"/>
      <c r="O689" s="364"/>
      <c r="P689" s="364"/>
      <c r="Q689" s="364"/>
      <c r="R689" s="364"/>
      <c r="S689" s="364"/>
      <c r="T689" s="364"/>
      <c r="U689" s="364"/>
      <c r="V689" s="364"/>
      <c r="W689" s="364"/>
      <c r="X689" s="364"/>
      <c r="Y689" s="364"/>
      <c r="Z689" s="364"/>
    </row>
    <row r="690">
      <c r="A690" s="364"/>
      <c r="B690" s="364"/>
      <c r="C690" s="399"/>
      <c r="D690" s="399"/>
      <c r="E690" s="399"/>
      <c r="F690" s="364"/>
      <c r="G690" s="364"/>
      <c r="H690" s="364"/>
      <c r="I690" s="364"/>
      <c r="J690" s="364"/>
      <c r="K690" s="364"/>
      <c r="L690" s="364"/>
      <c r="M690" s="364"/>
      <c r="N690" s="364"/>
      <c r="O690" s="364"/>
      <c r="P690" s="364"/>
      <c r="Q690" s="364"/>
      <c r="R690" s="364"/>
      <c r="S690" s="364"/>
      <c r="T690" s="364"/>
      <c r="U690" s="364"/>
      <c r="V690" s="364"/>
      <c r="W690" s="364"/>
      <c r="X690" s="364"/>
      <c r="Y690" s="364"/>
      <c r="Z690" s="364"/>
    </row>
    <row r="691">
      <c r="A691" s="364"/>
      <c r="B691" s="364"/>
      <c r="C691" s="399"/>
      <c r="D691" s="399"/>
      <c r="E691" s="399"/>
      <c r="F691" s="364"/>
      <c r="G691" s="364"/>
      <c r="H691" s="364"/>
      <c r="I691" s="364"/>
      <c r="J691" s="364"/>
      <c r="K691" s="364"/>
      <c r="L691" s="364"/>
      <c r="M691" s="364"/>
      <c r="N691" s="364"/>
      <c r="O691" s="364"/>
      <c r="P691" s="364"/>
      <c r="Q691" s="364"/>
      <c r="R691" s="364"/>
      <c r="S691" s="364"/>
      <c r="T691" s="364"/>
      <c r="U691" s="364"/>
      <c r="V691" s="364"/>
      <c r="W691" s="364"/>
      <c r="X691" s="364"/>
      <c r="Y691" s="364"/>
      <c r="Z691" s="364"/>
    </row>
    <row r="692">
      <c r="A692" s="364"/>
      <c r="B692" s="364"/>
      <c r="C692" s="399"/>
      <c r="D692" s="399"/>
      <c r="E692" s="399"/>
      <c r="F692" s="364"/>
      <c r="G692" s="364"/>
      <c r="H692" s="364"/>
      <c r="I692" s="364"/>
      <c r="J692" s="364"/>
      <c r="K692" s="364"/>
      <c r="L692" s="364"/>
      <c r="M692" s="364"/>
      <c r="N692" s="364"/>
      <c r="O692" s="364"/>
      <c r="P692" s="364"/>
      <c r="Q692" s="364"/>
      <c r="R692" s="364"/>
      <c r="S692" s="364"/>
      <c r="T692" s="364"/>
      <c r="U692" s="364"/>
      <c r="V692" s="364"/>
      <c r="W692" s="364"/>
      <c r="X692" s="364"/>
      <c r="Y692" s="364"/>
      <c r="Z692" s="364"/>
    </row>
    <row r="693">
      <c r="A693" s="364"/>
      <c r="B693" s="364"/>
      <c r="C693" s="399"/>
      <c r="D693" s="399"/>
      <c r="E693" s="399"/>
      <c r="F693" s="364"/>
      <c r="G693" s="364"/>
      <c r="H693" s="364"/>
      <c r="I693" s="364"/>
      <c r="J693" s="364"/>
      <c r="K693" s="364"/>
      <c r="L693" s="364"/>
      <c r="M693" s="364"/>
      <c r="N693" s="364"/>
      <c r="O693" s="364"/>
      <c r="P693" s="364"/>
      <c r="Q693" s="364"/>
      <c r="R693" s="364"/>
      <c r="S693" s="364"/>
      <c r="T693" s="364"/>
      <c r="U693" s="364"/>
      <c r="V693" s="364"/>
      <c r="W693" s="364"/>
      <c r="X693" s="364"/>
      <c r="Y693" s="364"/>
      <c r="Z693" s="364"/>
    </row>
    <row r="694">
      <c r="A694" s="364"/>
      <c r="B694" s="364"/>
      <c r="C694" s="399"/>
      <c r="D694" s="399"/>
      <c r="E694" s="399"/>
      <c r="F694" s="364"/>
      <c r="G694" s="364"/>
      <c r="H694" s="364"/>
      <c r="I694" s="364"/>
      <c r="J694" s="364"/>
      <c r="K694" s="364"/>
      <c r="L694" s="364"/>
      <c r="M694" s="364"/>
      <c r="N694" s="364"/>
      <c r="O694" s="364"/>
      <c r="P694" s="364"/>
      <c r="Q694" s="364"/>
      <c r="R694" s="364"/>
      <c r="S694" s="364"/>
      <c r="T694" s="364"/>
      <c r="U694" s="364"/>
      <c r="V694" s="364"/>
      <c r="W694" s="364"/>
      <c r="X694" s="364"/>
      <c r="Y694" s="364"/>
      <c r="Z694" s="364"/>
    </row>
    <row r="695">
      <c r="A695" s="364"/>
      <c r="B695" s="364"/>
      <c r="C695" s="399"/>
      <c r="D695" s="399"/>
      <c r="E695" s="399"/>
      <c r="F695" s="364"/>
      <c r="G695" s="364"/>
      <c r="H695" s="364"/>
      <c r="I695" s="364"/>
      <c r="J695" s="364"/>
      <c r="K695" s="364"/>
      <c r="L695" s="364"/>
      <c r="M695" s="364"/>
      <c r="N695" s="364"/>
      <c r="O695" s="364"/>
      <c r="P695" s="364"/>
      <c r="Q695" s="364"/>
      <c r="R695" s="364"/>
      <c r="S695" s="364"/>
      <c r="T695" s="364"/>
      <c r="U695" s="364"/>
      <c r="V695" s="364"/>
      <c r="W695" s="364"/>
      <c r="X695" s="364"/>
      <c r="Y695" s="364"/>
      <c r="Z695" s="364"/>
    </row>
    <row r="696">
      <c r="A696" s="364"/>
      <c r="B696" s="364"/>
      <c r="C696" s="399"/>
      <c r="D696" s="399"/>
      <c r="E696" s="399"/>
      <c r="F696" s="364"/>
      <c r="G696" s="364"/>
      <c r="H696" s="364"/>
      <c r="I696" s="364"/>
      <c r="J696" s="364"/>
      <c r="K696" s="364"/>
      <c r="L696" s="364"/>
      <c r="M696" s="364"/>
      <c r="N696" s="364"/>
      <c r="O696" s="364"/>
      <c r="P696" s="364"/>
      <c r="Q696" s="364"/>
      <c r="R696" s="364"/>
      <c r="S696" s="364"/>
      <c r="T696" s="364"/>
      <c r="U696" s="364"/>
      <c r="V696" s="364"/>
      <c r="W696" s="364"/>
      <c r="X696" s="364"/>
      <c r="Y696" s="364"/>
      <c r="Z696" s="364"/>
    </row>
    <row r="697">
      <c r="A697" s="364"/>
      <c r="B697" s="364"/>
      <c r="C697" s="399"/>
      <c r="D697" s="399"/>
      <c r="E697" s="399"/>
      <c r="F697" s="364"/>
      <c r="G697" s="364"/>
      <c r="H697" s="364"/>
      <c r="I697" s="364"/>
      <c r="J697" s="364"/>
      <c r="K697" s="364"/>
      <c r="L697" s="364"/>
      <c r="M697" s="364"/>
      <c r="N697" s="364"/>
      <c r="O697" s="364"/>
      <c r="P697" s="364"/>
      <c r="Q697" s="364"/>
      <c r="R697" s="364"/>
      <c r="S697" s="364"/>
      <c r="T697" s="364"/>
      <c r="U697" s="364"/>
      <c r="V697" s="364"/>
      <c r="W697" s="364"/>
      <c r="X697" s="364"/>
      <c r="Y697" s="364"/>
      <c r="Z697" s="364"/>
    </row>
    <row r="698">
      <c r="A698" s="364"/>
      <c r="B698" s="364"/>
      <c r="C698" s="399"/>
      <c r="D698" s="399"/>
      <c r="E698" s="399"/>
      <c r="F698" s="364"/>
      <c r="G698" s="364"/>
      <c r="H698" s="364"/>
      <c r="I698" s="364"/>
      <c r="J698" s="364"/>
      <c r="K698" s="364"/>
      <c r="L698" s="364"/>
      <c r="M698" s="364"/>
      <c r="N698" s="364"/>
      <c r="O698" s="364"/>
      <c r="P698" s="364"/>
      <c r="Q698" s="364"/>
      <c r="R698" s="364"/>
      <c r="S698" s="364"/>
      <c r="T698" s="364"/>
      <c r="U698" s="364"/>
      <c r="V698" s="364"/>
      <c r="W698" s="364"/>
      <c r="X698" s="364"/>
      <c r="Y698" s="364"/>
      <c r="Z698" s="364"/>
    </row>
    <row r="699">
      <c r="A699" s="364"/>
      <c r="B699" s="364"/>
      <c r="C699" s="399"/>
      <c r="D699" s="399"/>
      <c r="E699" s="399"/>
      <c r="F699" s="364"/>
      <c r="G699" s="364"/>
      <c r="H699" s="364"/>
      <c r="I699" s="364"/>
      <c r="J699" s="364"/>
      <c r="K699" s="364"/>
      <c r="L699" s="364"/>
      <c r="M699" s="364"/>
      <c r="N699" s="364"/>
      <c r="O699" s="364"/>
      <c r="P699" s="364"/>
      <c r="Q699" s="364"/>
      <c r="R699" s="364"/>
      <c r="S699" s="364"/>
      <c r="T699" s="364"/>
      <c r="U699" s="364"/>
      <c r="V699" s="364"/>
      <c r="W699" s="364"/>
      <c r="X699" s="364"/>
      <c r="Y699" s="364"/>
      <c r="Z699" s="364"/>
    </row>
    <row r="700">
      <c r="A700" s="364"/>
      <c r="B700" s="364"/>
      <c r="C700" s="399"/>
      <c r="D700" s="399"/>
      <c r="E700" s="399"/>
      <c r="F700" s="364"/>
      <c r="G700" s="364"/>
      <c r="H700" s="364"/>
      <c r="I700" s="364"/>
      <c r="J700" s="364"/>
      <c r="K700" s="364"/>
      <c r="L700" s="364"/>
      <c r="M700" s="364"/>
      <c r="N700" s="364"/>
      <c r="O700" s="364"/>
      <c r="P700" s="364"/>
      <c r="Q700" s="364"/>
      <c r="R700" s="364"/>
      <c r="S700" s="364"/>
      <c r="T700" s="364"/>
      <c r="U700" s="364"/>
      <c r="V700" s="364"/>
      <c r="W700" s="364"/>
      <c r="X700" s="364"/>
      <c r="Y700" s="364"/>
      <c r="Z700" s="364"/>
    </row>
    <row r="701">
      <c r="A701" s="364"/>
      <c r="B701" s="364"/>
      <c r="C701" s="399"/>
      <c r="D701" s="399"/>
      <c r="E701" s="399"/>
      <c r="F701" s="364"/>
      <c r="G701" s="364"/>
      <c r="H701" s="364"/>
      <c r="I701" s="364"/>
      <c r="J701" s="364"/>
      <c r="K701" s="364"/>
      <c r="L701" s="364"/>
      <c r="M701" s="364"/>
      <c r="N701" s="364"/>
      <c r="O701" s="364"/>
      <c r="P701" s="364"/>
      <c r="Q701" s="364"/>
      <c r="R701" s="364"/>
      <c r="S701" s="364"/>
      <c r="T701" s="364"/>
      <c r="U701" s="364"/>
      <c r="V701" s="364"/>
      <c r="W701" s="364"/>
      <c r="X701" s="364"/>
      <c r="Y701" s="364"/>
      <c r="Z701" s="364"/>
    </row>
    <row r="702">
      <c r="A702" s="364"/>
      <c r="B702" s="364"/>
      <c r="C702" s="399"/>
      <c r="D702" s="399"/>
      <c r="E702" s="399"/>
      <c r="F702" s="364"/>
      <c r="G702" s="364"/>
      <c r="H702" s="364"/>
      <c r="I702" s="364"/>
      <c r="J702" s="364"/>
      <c r="K702" s="364"/>
      <c r="L702" s="364"/>
      <c r="M702" s="364"/>
      <c r="N702" s="364"/>
      <c r="O702" s="364"/>
      <c r="P702" s="364"/>
      <c r="Q702" s="364"/>
      <c r="R702" s="364"/>
      <c r="S702" s="364"/>
      <c r="T702" s="364"/>
      <c r="U702" s="364"/>
      <c r="V702" s="364"/>
      <c r="W702" s="364"/>
      <c r="X702" s="364"/>
      <c r="Y702" s="364"/>
      <c r="Z702" s="364"/>
    </row>
    <row r="703">
      <c r="A703" s="364"/>
      <c r="B703" s="364"/>
      <c r="C703" s="399"/>
      <c r="D703" s="399"/>
      <c r="E703" s="399"/>
      <c r="F703" s="364"/>
      <c r="G703" s="364"/>
      <c r="H703" s="364"/>
      <c r="I703" s="364"/>
      <c r="J703" s="364"/>
      <c r="K703" s="364"/>
      <c r="L703" s="364"/>
      <c r="M703" s="364"/>
      <c r="N703" s="364"/>
      <c r="O703" s="364"/>
      <c r="P703" s="364"/>
      <c r="Q703" s="364"/>
      <c r="R703" s="364"/>
      <c r="S703" s="364"/>
      <c r="T703" s="364"/>
      <c r="U703" s="364"/>
      <c r="V703" s="364"/>
      <c r="W703" s="364"/>
      <c r="X703" s="364"/>
      <c r="Y703" s="364"/>
      <c r="Z703" s="364"/>
    </row>
    <row r="704">
      <c r="A704" s="364"/>
      <c r="B704" s="364"/>
      <c r="C704" s="399"/>
      <c r="D704" s="399"/>
      <c r="E704" s="399"/>
      <c r="F704" s="364"/>
      <c r="G704" s="364"/>
      <c r="H704" s="364"/>
      <c r="I704" s="364"/>
      <c r="J704" s="364"/>
      <c r="K704" s="364"/>
      <c r="L704" s="364"/>
      <c r="M704" s="364"/>
      <c r="N704" s="364"/>
      <c r="O704" s="364"/>
      <c r="P704" s="364"/>
      <c r="Q704" s="364"/>
      <c r="R704" s="364"/>
      <c r="S704" s="364"/>
      <c r="T704" s="364"/>
      <c r="U704" s="364"/>
      <c r="V704" s="364"/>
      <c r="W704" s="364"/>
      <c r="X704" s="364"/>
      <c r="Y704" s="364"/>
      <c r="Z704" s="364"/>
    </row>
    <row r="705">
      <c r="A705" s="364"/>
      <c r="B705" s="364"/>
      <c r="C705" s="399"/>
      <c r="D705" s="399"/>
      <c r="E705" s="399"/>
      <c r="F705" s="364"/>
      <c r="G705" s="364"/>
      <c r="H705" s="364"/>
      <c r="I705" s="364"/>
      <c r="J705" s="364"/>
      <c r="K705" s="364"/>
      <c r="L705" s="364"/>
      <c r="M705" s="364"/>
      <c r="N705" s="364"/>
      <c r="O705" s="364"/>
      <c r="P705" s="364"/>
      <c r="Q705" s="364"/>
      <c r="R705" s="364"/>
      <c r="S705" s="364"/>
      <c r="T705" s="364"/>
      <c r="U705" s="364"/>
      <c r="V705" s="364"/>
      <c r="W705" s="364"/>
      <c r="X705" s="364"/>
      <c r="Y705" s="364"/>
      <c r="Z705" s="364"/>
    </row>
    <row r="706">
      <c r="A706" s="364"/>
      <c r="B706" s="364"/>
      <c r="C706" s="399"/>
      <c r="D706" s="399"/>
      <c r="E706" s="399"/>
      <c r="F706" s="364"/>
      <c r="G706" s="364"/>
      <c r="H706" s="364"/>
      <c r="I706" s="364"/>
      <c r="J706" s="364"/>
      <c r="K706" s="364"/>
      <c r="L706" s="364"/>
      <c r="M706" s="364"/>
      <c r="N706" s="364"/>
      <c r="O706" s="364"/>
      <c r="P706" s="364"/>
      <c r="Q706" s="364"/>
      <c r="R706" s="364"/>
      <c r="S706" s="364"/>
      <c r="T706" s="364"/>
      <c r="U706" s="364"/>
      <c r="V706" s="364"/>
      <c r="W706" s="364"/>
      <c r="X706" s="364"/>
      <c r="Y706" s="364"/>
      <c r="Z706" s="364"/>
    </row>
    <row r="707">
      <c r="A707" s="364"/>
      <c r="B707" s="364"/>
      <c r="C707" s="399"/>
      <c r="D707" s="399"/>
      <c r="E707" s="399"/>
      <c r="F707" s="364"/>
      <c r="G707" s="364"/>
      <c r="H707" s="364"/>
      <c r="I707" s="364"/>
      <c r="J707" s="364"/>
      <c r="K707" s="364"/>
      <c r="L707" s="364"/>
      <c r="M707" s="364"/>
      <c r="N707" s="364"/>
      <c r="O707" s="364"/>
      <c r="P707" s="364"/>
      <c r="Q707" s="364"/>
      <c r="R707" s="364"/>
      <c r="S707" s="364"/>
      <c r="T707" s="364"/>
      <c r="U707" s="364"/>
      <c r="V707" s="364"/>
      <c r="W707" s="364"/>
      <c r="X707" s="364"/>
      <c r="Y707" s="364"/>
      <c r="Z707" s="364"/>
    </row>
    <row r="708">
      <c r="A708" s="364"/>
      <c r="B708" s="364"/>
      <c r="C708" s="399"/>
      <c r="D708" s="399"/>
      <c r="E708" s="399"/>
      <c r="F708" s="364"/>
      <c r="G708" s="364"/>
      <c r="H708" s="364"/>
      <c r="I708" s="364"/>
      <c r="J708" s="364"/>
      <c r="K708" s="364"/>
      <c r="L708" s="364"/>
      <c r="M708" s="364"/>
      <c r="N708" s="364"/>
      <c r="O708" s="364"/>
      <c r="P708" s="364"/>
      <c r="Q708" s="364"/>
      <c r="R708" s="364"/>
      <c r="S708" s="364"/>
      <c r="T708" s="364"/>
      <c r="U708" s="364"/>
      <c r="V708" s="364"/>
      <c r="W708" s="364"/>
      <c r="X708" s="364"/>
      <c r="Y708" s="364"/>
      <c r="Z708" s="364"/>
    </row>
    <row r="709">
      <c r="A709" s="364"/>
      <c r="B709" s="364"/>
      <c r="C709" s="399"/>
      <c r="D709" s="399"/>
      <c r="E709" s="399"/>
      <c r="F709" s="364"/>
      <c r="G709" s="364"/>
      <c r="H709" s="364"/>
      <c r="I709" s="364"/>
      <c r="J709" s="364"/>
      <c r="K709" s="364"/>
      <c r="L709" s="364"/>
      <c r="M709" s="364"/>
      <c r="N709" s="364"/>
      <c r="O709" s="364"/>
      <c r="P709" s="364"/>
      <c r="Q709" s="364"/>
      <c r="R709" s="364"/>
      <c r="S709" s="364"/>
      <c r="T709" s="364"/>
      <c r="U709" s="364"/>
      <c r="V709" s="364"/>
      <c r="W709" s="364"/>
      <c r="X709" s="364"/>
      <c r="Y709" s="364"/>
      <c r="Z709" s="364"/>
    </row>
    <row r="710">
      <c r="A710" s="364"/>
      <c r="B710" s="364"/>
      <c r="C710" s="399"/>
      <c r="D710" s="399"/>
      <c r="E710" s="399"/>
      <c r="F710" s="364"/>
      <c r="G710" s="364"/>
      <c r="H710" s="364"/>
      <c r="I710" s="364"/>
      <c r="J710" s="364"/>
      <c r="K710" s="364"/>
      <c r="L710" s="364"/>
      <c r="M710" s="364"/>
      <c r="N710" s="364"/>
      <c r="O710" s="364"/>
      <c r="P710" s="364"/>
      <c r="Q710" s="364"/>
      <c r="R710" s="364"/>
      <c r="S710" s="364"/>
      <c r="T710" s="364"/>
      <c r="U710" s="364"/>
      <c r="V710" s="364"/>
      <c r="W710" s="364"/>
      <c r="X710" s="364"/>
      <c r="Y710" s="364"/>
      <c r="Z710" s="364"/>
    </row>
    <row r="711">
      <c r="A711" s="364"/>
      <c r="B711" s="364"/>
      <c r="C711" s="399"/>
      <c r="D711" s="399"/>
      <c r="E711" s="399"/>
      <c r="F711" s="364"/>
      <c r="G711" s="364"/>
      <c r="H711" s="364"/>
      <c r="I711" s="364"/>
      <c r="J711" s="364"/>
      <c r="K711" s="364"/>
      <c r="L711" s="364"/>
      <c r="M711" s="364"/>
      <c r="N711" s="364"/>
      <c r="O711" s="364"/>
      <c r="P711" s="364"/>
      <c r="Q711" s="364"/>
      <c r="R711" s="364"/>
      <c r="S711" s="364"/>
      <c r="T711" s="364"/>
      <c r="U711" s="364"/>
      <c r="V711" s="364"/>
      <c r="W711" s="364"/>
      <c r="X711" s="364"/>
      <c r="Y711" s="364"/>
      <c r="Z711" s="364"/>
    </row>
    <row r="712">
      <c r="A712" s="364"/>
      <c r="B712" s="364"/>
      <c r="C712" s="399"/>
      <c r="D712" s="399"/>
      <c r="E712" s="399"/>
      <c r="F712" s="364"/>
      <c r="G712" s="364"/>
      <c r="H712" s="364"/>
      <c r="I712" s="364"/>
      <c r="J712" s="364"/>
      <c r="K712" s="364"/>
      <c r="L712" s="364"/>
      <c r="M712" s="364"/>
      <c r="N712" s="364"/>
      <c r="O712" s="364"/>
      <c r="P712" s="364"/>
      <c r="Q712" s="364"/>
      <c r="R712" s="364"/>
      <c r="S712" s="364"/>
      <c r="T712" s="364"/>
      <c r="U712" s="364"/>
      <c r="V712" s="364"/>
      <c r="W712" s="364"/>
      <c r="X712" s="364"/>
      <c r="Y712" s="364"/>
      <c r="Z712" s="364"/>
    </row>
    <row r="713">
      <c r="A713" s="364"/>
      <c r="B713" s="364"/>
      <c r="C713" s="399"/>
      <c r="D713" s="399"/>
      <c r="E713" s="399"/>
      <c r="F713" s="364"/>
      <c r="G713" s="364"/>
      <c r="H713" s="364"/>
      <c r="I713" s="364"/>
      <c r="J713" s="364"/>
      <c r="K713" s="364"/>
      <c r="L713" s="364"/>
      <c r="M713" s="364"/>
      <c r="N713" s="364"/>
      <c r="O713" s="364"/>
      <c r="P713" s="364"/>
      <c r="Q713" s="364"/>
      <c r="R713" s="364"/>
      <c r="S713" s="364"/>
      <c r="T713" s="364"/>
      <c r="U713" s="364"/>
      <c r="V713" s="364"/>
      <c r="W713" s="364"/>
      <c r="X713" s="364"/>
      <c r="Y713" s="364"/>
      <c r="Z713" s="364"/>
    </row>
    <row r="714">
      <c r="A714" s="364"/>
      <c r="B714" s="364"/>
      <c r="C714" s="399"/>
      <c r="D714" s="399"/>
      <c r="E714" s="399"/>
      <c r="F714" s="364"/>
      <c r="G714" s="364"/>
      <c r="H714" s="364"/>
      <c r="I714" s="364"/>
      <c r="J714" s="364"/>
      <c r="K714" s="364"/>
      <c r="L714" s="364"/>
      <c r="M714" s="364"/>
      <c r="N714" s="364"/>
      <c r="O714" s="364"/>
      <c r="P714" s="364"/>
      <c r="Q714" s="364"/>
      <c r="R714" s="364"/>
      <c r="S714" s="364"/>
      <c r="T714" s="364"/>
      <c r="U714" s="364"/>
      <c r="V714" s="364"/>
      <c r="W714" s="364"/>
      <c r="X714" s="364"/>
      <c r="Y714" s="364"/>
      <c r="Z714" s="364"/>
    </row>
    <row r="715">
      <c r="A715" s="364"/>
      <c r="B715" s="364"/>
      <c r="C715" s="399"/>
      <c r="D715" s="399"/>
      <c r="E715" s="399"/>
      <c r="F715" s="364"/>
      <c r="G715" s="364"/>
      <c r="H715" s="364"/>
      <c r="I715" s="364"/>
      <c r="J715" s="364"/>
      <c r="K715" s="364"/>
      <c r="L715" s="364"/>
      <c r="M715" s="364"/>
      <c r="N715" s="364"/>
      <c r="O715" s="364"/>
      <c r="P715" s="364"/>
      <c r="Q715" s="364"/>
      <c r="R715" s="364"/>
      <c r="S715" s="364"/>
      <c r="T715" s="364"/>
      <c r="U715" s="364"/>
      <c r="V715" s="364"/>
      <c r="W715" s="364"/>
      <c r="X715" s="364"/>
      <c r="Y715" s="364"/>
      <c r="Z715" s="364"/>
    </row>
    <row r="716">
      <c r="A716" s="364"/>
      <c r="B716" s="364"/>
      <c r="C716" s="399"/>
      <c r="D716" s="399"/>
      <c r="E716" s="399"/>
      <c r="F716" s="364"/>
      <c r="G716" s="364"/>
      <c r="H716" s="364"/>
      <c r="I716" s="364"/>
      <c r="J716" s="364"/>
      <c r="K716" s="364"/>
      <c r="L716" s="364"/>
      <c r="M716" s="364"/>
      <c r="N716" s="364"/>
      <c r="O716" s="364"/>
      <c r="P716" s="364"/>
      <c r="Q716" s="364"/>
      <c r="R716" s="364"/>
      <c r="S716" s="364"/>
      <c r="T716" s="364"/>
      <c r="U716" s="364"/>
      <c r="V716" s="364"/>
      <c r="W716" s="364"/>
      <c r="X716" s="364"/>
      <c r="Y716" s="364"/>
      <c r="Z716" s="364"/>
    </row>
    <row r="717">
      <c r="A717" s="364"/>
      <c r="B717" s="364"/>
      <c r="C717" s="399"/>
      <c r="D717" s="399"/>
      <c r="E717" s="399"/>
      <c r="F717" s="364"/>
      <c r="G717" s="364"/>
      <c r="H717" s="364"/>
      <c r="I717" s="364"/>
      <c r="J717" s="364"/>
      <c r="K717" s="364"/>
      <c r="L717" s="364"/>
      <c r="M717" s="364"/>
      <c r="N717" s="364"/>
      <c r="O717" s="364"/>
      <c r="P717" s="364"/>
      <c r="Q717" s="364"/>
      <c r="R717" s="364"/>
      <c r="S717" s="364"/>
      <c r="T717" s="364"/>
      <c r="U717" s="364"/>
      <c r="V717" s="364"/>
      <c r="W717" s="364"/>
      <c r="X717" s="364"/>
      <c r="Y717" s="364"/>
      <c r="Z717" s="364"/>
    </row>
    <row r="718">
      <c r="A718" s="364"/>
      <c r="B718" s="364"/>
      <c r="C718" s="399"/>
      <c r="D718" s="399"/>
      <c r="E718" s="399"/>
      <c r="F718" s="364"/>
      <c r="G718" s="364"/>
      <c r="H718" s="364"/>
      <c r="I718" s="364"/>
      <c r="J718" s="364"/>
      <c r="K718" s="364"/>
      <c r="L718" s="364"/>
      <c r="M718" s="364"/>
      <c r="N718" s="364"/>
      <c r="O718" s="364"/>
      <c r="P718" s="364"/>
      <c r="Q718" s="364"/>
      <c r="R718" s="364"/>
      <c r="S718" s="364"/>
      <c r="T718" s="364"/>
      <c r="U718" s="364"/>
      <c r="V718" s="364"/>
      <c r="W718" s="364"/>
      <c r="X718" s="364"/>
      <c r="Y718" s="364"/>
      <c r="Z718" s="364"/>
    </row>
    <row r="719">
      <c r="A719" s="364"/>
      <c r="B719" s="364"/>
      <c r="C719" s="399"/>
      <c r="D719" s="399"/>
      <c r="E719" s="399"/>
      <c r="F719" s="364"/>
      <c r="G719" s="364"/>
      <c r="H719" s="364"/>
      <c r="I719" s="364"/>
      <c r="J719" s="364"/>
      <c r="K719" s="364"/>
      <c r="L719" s="364"/>
      <c r="M719" s="364"/>
      <c r="N719" s="364"/>
      <c r="O719" s="364"/>
      <c r="P719" s="364"/>
      <c r="Q719" s="364"/>
      <c r="R719" s="364"/>
      <c r="S719" s="364"/>
      <c r="T719" s="364"/>
      <c r="U719" s="364"/>
      <c r="V719" s="364"/>
      <c r="W719" s="364"/>
      <c r="X719" s="364"/>
      <c r="Y719" s="364"/>
      <c r="Z719" s="364"/>
    </row>
    <row r="720">
      <c r="A720" s="364"/>
      <c r="B720" s="364"/>
      <c r="C720" s="399"/>
      <c r="D720" s="399"/>
      <c r="E720" s="399"/>
      <c r="F720" s="364"/>
      <c r="G720" s="364"/>
      <c r="H720" s="364"/>
      <c r="I720" s="364"/>
      <c r="J720" s="364"/>
      <c r="K720" s="364"/>
      <c r="L720" s="364"/>
      <c r="M720" s="364"/>
      <c r="N720" s="364"/>
      <c r="O720" s="364"/>
      <c r="P720" s="364"/>
      <c r="Q720" s="364"/>
      <c r="R720" s="364"/>
      <c r="S720" s="364"/>
      <c r="T720" s="364"/>
      <c r="U720" s="364"/>
      <c r="V720" s="364"/>
      <c r="W720" s="364"/>
      <c r="X720" s="364"/>
      <c r="Y720" s="364"/>
      <c r="Z720" s="364"/>
    </row>
    <row r="721">
      <c r="A721" s="364"/>
      <c r="B721" s="364"/>
      <c r="C721" s="399"/>
      <c r="D721" s="399"/>
      <c r="E721" s="399"/>
      <c r="F721" s="364"/>
      <c r="G721" s="364"/>
      <c r="H721" s="364"/>
      <c r="I721" s="364"/>
      <c r="J721" s="364"/>
      <c r="K721" s="364"/>
      <c r="L721" s="364"/>
      <c r="M721" s="364"/>
      <c r="N721" s="364"/>
      <c r="O721" s="364"/>
      <c r="P721" s="364"/>
      <c r="Q721" s="364"/>
      <c r="R721" s="364"/>
      <c r="S721" s="364"/>
      <c r="T721" s="364"/>
      <c r="U721" s="364"/>
      <c r="V721" s="364"/>
      <c r="W721" s="364"/>
      <c r="X721" s="364"/>
      <c r="Y721" s="364"/>
      <c r="Z721" s="364"/>
    </row>
    <row r="722">
      <c r="A722" s="364"/>
      <c r="B722" s="364"/>
      <c r="C722" s="399"/>
      <c r="D722" s="399"/>
      <c r="E722" s="399"/>
      <c r="F722" s="364"/>
      <c r="G722" s="364"/>
      <c r="H722" s="364"/>
      <c r="I722" s="364"/>
      <c r="J722" s="364"/>
      <c r="K722" s="364"/>
      <c r="L722" s="364"/>
      <c r="M722" s="364"/>
      <c r="N722" s="364"/>
      <c r="O722" s="364"/>
      <c r="P722" s="364"/>
      <c r="Q722" s="364"/>
      <c r="R722" s="364"/>
      <c r="S722" s="364"/>
      <c r="T722" s="364"/>
      <c r="U722" s="364"/>
      <c r="V722" s="364"/>
      <c r="W722" s="364"/>
      <c r="X722" s="364"/>
      <c r="Y722" s="364"/>
      <c r="Z722" s="364"/>
    </row>
    <row r="723">
      <c r="A723" s="364"/>
      <c r="B723" s="364"/>
      <c r="C723" s="399"/>
      <c r="D723" s="399"/>
      <c r="E723" s="399"/>
      <c r="F723" s="364"/>
      <c r="G723" s="364"/>
      <c r="H723" s="364"/>
      <c r="I723" s="364"/>
      <c r="J723" s="364"/>
      <c r="K723" s="364"/>
      <c r="L723" s="364"/>
      <c r="M723" s="364"/>
      <c r="N723" s="364"/>
      <c r="O723" s="364"/>
      <c r="P723" s="364"/>
      <c r="Q723" s="364"/>
      <c r="R723" s="364"/>
      <c r="S723" s="364"/>
      <c r="T723" s="364"/>
      <c r="U723" s="364"/>
      <c r="V723" s="364"/>
      <c r="W723" s="364"/>
      <c r="X723" s="364"/>
      <c r="Y723" s="364"/>
      <c r="Z723" s="364"/>
    </row>
    <row r="724">
      <c r="A724" s="364"/>
      <c r="B724" s="364"/>
      <c r="C724" s="399"/>
      <c r="D724" s="399"/>
      <c r="E724" s="399"/>
      <c r="F724" s="364"/>
      <c r="G724" s="364"/>
      <c r="H724" s="364"/>
      <c r="I724" s="364"/>
      <c r="J724" s="364"/>
      <c r="K724" s="364"/>
      <c r="L724" s="364"/>
      <c r="M724" s="364"/>
      <c r="N724" s="364"/>
      <c r="O724" s="364"/>
      <c r="P724" s="364"/>
      <c r="Q724" s="364"/>
      <c r="R724" s="364"/>
      <c r="S724" s="364"/>
      <c r="T724" s="364"/>
      <c r="U724" s="364"/>
      <c r="V724" s="364"/>
      <c r="W724" s="364"/>
      <c r="X724" s="364"/>
      <c r="Y724" s="364"/>
      <c r="Z724" s="364"/>
    </row>
    <row r="725">
      <c r="A725" s="364"/>
      <c r="B725" s="364"/>
      <c r="C725" s="399"/>
      <c r="D725" s="399"/>
      <c r="E725" s="399"/>
      <c r="F725" s="364"/>
      <c r="G725" s="364"/>
      <c r="H725" s="364"/>
      <c r="I725" s="364"/>
      <c r="J725" s="364"/>
      <c r="K725" s="364"/>
      <c r="L725" s="364"/>
      <c r="M725" s="364"/>
      <c r="N725" s="364"/>
      <c r="O725" s="364"/>
      <c r="P725" s="364"/>
      <c r="Q725" s="364"/>
      <c r="R725" s="364"/>
      <c r="S725" s="364"/>
      <c r="T725" s="364"/>
      <c r="U725" s="364"/>
      <c r="V725" s="364"/>
      <c r="W725" s="364"/>
      <c r="X725" s="364"/>
      <c r="Y725" s="364"/>
      <c r="Z725" s="364"/>
    </row>
    <row r="726">
      <c r="A726" s="364"/>
      <c r="B726" s="364"/>
      <c r="C726" s="399"/>
      <c r="D726" s="399"/>
      <c r="E726" s="399"/>
      <c r="F726" s="364"/>
      <c r="G726" s="364"/>
      <c r="H726" s="364"/>
      <c r="I726" s="364"/>
      <c r="J726" s="364"/>
      <c r="K726" s="364"/>
      <c r="L726" s="364"/>
      <c r="M726" s="364"/>
      <c r="N726" s="364"/>
      <c r="O726" s="364"/>
      <c r="P726" s="364"/>
      <c r="Q726" s="364"/>
      <c r="R726" s="364"/>
      <c r="S726" s="364"/>
      <c r="T726" s="364"/>
      <c r="U726" s="364"/>
      <c r="V726" s="364"/>
      <c r="W726" s="364"/>
      <c r="X726" s="364"/>
      <c r="Y726" s="364"/>
      <c r="Z726" s="364"/>
    </row>
    <row r="727">
      <c r="A727" s="364"/>
      <c r="B727" s="364"/>
      <c r="C727" s="399"/>
      <c r="D727" s="399"/>
      <c r="E727" s="399"/>
      <c r="F727" s="364"/>
      <c r="G727" s="364"/>
      <c r="H727" s="364"/>
      <c r="I727" s="364"/>
      <c r="J727" s="364"/>
      <c r="K727" s="364"/>
      <c r="L727" s="364"/>
      <c r="M727" s="364"/>
      <c r="N727" s="364"/>
      <c r="O727" s="364"/>
      <c r="P727" s="364"/>
      <c r="Q727" s="364"/>
      <c r="R727" s="364"/>
      <c r="S727" s="364"/>
      <c r="T727" s="364"/>
      <c r="U727" s="364"/>
      <c r="V727" s="364"/>
      <c r="W727" s="364"/>
      <c r="X727" s="364"/>
      <c r="Y727" s="364"/>
      <c r="Z727" s="364"/>
    </row>
    <row r="728">
      <c r="A728" s="364"/>
      <c r="B728" s="364"/>
      <c r="C728" s="399"/>
      <c r="D728" s="399"/>
      <c r="E728" s="399"/>
      <c r="F728" s="364"/>
      <c r="G728" s="364"/>
      <c r="H728" s="364"/>
      <c r="I728" s="364"/>
      <c r="J728" s="364"/>
      <c r="K728" s="364"/>
      <c r="L728" s="364"/>
      <c r="M728" s="364"/>
      <c r="N728" s="364"/>
      <c r="O728" s="364"/>
      <c r="P728" s="364"/>
      <c r="Q728" s="364"/>
      <c r="R728" s="364"/>
      <c r="S728" s="364"/>
      <c r="T728" s="364"/>
      <c r="U728" s="364"/>
      <c r="V728" s="364"/>
      <c r="W728" s="364"/>
      <c r="X728" s="364"/>
      <c r="Y728" s="364"/>
      <c r="Z728" s="364"/>
    </row>
    <row r="729">
      <c r="A729" s="364"/>
      <c r="B729" s="364"/>
      <c r="C729" s="399"/>
      <c r="D729" s="399"/>
      <c r="E729" s="399"/>
      <c r="F729" s="364"/>
      <c r="G729" s="364"/>
      <c r="H729" s="364"/>
      <c r="I729" s="364"/>
      <c r="J729" s="364"/>
      <c r="K729" s="364"/>
      <c r="L729" s="364"/>
      <c r="M729" s="364"/>
      <c r="N729" s="364"/>
      <c r="O729" s="364"/>
      <c r="P729" s="364"/>
      <c r="Q729" s="364"/>
      <c r="R729" s="364"/>
      <c r="S729" s="364"/>
      <c r="T729" s="364"/>
      <c r="U729" s="364"/>
      <c r="V729" s="364"/>
      <c r="W729" s="364"/>
      <c r="X729" s="364"/>
      <c r="Y729" s="364"/>
      <c r="Z729" s="364"/>
    </row>
    <row r="730">
      <c r="A730" s="364"/>
      <c r="B730" s="364"/>
      <c r="C730" s="399"/>
      <c r="D730" s="399"/>
      <c r="E730" s="399"/>
      <c r="F730" s="364"/>
      <c r="G730" s="364"/>
      <c r="H730" s="364"/>
      <c r="I730" s="364"/>
      <c r="J730" s="364"/>
      <c r="K730" s="364"/>
      <c r="L730" s="364"/>
      <c r="M730" s="364"/>
      <c r="N730" s="364"/>
      <c r="O730" s="364"/>
      <c r="P730" s="364"/>
      <c r="Q730" s="364"/>
      <c r="R730" s="364"/>
      <c r="S730" s="364"/>
      <c r="T730" s="364"/>
      <c r="U730" s="364"/>
      <c r="V730" s="364"/>
      <c r="W730" s="364"/>
      <c r="X730" s="364"/>
      <c r="Y730" s="364"/>
      <c r="Z730" s="364"/>
    </row>
    <row r="731">
      <c r="A731" s="364"/>
      <c r="B731" s="364"/>
      <c r="C731" s="399"/>
      <c r="D731" s="399"/>
      <c r="E731" s="399"/>
      <c r="F731" s="364"/>
      <c r="G731" s="364"/>
      <c r="H731" s="364"/>
      <c r="I731" s="364"/>
      <c r="J731" s="364"/>
      <c r="K731" s="364"/>
      <c r="L731" s="364"/>
      <c r="M731" s="364"/>
      <c r="N731" s="364"/>
      <c r="O731" s="364"/>
      <c r="P731" s="364"/>
      <c r="Q731" s="364"/>
      <c r="R731" s="364"/>
      <c r="S731" s="364"/>
      <c r="T731" s="364"/>
      <c r="U731" s="364"/>
      <c r="V731" s="364"/>
      <c r="W731" s="364"/>
      <c r="X731" s="364"/>
      <c r="Y731" s="364"/>
      <c r="Z731" s="364"/>
    </row>
    <row r="732">
      <c r="A732" s="364"/>
      <c r="B732" s="364"/>
      <c r="C732" s="399"/>
      <c r="D732" s="399"/>
      <c r="E732" s="399"/>
      <c r="F732" s="364"/>
      <c r="G732" s="364"/>
      <c r="H732" s="364"/>
      <c r="I732" s="364"/>
      <c r="J732" s="364"/>
      <c r="K732" s="364"/>
      <c r="L732" s="364"/>
      <c r="M732" s="364"/>
      <c r="N732" s="364"/>
      <c r="O732" s="364"/>
      <c r="P732" s="364"/>
      <c r="Q732" s="364"/>
      <c r="R732" s="364"/>
      <c r="S732" s="364"/>
      <c r="T732" s="364"/>
      <c r="U732" s="364"/>
      <c r="V732" s="364"/>
      <c r="W732" s="364"/>
      <c r="X732" s="364"/>
      <c r="Y732" s="364"/>
      <c r="Z732" s="364"/>
    </row>
    <row r="733">
      <c r="A733" s="364"/>
      <c r="B733" s="364"/>
      <c r="C733" s="399"/>
      <c r="D733" s="399"/>
      <c r="E733" s="399"/>
      <c r="F733" s="364"/>
      <c r="G733" s="364"/>
      <c r="H733" s="364"/>
      <c r="I733" s="364"/>
      <c r="J733" s="364"/>
      <c r="K733" s="364"/>
      <c r="L733" s="364"/>
      <c r="M733" s="364"/>
      <c r="N733" s="364"/>
      <c r="O733" s="364"/>
      <c r="P733" s="364"/>
      <c r="Q733" s="364"/>
      <c r="R733" s="364"/>
      <c r="S733" s="364"/>
      <c r="T733" s="364"/>
      <c r="U733" s="364"/>
      <c r="V733" s="364"/>
      <c r="W733" s="364"/>
      <c r="X733" s="364"/>
      <c r="Y733" s="364"/>
      <c r="Z733" s="364"/>
    </row>
    <row r="734">
      <c r="A734" s="364"/>
      <c r="B734" s="364"/>
      <c r="C734" s="399"/>
      <c r="D734" s="399"/>
      <c r="E734" s="399"/>
      <c r="F734" s="364"/>
      <c r="G734" s="364"/>
      <c r="H734" s="364"/>
      <c r="I734" s="364"/>
      <c r="J734" s="364"/>
      <c r="K734" s="364"/>
      <c r="L734" s="364"/>
      <c r="M734" s="364"/>
      <c r="N734" s="364"/>
      <c r="O734" s="364"/>
      <c r="P734" s="364"/>
      <c r="Q734" s="364"/>
      <c r="R734" s="364"/>
      <c r="S734" s="364"/>
      <c r="T734" s="364"/>
      <c r="U734" s="364"/>
      <c r="V734" s="364"/>
      <c r="W734" s="364"/>
      <c r="X734" s="364"/>
      <c r="Y734" s="364"/>
      <c r="Z734" s="364"/>
    </row>
    <row r="735">
      <c r="A735" s="364"/>
      <c r="B735" s="364"/>
      <c r="C735" s="399"/>
      <c r="D735" s="399"/>
      <c r="E735" s="399"/>
      <c r="F735" s="364"/>
      <c r="G735" s="364"/>
      <c r="H735" s="364"/>
      <c r="I735" s="364"/>
      <c r="J735" s="364"/>
      <c r="K735" s="364"/>
      <c r="L735" s="364"/>
      <c r="M735" s="364"/>
      <c r="N735" s="364"/>
      <c r="O735" s="364"/>
      <c r="P735" s="364"/>
      <c r="Q735" s="364"/>
      <c r="R735" s="364"/>
      <c r="S735" s="364"/>
      <c r="T735" s="364"/>
      <c r="U735" s="364"/>
      <c r="V735" s="364"/>
      <c r="W735" s="364"/>
      <c r="X735" s="364"/>
      <c r="Y735" s="364"/>
      <c r="Z735" s="364"/>
    </row>
    <row r="736">
      <c r="A736" s="364"/>
      <c r="B736" s="364"/>
      <c r="C736" s="399"/>
      <c r="D736" s="399"/>
      <c r="E736" s="399"/>
      <c r="F736" s="364"/>
      <c r="G736" s="364"/>
      <c r="H736" s="364"/>
      <c r="I736" s="364"/>
      <c r="J736" s="364"/>
      <c r="K736" s="364"/>
      <c r="L736" s="364"/>
      <c r="M736" s="364"/>
      <c r="N736" s="364"/>
      <c r="O736" s="364"/>
      <c r="P736" s="364"/>
      <c r="Q736" s="364"/>
      <c r="R736" s="364"/>
      <c r="S736" s="364"/>
      <c r="T736" s="364"/>
      <c r="U736" s="364"/>
      <c r="V736" s="364"/>
      <c r="W736" s="364"/>
      <c r="X736" s="364"/>
      <c r="Y736" s="364"/>
      <c r="Z736" s="364"/>
    </row>
    <row r="737">
      <c r="A737" s="364"/>
      <c r="B737" s="364"/>
      <c r="C737" s="399"/>
      <c r="D737" s="399"/>
      <c r="E737" s="399"/>
      <c r="F737" s="364"/>
      <c r="G737" s="364"/>
      <c r="H737" s="364"/>
      <c r="I737" s="364"/>
      <c r="J737" s="364"/>
      <c r="K737" s="364"/>
      <c r="L737" s="364"/>
      <c r="M737" s="364"/>
      <c r="N737" s="364"/>
      <c r="O737" s="364"/>
      <c r="P737" s="364"/>
      <c r="Q737" s="364"/>
      <c r="R737" s="364"/>
      <c r="S737" s="364"/>
      <c r="T737" s="364"/>
      <c r="U737" s="364"/>
      <c r="V737" s="364"/>
      <c r="W737" s="364"/>
      <c r="X737" s="364"/>
      <c r="Y737" s="364"/>
      <c r="Z737" s="364"/>
    </row>
    <row r="738">
      <c r="A738" s="364"/>
      <c r="B738" s="364"/>
      <c r="C738" s="399"/>
      <c r="D738" s="399"/>
      <c r="E738" s="399"/>
      <c r="F738" s="364"/>
      <c r="G738" s="364"/>
      <c r="H738" s="364"/>
      <c r="I738" s="364"/>
      <c r="J738" s="364"/>
      <c r="K738" s="364"/>
      <c r="L738" s="364"/>
      <c r="M738" s="364"/>
      <c r="N738" s="364"/>
      <c r="O738" s="364"/>
      <c r="P738" s="364"/>
      <c r="Q738" s="364"/>
      <c r="R738" s="364"/>
      <c r="S738" s="364"/>
      <c r="T738" s="364"/>
      <c r="U738" s="364"/>
      <c r="V738" s="364"/>
      <c r="W738" s="364"/>
      <c r="X738" s="364"/>
      <c r="Y738" s="364"/>
      <c r="Z738" s="364"/>
    </row>
    <row r="739">
      <c r="A739" s="364"/>
      <c r="B739" s="364"/>
      <c r="C739" s="399"/>
      <c r="D739" s="399"/>
      <c r="E739" s="399"/>
      <c r="F739" s="364"/>
      <c r="G739" s="364"/>
      <c r="H739" s="364"/>
      <c r="I739" s="364"/>
      <c r="J739" s="364"/>
      <c r="K739" s="364"/>
      <c r="L739" s="364"/>
      <c r="M739" s="364"/>
      <c r="N739" s="364"/>
      <c r="O739" s="364"/>
      <c r="P739" s="364"/>
      <c r="Q739" s="364"/>
      <c r="R739" s="364"/>
      <c r="S739" s="364"/>
      <c r="T739" s="364"/>
      <c r="U739" s="364"/>
      <c r="V739" s="364"/>
      <c r="W739" s="364"/>
      <c r="X739" s="364"/>
      <c r="Y739" s="364"/>
      <c r="Z739" s="364"/>
    </row>
    <row r="740">
      <c r="A740" s="364"/>
      <c r="B740" s="364"/>
      <c r="C740" s="399"/>
      <c r="D740" s="399"/>
      <c r="E740" s="399"/>
      <c r="F740" s="364"/>
      <c r="G740" s="364"/>
      <c r="H740" s="364"/>
      <c r="I740" s="364"/>
      <c r="J740" s="364"/>
      <c r="K740" s="364"/>
      <c r="L740" s="364"/>
      <c r="M740" s="364"/>
      <c r="N740" s="364"/>
      <c r="O740" s="364"/>
      <c r="P740" s="364"/>
      <c r="Q740" s="364"/>
      <c r="R740" s="364"/>
      <c r="S740" s="364"/>
      <c r="T740" s="364"/>
      <c r="U740" s="364"/>
      <c r="V740" s="364"/>
      <c r="W740" s="364"/>
      <c r="X740" s="364"/>
      <c r="Y740" s="364"/>
      <c r="Z740" s="364"/>
    </row>
    <row r="741">
      <c r="A741" s="364"/>
      <c r="B741" s="364"/>
      <c r="C741" s="399"/>
      <c r="D741" s="399"/>
      <c r="E741" s="399"/>
      <c r="F741" s="364"/>
      <c r="G741" s="364"/>
      <c r="H741" s="364"/>
      <c r="I741" s="364"/>
      <c r="J741" s="364"/>
      <c r="K741" s="364"/>
      <c r="L741" s="364"/>
      <c r="M741" s="364"/>
      <c r="N741" s="364"/>
      <c r="O741" s="364"/>
      <c r="P741" s="364"/>
      <c r="Q741" s="364"/>
      <c r="R741" s="364"/>
      <c r="S741" s="364"/>
      <c r="T741" s="364"/>
      <c r="U741" s="364"/>
      <c r="V741" s="364"/>
      <c r="W741" s="364"/>
      <c r="X741" s="364"/>
      <c r="Y741" s="364"/>
      <c r="Z741" s="364"/>
    </row>
    <row r="742">
      <c r="A742" s="364"/>
      <c r="B742" s="364"/>
      <c r="C742" s="399"/>
      <c r="D742" s="399"/>
      <c r="E742" s="399"/>
      <c r="F742" s="364"/>
      <c r="G742" s="364"/>
      <c r="H742" s="364"/>
      <c r="I742" s="364"/>
      <c r="J742" s="364"/>
      <c r="K742" s="364"/>
      <c r="L742" s="364"/>
      <c r="M742" s="364"/>
      <c r="N742" s="364"/>
      <c r="O742" s="364"/>
      <c r="P742" s="364"/>
      <c r="Q742" s="364"/>
      <c r="R742" s="364"/>
      <c r="S742" s="364"/>
      <c r="T742" s="364"/>
      <c r="U742" s="364"/>
      <c r="V742" s="364"/>
      <c r="W742" s="364"/>
      <c r="X742" s="364"/>
      <c r="Y742" s="364"/>
      <c r="Z742" s="364"/>
    </row>
    <row r="743">
      <c r="A743" s="364"/>
      <c r="B743" s="364"/>
      <c r="C743" s="399"/>
      <c r="D743" s="399"/>
      <c r="E743" s="399"/>
      <c r="F743" s="364"/>
      <c r="G743" s="364"/>
      <c r="H743" s="364"/>
      <c r="I743" s="364"/>
      <c r="J743" s="364"/>
      <c r="K743" s="364"/>
      <c r="L743" s="364"/>
      <c r="M743" s="364"/>
      <c r="N743" s="364"/>
      <c r="O743" s="364"/>
      <c r="P743" s="364"/>
      <c r="Q743" s="364"/>
      <c r="R743" s="364"/>
      <c r="S743" s="364"/>
      <c r="T743" s="364"/>
      <c r="U743" s="364"/>
      <c r="V743" s="364"/>
      <c r="W743" s="364"/>
      <c r="X743" s="364"/>
      <c r="Y743" s="364"/>
      <c r="Z743" s="364"/>
    </row>
    <row r="744">
      <c r="A744" s="364"/>
      <c r="B744" s="364"/>
      <c r="C744" s="399"/>
      <c r="D744" s="399"/>
      <c r="E744" s="399"/>
      <c r="F744" s="364"/>
      <c r="G744" s="364"/>
      <c r="H744" s="364"/>
      <c r="I744" s="364"/>
      <c r="J744" s="364"/>
      <c r="K744" s="364"/>
      <c r="L744" s="364"/>
      <c r="M744" s="364"/>
      <c r="N744" s="364"/>
      <c r="O744" s="364"/>
      <c r="P744" s="364"/>
      <c r="Q744" s="364"/>
      <c r="R744" s="364"/>
      <c r="S744" s="364"/>
      <c r="T744" s="364"/>
      <c r="U744" s="364"/>
      <c r="V744" s="364"/>
      <c r="W744" s="364"/>
      <c r="X744" s="364"/>
      <c r="Y744" s="364"/>
      <c r="Z744" s="364"/>
    </row>
    <row r="745">
      <c r="A745" s="364"/>
      <c r="B745" s="364"/>
      <c r="C745" s="399"/>
      <c r="D745" s="399"/>
      <c r="E745" s="399"/>
      <c r="F745" s="364"/>
      <c r="G745" s="364"/>
      <c r="H745" s="364"/>
      <c r="I745" s="364"/>
      <c r="J745" s="364"/>
      <c r="K745" s="364"/>
      <c r="L745" s="364"/>
      <c r="M745" s="364"/>
      <c r="N745" s="364"/>
      <c r="O745" s="364"/>
      <c r="P745" s="364"/>
      <c r="Q745" s="364"/>
      <c r="R745" s="364"/>
      <c r="S745" s="364"/>
      <c r="T745" s="364"/>
      <c r="U745" s="364"/>
      <c r="V745" s="364"/>
      <c r="W745" s="364"/>
      <c r="X745" s="364"/>
      <c r="Y745" s="364"/>
      <c r="Z745" s="364"/>
    </row>
    <row r="746">
      <c r="A746" s="364"/>
      <c r="B746" s="364"/>
      <c r="C746" s="399"/>
      <c r="D746" s="399"/>
      <c r="E746" s="399"/>
      <c r="F746" s="364"/>
      <c r="G746" s="364"/>
      <c r="H746" s="364"/>
      <c r="I746" s="364"/>
      <c r="J746" s="364"/>
      <c r="K746" s="364"/>
      <c r="L746" s="364"/>
      <c r="M746" s="364"/>
      <c r="N746" s="364"/>
      <c r="O746" s="364"/>
      <c r="P746" s="364"/>
      <c r="Q746" s="364"/>
      <c r="R746" s="364"/>
      <c r="S746" s="364"/>
      <c r="T746" s="364"/>
      <c r="U746" s="364"/>
      <c r="V746" s="364"/>
      <c r="W746" s="364"/>
      <c r="X746" s="364"/>
      <c r="Y746" s="364"/>
      <c r="Z746" s="364"/>
    </row>
    <row r="747">
      <c r="A747" s="364"/>
      <c r="B747" s="364"/>
      <c r="C747" s="399"/>
      <c r="D747" s="399"/>
      <c r="E747" s="399"/>
      <c r="F747" s="364"/>
      <c r="G747" s="364"/>
      <c r="H747" s="364"/>
      <c r="I747" s="364"/>
      <c r="J747" s="364"/>
      <c r="K747" s="364"/>
      <c r="L747" s="364"/>
      <c r="M747" s="364"/>
      <c r="N747" s="364"/>
      <c r="O747" s="364"/>
      <c r="P747" s="364"/>
      <c r="Q747" s="364"/>
      <c r="R747" s="364"/>
      <c r="S747" s="364"/>
      <c r="T747" s="364"/>
      <c r="U747" s="364"/>
      <c r="V747" s="364"/>
      <c r="W747" s="364"/>
      <c r="X747" s="364"/>
      <c r="Y747" s="364"/>
      <c r="Z747" s="364"/>
    </row>
    <row r="748">
      <c r="A748" s="364"/>
      <c r="B748" s="364"/>
      <c r="C748" s="399"/>
      <c r="D748" s="399"/>
      <c r="E748" s="399"/>
      <c r="F748" s="364"/>
      <c r="G748" s="364"/>
      <c r="H748" s="364"/>
      <c r="I748" s="364"/>
      <c r="J748" s="364"/>
      <c r="K748" s="364"/>
      <c r="L748" s="364"/>
      <c r="M748" s="364"/>
      <c r="N748" s="364"/>
      <c r="O748" s="364"/>
      <c r="P748" s="364"/>
      <c r="Q748" s="364"/>
      <c r="R748" s="364"/>
      <c r="S748" s="364"/>
      <c r="T748" s="364"/>
      <c r="U748" s="364"/>
      <c r="V748" s="364"/>
      <c r="W748" s="364"/>
      <c r="X748" s="364"/>
      <c r="Y748" s="364"/>
      <c r="Z748" s="364"/>
    </row>
    <row r="749">
      <c r="A749" s="364"/>
      <c r="B749" s="364"/>
      <c r="C749" s="399"/>
      <c r="D749" s="399"/>
      <c r="E749" s="399"/>
      <c r="F749" s="364"/>
      <c r="G749" s="364"/>
      <c r="H749" s="364"/>
      <c r="I749" s="364"/>
      <c r="J749" s="364"/>
      <c r="K749" s="364"/>
      <c r="L749" s="364"/>
      <c r="M749" s="364"/>
      <c r="N749" s="364"/>
      <c r="O749" s="364"/>
      <c r="P749" s="364"/>
      <c r="Q749" s="364"/>
      <c r="R749" s="364"/>
      <c r="S749" s="364"/>
      <c r="T749" s="364"/>
      <c r="U749" s="364"/>
      <c r="V749" s="364"/>
      <c r="W749" s="364"/>
      <c r="X749" s="364"/>
      <c r="Y749" s="364"/>
      <c r="Z749" s="364"/>
    </row>
    <row r="750">
      <c r="A750" s="364"/>
      <c r="B750" s="364"/>
      <c r="C750" s="399"/>
      <c r="D750" s="399"/>
      <c r="E750" s="399"/>
      <c r="F750" s="364"/>
      <c r="G750" s="364"/>
      <c r="H750" s="364"/>
      <c r="I750" s="364"/>
      <c r="J750" s="364"/>
      <c r="K750" s="364"/>
      <c r="L750" s="364"/>
      <c r="M750" s="364"/>
      <c r="N750" s="364"/>
      <c r="O750" s="364"/>
      <c r="P750" s="364"/>
      <c r="Q750" s="364"/>
      <c r="R750" s="364"/>
      <c r="S750" s="364"/>
      <c r="T750" s="364"/>
      <c r="U750" s="364"/>
      <c r="V750" s="364"/>
      <c r="W750" s="364"/>
      <c r="X750" s="364"/>
      <c r="Y750" s="364"/>
      <c r="Z750" s="364"/>
    </row>
    <row r="751">
      <c r="A751" s="364"/>
      <c r="B751" s="364"/>
      <c r="C751" s="399"/>
      <c r="D751" s="399"/>
      <c r="E751" s="399"/>
      <c r="F751" s="364"/>
      <c r="G751" s="364"/>
      <c r="H751" s="364"/>
      <c r="I751" s="364"/>
      <c r="J751" s="364"/>
      <c r="K751" s="364"/>
      <c r="L751" s="364"/>
      <c r="M751" s="364"/>
      <c r="N751" s="364"/>
      <c r="O751" s="364"/>
      <c r="P751" s="364"/>
      <c r="Q751" s="364"/>
      <c r="R751" s="364"/>
      <c r="S751" s="364"/>
      <c r="T751" s="364"/>
      <c r="U751" s="364"/>
      <c r="V751" s="364"/>
      <c r="W751" s="364"/>
      <c r="X751" s="364"/>
      <c r="Y751" s="364"/>
      <c r="Z751" s="364"/>
    </row>
    <row r="752">
      <c r="A752" s="364"/>
      <c r="B752" s="364"/>
      <c r="C752" s="399"/>
      <c r="D752" s="399"/>
      <c r="E752" s="399"/>
      <c r="F752" s="364"/>
      <c r="G752" s="364"/>
      <c r="H752" s="364"/>
      <c r="I752" s="364"/>
      <c r="J752" s="364"/>
      <c r="K752" s="364"/>
      <c r="L752" s="364"/>
      <c r="M752" s="364"/>
      <c r="N752" s="364"/>
      <c r="O752" s="364"/>
      <c r="P752" s="364"/>
      <c r="Q752" s="364"/>
      <c r="R752" s="364"/>
      <c r="S752" s="364"/>
      <c r="T752" s="364"/>
      <c r="U752" s="364"/>
      <c r="V752" s="364"/>
      <c r="W752" s="364"/>
      <c r="X752" s="364"/>
      <c r="Y752" s="364"/>
      <c r="Z752" s="364"/>
    </row>
    <row r="753">
      <c r="A753" s="364"/>
      <c r="B753" s="364"/>
      <c r="C753" s="399"/>
      <c r="D753" s="399"/>
      <c r="E753" s="399"/>
      <c r="F753" s="364"/>
      <c r="G753" s="364"/>
      <c r="H753" s="364"/>
      <c r="I753" s="364"/>
      <c r="J753" s="364"/>
      <c r="K753" s="364"/>
      <c r="L753" s="364"/>
      <c r="M753" s="364"/>
      <c r="N753" s="364"/>
      <c r="O753" s="364"/>
      <c r="P753" s="364"/>
      <c r="Q753" s="364"/>
      <c r="R753" s="364"/>
      <c r="S753" s="364"/>
      <c r="T753" s="364"/>
      <c r="U753" s="364"/>
      <c r="V753" s="364"/>
      <c r="W753" s="364"/>
      <c r="X753" s="364"/>
      <c r="Y753" s="364"/>
      <c r="Z753" s="364"/>
    </row>
    <row r="754">
      <c r="A754" s="364"/>
      <c r="B754" s="364"/>
      <c r="C754" s="399"/>
      <c r="D754" s="399"/>
      <c r="E754" s="399"/>
      <c r="F754" s="364"/>
      <c r="G754" s="364"/>
      <c r="H754" s="364"/>
      <c r="I754" s="364"/>
      <c r="J754" s="364"/>
      <c r="K754" s="364"/>
      <c r="L754" s="364"/>
      <c r="M754" s="364"/>
      <c r="N754" s="364"/>
      <c r="O754" s="364"/>
      <c r="P754" s="364"/>
      <c r="Q754" s="364"/>
      <c r="R754" s="364"/>
      <c r="S754" s="364"/>
      <c r="T754" s="364"/>
      <c r="U754" s="364"/>
      <c r="V754" s="364"/>
      <c r="W754" s="364"/>
      <c r="X754" s="364"/>
      <c r="Y754" s="364"/>
      <c r="Z754" s="364"/>
    </row>
    <row r="755">
      <c r="A755" s="364"/>
      <c r="B755" s="364"/>
      <c r="C755" s="399"/>
      <c r="D755" s="399"/>
      <c r="E755" s="399"/>
      <c r="F755" s="364"/>
      <c r="G755" s="364"/>
      <c r="H755" s="364"/>
      <c r="I755" s="364"/>
      <c r="J755" s="364"/>
      <c r="K755" s="364"/>
      <c r="L755" s="364"/>
      <c r="M755" s="364"/>
      <c r="N755" s="364"/>
      <c r="O755" s="364"/>
      <c r="P755" s="364"/>
      <c r="Q755" s="364"/>
      <c r="R755" s="364"/>
      <c r="S755" s="364"/>
      <c r="T755" s="364"/>
      <c r="U755" s="364"/>
      <c r="V755" s="364"/>
      <c r="W755" s="364"/>
      <c r="X755" s="364"/>
      <c r="Y755" s="364"/>
      <c r="Z755" s="364"/>
    </row>
    <row r="756">
      <c r="A756" s="364"/>
      <c r="B756" s="364"/>
      <c r="C756" s="399"/>
      <c r="D756" s="399"/>
      <c r="E756" s="399"/>
      <c r="F756" s="364"/>
      <c r="G756" s="364"/>
      <c r="H756" s="364"/>
      <c r="I756" s="364"/>
      <c r="J756" s="364"/>
      <c r="K756" s="364"/>
      <c r="L756" s="364"/>
      <c r="M756" s="364"/>
      <c r="N756" s="364"/>
      <c r="O756" s="364"/>
      <c r="P756" s="364"/>
      <c r="Q756" s="364"/>
      <c r="R756" s="364"/>
      <c r="S756" s="364"/>
      <c r="T756" s="364"/>
      <c r="U756" s="364"/>
      <c r="V756" s="364"/>
      <c r="W756" s="364"/>
      <c r="X756" s="364"/>
      <c r="Y756" s="364"/>
      <c r="Z756" s="364"/>
    </row>
    <row r="757">
      <c r="A757" s="364"/>
      <c r="B757" s="364"/>
      <c r="C757" s="399"/>
      <c r="D757" s="399"/>
      <c r="E757" s="399"/>
      <c r="F757" s="364"/>
      <c r="G757" s="364"/>
      <c r="H757" s="364"/>
      <c r="I757" s="364"/>
      <c r="J757" s="364"/>
      <c r="K757" s="364"/>
      <c r="L757" s="364"/>
      <c r="M757" s="364"/>
      <c r="N757" s="364"/>
      <c r="O757" s="364"/>
      <c r="P757" s="364"/>
      <c r="Q757" s="364"/>
      <c r="R757" s="364"/>
      <c r="S757" s="364"/>
      <c r="T757" s="364"/>
      <c r="U757" s="364"/>
      <c r="V757" s="364"/>
      <c r="W757" s="364"/>
      <c r="X757" s="364"/>
      <c r="Y757" s="364"/>
      <c r="Z757" s="364"/>
    </row>
    <row r="758">
      <c r="A758" s="364"/>
      <c r="B758" s="364"/>
      <c r="C758" s="399"/>
      <c r="D758" s="399"/>
      <c r="E758" s="399"/>
      <c r="F758" s="364"/>
      <c r="G758" s="364"/>
      <c r="H758" s="364"/>
      <c r="I758" s="364"/>
      <c r="J758" s="364"/>
      <c r="K758" s="364"/>
      <c r="L758" s="364"/>
      <c r="M758" s="364"/>
      <c r="N758" s="364"/>
      <c r="O758" s="364"/>
      <c r="P758" s="364"/>
      <c r="Q758" s="364"/>
      <c r="R758" s="364"/>
      <c r="S758" s="364"/>
      <c r="T758" s="364"/>
      <c r="U758" s="364"/>
      <c r="V758" s="364"/>
      <c r="W758" s="364"/>
      <c r="X758" s="364"/>
      <c r="Y758" s="364"/>
      <c r="Z758" s="364"/>
    </row>
    <row r="759">
      <c r="A759" s="364"/>
      <c r="B759" s="364"/>
      <c r="C759" s="399"/>
      <c r="D759" s="399"/>
      <c r="E759" s="399"/>
      <c r="F759" s="364"/>
      <c r="G759" s="364"/>
      <c r="H759" s="364"/>
      <c r="I759" s="364"/>
      <c r="J759" s="364"/>
      <c r="K759" s="364"/>
      <c r="L759" s="364"/>
      <c r="M759" s="364"/>
      <c r="N759" s="364"/>
      <c r="O759" s="364"/>
      <c r="P759" s="364"/>
      <c r="Q759" s="364"/>
      <c r="R759" s="364"/>
      <c r="S759" s="364"/>
      <c r="T759" s="364"/>
      <c r="U759" s="364"/>
      <c r="V759" s="364"/>
      <c r="W759" s="364"/>
      <c r="X759" s="364"/>
      <c r="Y759" s="364"/>
      <c r="Z759" s="364"/>
    </row>
    <row r="760">
      <c r="A760" s="364"/>
      <c r="B760" s="364"/>
      <c r="C760" s="399"/>
      <c r="D760" s="399"/>
      <c r="E760" s="399"/>
      <c r="F760" s="364"/>
      <c r="G760" s="364"/>
      <c r="H760" s="364"/>
      <c r="I760" s="364"/>
      <c r="J760" s="364"/>
      <c r="K760" s="364"/>
      <c r="L760" s="364"/>
      <c r="M760" s="364"/>
      <c r="N760" s="364"/>
      <c r="O760" s="364"/>
      <c r="P760" s="364"/>
      <c r="Q760" s="364"/>
      <c r="R760" s="364"/>
      <c r="S760" s="364"/>
      <c r="T760" s="364"/>
      <c r="U760" s="364"/>
      <c r="V760" s="364"/>
      <c r="W760" s="364"/>
      <c r="X760" s="364"/>
      <c r="Y760" s="364"/>
      <c r="Z760" s="364"/>
    </row>
    <row r="761">
      <c r="A761" s="364"/>
      <c r="B761" s="364"/>
      <c r="C761" s="399"/>
      <c r="D761" s="399"/>
      <c r="E761" s="399"/>
      <c r="F761" s="364"/>
      <c r="G761" s="364"/>
      <c r="H761" s="364"/>
      <c r="I761" s="364"/>
      <c r="J761" s="364"/>
      <c r="K761" s="364"/>
      <c r="L761" s="364"/>
      <c r="M761" s="364"/>
      <c r="N761" s="364"/>
      <c r="O761" s="364"/>
      <c r="P761" s="364"/>
      <c r="Q761" s="364"/>
      <c r="R761" s="364"/>
      <c r="S761" s="364"/>
      <c r="T761" s="364"/>
      <c r="U761" s="364"/>
      <c r="V761" s="364"/>
      <c r="W761" s="364"/>
      <c r="X761" s="364"/>
      <c r="Y761" s="364"/>
      <c r="Z761" s="364"/>
    </row>
    <row r="762">
      <c r="A762" s="364"/>
      <c r="B762" s="364"/>
      <c r="C762" s="399"/>
      <c r="D762" s="399"/>
      <c r="E762" s="399"/>
      <c r="F762" s="364"/>
      <c r="G762" s="364"/>
      <c r="H762" s="364"/>
      <c r="I762" s="364"/>
      <c r="J762" s="364"/>
      <c r="K762" s="364"/>
      <c r="L762" s="364"/>
      <c r="M762" s="364"/>
      <c r="N762" s="364"/>
      <c r="O762" s="364"/>
      <c r="P762" s="364"/>
      <c r="Q762" s="364"/>
      <c r="R762" s="364"/>
      <c r="S762" s="364"/>
      <c r="T762" s="364"/>
      <c r="U762" s="364"/>
      <c r="V762" s="364"/>
      <c r="W762" s="364"/>
      <c r="X762" s="364"/>
      <c r="Y762" s="364"/>
      <c r="Z762" s="364"/>
    </row>
    <row r="763">
      <c r="A763" s="364"/>
      <c r="B763" s="364"/>
      <c r="C763" s="399"/>
      <c r="D763" s="399"/>
      <c r="E763" s="399"/>
      <c r="F763" s="364"/>
      <c r="G763" s="364"/>
      <c r="H763" s="364"/>
      <c r="I763" s="364"/>
      <c r="J763" s="364"/>
      <c r="K763" s="364"/>
      <c r="L763" s="364"/>
      <c r="M763" s="364"/>
      <c r="N763" s="364"/>
      <c r="O763" s="364"/>
      <c r="P763" s="364"/>
      <c r="Q763" s="364"/>
      <c r="R763" s="364"/>
      <c r="S763" s="364"/>
      <c r="T763" s="364"/>
      <c r="U763" s="364"/>
      <c r="V763" s="364"/>
      <c r="W763" s="364"/>
      <c r="X763" s="364"/>
      <c r="Y763" s="364"/>
      <c r="Z763" s="364"/>
    </row>
    <row r="764">
      <c r="A764" s="364"/>
      <c r="B764" s="364"/>
      <c r="C764" s="399"/>
      <c r="D764" s="399"/>
      <c r="E764" s="399"/>
      <c r="F764" s="364"/>
      <c r="G764" s="364"/>
      <c r="H764" s="364"/>
      <c r="I764" s="364"/>
      <c r="J764" s="364"/>
      <c r="K764" s="364"/>
      <c r="L764" s="364"/>
      <c r="M764" s="364"/>
      <c r="N764" s="364"/>
      <c r="O764" s="364"/>
      <c r="P764" s="364"/>
      <c r="Q764" s="364"/>
      <c r="R764" s="364"/>
      <c r="S764" s="364"/>
      <c r="T764" s="364"/>
      <c r="U764" s="364"/>
      <c r="V764" s="364"/>
      <c r="W764" s="364"/>
      <c r="X764" s="364"/>
      <c r="Y764" s="364"/>
      <c r="Z764" s="364"/>
    </row>
    <row r="765">
      <c r="A765" s="364"/>
      <c r="B765" s="364"/>
      <c r="C765" s="399"/>
      <c r="D765" s="399"/>
      <c r="E765" s="399"/>
      <c r="F765" s="364"/>
      <c r="G765" s="364"/>
      <c r="H765" s="364"/>
      <c r="I765" s="364"/>
      <c r="J765" s="364"/>
      <c r="K765" s="364"/>
      <c r="L765" s="364"/>
      <c r="M765" s="364"/>
      <c r="N765" s="364"/>
      <c r="O765" s="364"/>
      <c r="P765" s="364"/>
      <c r="Q765" s="364"/>
      <c r="R765" s="364"/>
      <c r="S765" s="364"/>
      <c r="T765" s="364"/>
      <c r="U765" s="364"/>
      <c r="V765" s="364"/>
      <c r="W765" s="364"/>
      <c r="X765" s="364"/>
      <c r="Y765" s="364"/>
      <c r="Z765" s="364"/>
    </row>
    <row r="766">
      <c r="A766" s="364"/>
      <c r="B766" s="364"/>
      <c r="C766" s="399"/>
      <c r="D766" s="399"/>
      <c r="E766" s="399"/>
      <c r="F766" s="364"/>
      <c r="G766" s="364"/>
      <c r="H766" s="364"/>
      <c r="I766" s="364"/>
      <c r="J766" s="364"/>
      <c r="K766" s="364"/>
      <c r="L766" s="364"/>
      <c r="M766" s="364"/>
      <c r="N766" s="364"/>
      <c r="O766" s="364"/>
      <c r="P766" s="364"/>
      <c r="Q766" s="364"/>
      <c r="R766" s="364"/>
      <c r="S766" s="364"/>
      <c r="T766" s="364"/>
      <c r="U766" s="364"/>
      <c r="V766" s="364"/>
      <c r="W766" s="364"/>
      <c r="X766" s="364"/>
      <c r="Y766" s="364"/>
      <c r="Z766" s="364"/>
    </row>
    <row r="767">
      <c r="A767" s="364"/>
      <c r="B767" s="364"/>
      <c r="C767" s="399"/>
      <c r="D767" s="399"/>
      <c r="E767" s="399"/>
      <c r="F767" s="364"/>
      <c r="G767" s="364"/>
      <c r="H767" s="364"/>
      <c r="I767" s="364"/>
      <c r="J767" s="364"/>
      <c r="K767" s="364"/>
      <c r="L767" s="364"/>
      <c r="M767" s="364"/>
      <c r="N767" s="364"/>
      <c r="O767" s="364"/>
      <c r="P767" s="364"/>
      <c r="Q767" s="364"/>
      <c r="R767" s="364"/>
      <c r="S767" s="364"/>
      <c r="T767" s="364"/>
      <c r="U767" s="364"/>
      <c r="V767" s="364"/>
      <c r="W767" s="364"/>
      <c r="X767" s="364"/>
      <c r="Y767" s="364"/>
      <c r="Z767" s="364"/>
    </row>
    <row r="768">
      <c r="A768" s="364"/>
      <c r="B768" s="364"/>
      <c r="C768" s="399"/>
      <c r="D768" s="399"/>
      <c r="E768" s="399"/>
      <c r="F768" s="364"/>
      <c r="G768" s="364"/>
      <c r="H768" s="364"/>
      <c r="I768" s="364"/>
      <c r="J768" s="364"/>
      <c r="K768" s="364"/>
      <c r="L768" s="364"/>
      <c r="M768" s="364"/>
      <c r="N768" s="364"/>
      <c r="O768" s="364"/>
      <c r="P768" s="364"/>
      <c r="Q768" s="364"/>
      <c r="R768" s="364"/>
      <c r="S768" s="364"/>
      <c r="T768" s="364"/>
      <c r="U768" s="364"/>
      <c r="V768" s="364"/>
      <c r="W768" s="364"/>
      <c r="X768" s="364"/>
      <c r="Y768" s="364"/>
      <c r="Z768" s="364"/>
    </row>
    <row r="769">
      <c r="A769" s="364"/>
      <c r="B769" s="364"/>
      <c r="C769" s="399"/>
      <c r="D769" s="399"/>
      <c r="E769" s="399"/>
      <c r="F769" s="364"/>
      <c r="G769" s="364"/>
      <c r="H769" s="364"/>
      <c r="I769" s="364"/>
      <c r="J769" s="364"/>
      <c r="K769" s="364"/>
      <c r="L769" s="364"/>
      <c r="M769" s="364"/>
      <c r="N769" s="364"/>
      <c r="O769" s="364"/>
      <c r="P769" s="364"/>
      <c r="Q769" s="364"/>
      <c r="R769" s="364"/>
      <c r="S769" s="364"/>
      <c r="T769" s="364"/>
      <c r="U769" s="364"/>
      <c r="V769" s="364"/>
      <c r="W769" s="364"/>
      <c r="X769" s="364"/>
      <c r="Y769" s="364"/>
      <c r="Z769" s="364"/>
    </row>
    <row r="770">
      <c r="A770" s="364"/>
      <c r="B770" s="364"/>
      <c r="C770" s="399"/>
      <c r="D770" s="399"/>
      <c r="E770" s="399"/>
      <c r="F770" s="364"/>
      <c r="G770" s="364"/>
      <c r="H770" s="364"/>
      <c r="I770" s="364"/>
      <c r="J770" s="364"/>
      <c r="K770" s="364"/>
      <c r="L770" s="364"/>
      <c r="M770" s="364"/>
      <c r="N770" s="364"/>
      <c r="O770" s="364"/>
      <c r="P770" s="364"/>
      <c r="Q770" s="364"/>
      <c r="R770" s="364"/>
      <c r="S770" s="364"/>
      <c r="T770" s="364"/>
      <c r="U770" s="364"/>
      <c r="V770" s="364"/>
      <c r="W770" s="364"/>
      <c r="X770" s="364"/>
      <c r="Y770" s="364"/>
      <c r="Z770" s="364"/>
    </row>
    <row r="771">
      <c r="A771" s="364"/>
      <c r="B771" s="364"/>
      <c r="C771" s="399"/>
      <c r="D771" s="399"/>
      <c r="E771" s="399"/>
      <c r="F771" s="364"/>
      <c r="G771" s="364"/>
      <c r="H771" s="364"/>
      <c r="I771" s="364"/>
      <c r="J771" s="364"/>
      <c r="K771" s="364"/>
      <c r="L771" s="364"/>
      <c r="M771" s="364"/>
      <c r="N771" s="364"/>
      <c r="O771" s="364"/>
      <c r="P771" s="364"/>
      <c r="Q771" s="364"/>
      <c r="R771" s="364"/>
      <c r="S771" s="364"/>
      <c r="T771" s="364"/>
      <c r="U771" s="364"/>
      <c r="V771" s="364"/>
      <c r="W771" s="364"/>
      <c r="X771" s="364"/>
      <c r="Y771" s="364"/>
      <c r="Z771" s="364"/>
    </row>
    <row r="772">
      <c r="A772" s="364"/>
      <c r="B772" s="364"/>
      <c r="C772" s="399"/>
      <c r="D772" s="399"/>
      <c r="E772" s="399"/>
      <c r="F772" s="364"/>
      <c r="G772" s="364"/>
      <c r="H772" s="364"/>
      <c r="I772" s="364"/>
      <c r="J772" s="364"/>
      <c r="K772" s="364"/>
      <c r="L772" s="364"/>
      <c r="M772" s="364"/>
      <c r="N772" s="364"/>
      <c r="O772" s="364"/>
      <c r="P772" s="364"/>
      <c r="Q772" s="364"/>
      <c r="R772" s="364"/>
      <c r="S772" s="364"/>
      <c r="T772" s="364"/>
      <c r="U772" s="364"/>
      <c r="V772" s="364"/>
      <c r="W772" s="364"/>
      <c r="X772" s="364"/>
      <c r="Y772" s="364"/>
      <c r="Z772" s="364"/>
    </row>
    <row r="773">
      <c r="A773" s="364"/>
      <c r="B773" s="364"/>
      <c r="C773" s="399"/>
      <c r="D773" s="399"/>
      <c r="E773" s="399"/>
      <c r="F773" s="364"/>
      <c r="G773" s="364"/>
      <c r="H773" s="364"/>
      <c r="I773" s="364"/>
      <c r="J773" s="364"/>
      <c r="K773" s="364"/>
      <c r="L773" s="364"/>
      <c r="M773" s="364"/>
      <c r="N773" s="364"/>
      <c r="O773" s="364"/>
      <c r="P773" s="364"/>
      <c r="Q773" s="364"/>
      <c r="R773" s="364"/>
      <c r="S773" s="364"/>
      <c r="T773" s="364"/>
      <c r="U773" s="364"/>
      <c r="V773" s="364"/>
      <c r="W773" s="364"/>
      <c r="X773" s="364"/>
      <c r="Y773" s="364"/>
      <c r="Z773" s="364"/>
    </row>
    <row r="774">
      <c r="A774" s="364"/>
      <c r="B774" s="364"/>
      <c r="C774" s="399"/>
      <c r="D774" s="399"/>
      <c r="E774" s="399"/>
      <c r="F774" s="364"/>
      <c r="G774" s="364"/>
      <c r="H774" s="364"/>
      <c r="I774" s="364"/>
      <c r="J774" s="364"/>
      <c r="K774" s="364"/>
      <c r="L774" s="364"/>
      <c r="M774" s="364"/>
      <c r="N774" s="364"/>
      <c r="O774" s="364"/>
      <c r="P774" s="364"/>
      <c r="Q774" s="364"/>
      <c r="R774" s="364"/>
      <c r="S774" s="364"/>
      <c r="T774" s="364"/>
      <c r="U774" s="364"/>
      <c r="V774" s="364"/>
      <c r="W774" s="364"/>
      <c r="X774" s="364"/>
      <c r="Y774" s="364"/>
      <c r="Z774" s="364"/>
    </row>
    <row r="775">
      <c r="A775" s="364"/>
      <c r="B775" s="364"/>
      <c r="C775" s="399"/>
      <c r="D775" s="399"/>
      <c r="E775" s="399"/>
      <c r="F775" s="364"/>
      <c r="G775" s="364"/>
      <c r="H775" s="364"/>
      <c r="I775" s="364"/>
      <c r="J775" s="364"/>
      <c r="K775" s="364"/>
      <c r="L775" s="364"/>
      <c r="M775" s="364"/>
      <c r="N775" s="364"/>
      <c r="O775" s="364"/>
      <c r="P775" s="364"/>
      <c r="Q775" s="364"/>
      <c r="R775" s="364"/>
      <c r="S775" s="364"/>
      <c r="T775" s="364"/>
      <c r="U775" s="364"/>
      <c r="V775" s="364"/>
      <c r="W775" s="364"/>
      <c r="X775" s="364"/>
      <c r="Y775" s="364"/>
      <c r="Z775" s="364"/>
    </row>
    <row r="776">
      <c r="A776" s="364"/>
      <c r="B776" s="364"/>
      <c r="C776" s="399"/>
      <c r="D776" s="399"/>
      <c r="E776" s="399"/>
      <c r="F776" s="364"/>
      <c r="G776" s="364"/>
      <c r="H776" s="364"/>
      <c r="I776" s="364"/>
      <c r="J776" s="364"/>
      <c r="K776" s="364"/>
      <c r="L776" s="364"/>
      <c r="M776" s="364"/>
      <c r="N776" s="364"/>
      <c r="O776" s="364"/>
      <c r="P776" s="364"/>
      <c r="Q776" s="364"/>
      <c r="R776" s="364"/>
      <c r="S776" s="364"/>
      <c r="T776" s="364"/>
      <c r="U776" s="364"/>
      <c r="V776" s="364"/>
      <c r="W776" s="364"/>
      <c r="X776" s="364"/>
      <c r="Y776" s="364"/>
      <c r="Z776" s="364"/>
    </row>
    <row r="777">
      <c r="A777" s="364"/>
      <c r="B777" s="364"/>
      <c r="C777" s="399"/>
      <c r="D777" s="399"/>
      <c r="E777" s="399"/>
      <c r="F777" s="364"/>
      <c r="G777" s="364"/>
      <c r="H777" s="364"/>
      <c r="I777" s="364"/>
      <c r="J777" s="364"/>
      <c r="K777" s="364"/>
      <c r="L777" s="364"/>
      <c r="M777" s="364"/>
      <c r="N777" s="364"/>
      <c r="O777" s="364"/>
      <c r="P777" s="364"/>
      <c r="Q777" s="364"/>
      <c r="R777" s="364"/>
      <c r="S777" s="364"/>
      <c r="T777" s="364"/>
      <c r="U777" s="364"/>
      <c r="V777" s="364"/>
      <c r="W777" s="364"/>
      <c r="X777" s="364"/>
      <c r="Y777" s="364"/>
      <c r="Z777" s="364"/>
    </row>
    <row r="778">
      <c r="A778" s="364"/>
      <c r="B778" s="364"/>
      <c r="C778" s="399"/>
      <c r="D778" s="399"/>
      <c r="E778" s="399"/>
      <c r="F778" s="364"/>
      <c r="G778" s="364"/>
      <c r="H778" s="364"/>
      <c r="I778" s="364"/>
      <c r="J778" s="364"/>
      <c r="K778" s="364"/>
      <c r="L778" s="364"/>
      <c r="M778" s="364"/>
      <c r="N778" s="364"/>
      <c r="O778" s="364"/>
      <c r="P778" s="364"/>
      <c r="Q778" s="364"/>
      <c r="R778" s="364"/>
      <c r="S778" s="364"/>
      <c r="T778" s="364"/>
      <c r="U778" s="364"/>
      <c r="V778" s="364"/>
      <c r="W778" s="364"/>
      <c r="X778" s="364"/>
      <c r="Y778" s="364"/>
      <c r="Z778" s="364"/>
    </row>
    <row r="779">
      <c r="A779" s="364"/>
      <c r="B779" s="364"/>
      <c r="C779" s="399"/>
      <c r="D779" s="399"/>
      <c r="E779" s="399"/>
      <c r="F779" s="364"/>
      <c r="G779" s="364"/>
      <c r="H779" s="364"/>
      <c r="I779" s="364"/>
      <c r="J779" s="364"/>
      <c r="K779" s="364"/>
      <c r="L779" s="364"/>
      <c r="M779" s="364"/>
      <c r="N779" s="364"/>
      <c r="O779" s="364"/>
      <c r="P779" s="364"/>
      <c r="Q779" s="364"/>
      <c r="R779" s="364"/>
      <c r="S779" s="364"/>
      <c r="T779" s="364"/>
      <c r="U779" s="364"/>
      <c r="V779" s="364"/>
      <c r="W779" s="364"/>
      <c r="X779" s="364"/>
      <c r="Y779" s="364"/>
      <c r="Z779" s="364"/>
    </row>
    <row r="780">
      <c r="A780" s="364"/>
      <c r="B780" s="364"/>
      <c r="C780" s="399"/>
      <c r="D780" s="399"/>
      <c r="E780" s="399"/>
      <c r="F780" s="364"/>
      <c r="G780" s="364"/>
      <c r="H780" s="364"/>
      <c r="I780" s="364"/>
      <c r="J780" s="364"/>
      <c r="K780" s="364"/>
      <c r="L780" s="364"/>
      <c r="M780" s="364"/>
      <c r="N780" s="364"/>
      <c r="O780" s="364"/>
      <c r="P780" s="364"/>
      <c r="Q780" s="364"/>
      <c r="R780" s="364"/>
      <c r="S780" s="364"/>
      <c r="T780" s="364"/>
      <c r="U780" s="364"/>
      <c r="V780" s="364"/>
      <c r="W780" s="364"/>
      <c r="X780" s="364"/>
      <c r="Y780" s="364"/>
      <c r="Z780" s="364"/>
    </row>
    <row r="781">
      <c r="A781" s="364"/>
      <c r="B781" s="364"/>
      <c r="C781" s="399"/>
      <c r="D781" s="399"/>
      <c r="E781" s="399"/>
      <c r="F781" s="364"/>
      <c r="G781" s="364"/>
      <c r="H781" s="364"/>
      <c r="I781" s="364"/>
      <c r="J781" s="364"/>
      <c r="K781" s="364"/>
      <c r="L781" s="364"/>
      <c r="M781" s="364"/>
      <c r="N781" s="364"/>
      <c r="O781" s="364"/>
      <c r="P781" s="364"/>
      <c r="Q781" s="364"/>
      <c r="R781" s="364"/>
      <c r="S781" s="364"/>
      <c r="T781" s="364"/>
      <c r="U781" s="364"/>
      <c r="V781" s="364"/>
      <c r="W781" s="364"/>
      <c r="X781" s="364"/>
      <c r="Y781" s="364"/>
      <c r="Z781" s="364"/>
    </row>
    <row r="782">
      <c r="A782" s="364"/>
      <c r="B782" s="364"/>
      <c r="C782" s="399"/>
      <c r="D782" s="399"/>
      <c r="E782" s="399"/>
      <c r="F782" s="364"/>
      <c r="G782" s="364"/>
      <c r="H782" s="364"/>
      <c r="I782" s="364"/>
      <c r="J782" s="364"/>
      <c r="K782" s="364"/>
      <c r="L782" s="364"/>
      <c r="M782" s="364"/>
      <c r="N782" s="364"/>
      <c r="O782" s="364"/>
      <c r="P782" s="364"/>
      <c r="Q782" s="364"/>
      <c r="R782" s="364"/>
      <c r="S782" s="364"/>
      <c r="T782" s="364"/>
      <c r="U782" s="364"/>
      <c r="V782" s="364"/>
      <c r="W782" s="364"/>
      <c r="X782" s="364"/>
      <c r="Y782" s="364"/>
      <c r="Z782" s="364"/>
    </row>
    <row r="783">
      <c r="A783" s="364"/>
      <c r="B783" s="364"/>
      <c r="C783" s="399"/>
      <c r="D783" s="399"/>
      <c r="E783" s="399"/>
      <c r="F783" s="364"/>
      <c r="G783" s="364"/>
      <c r="H783" s="364"/>
      <c r="I783" s="364"/>
      <c r="J783" s="364"/>
      <c r="K783" s="364"/>
      <c r="L783" s="364"/>
      <c r="M783" s="364"/>
      <c r="N783" s="364"/>
      <c r="O783" s="364"/>
      <c r="P783" s="364"/>
      <c r="Q783" s="364"/>
      <c r="R783" s="364"/>
      <c r="S783" s="364"/>
      <c r="T783" s="364"/>
      <c r="U783" s="364"/>
      <c r="V783" s="364"/>
      <c r="W783" s="364"/>
      <c r="X783" s="364"/>
      <c r="Y783" s="364"/>
      <c r="Z783" s="364"/>
    </row>
    <row r="784">
      <c r="A784" s="364"/>
      <c r="B784" s="364"/>
      <c r="C784" s="399"/>
      <c r="D784" s="399"/>
      <c r="E784" s="399"/>
      <c r="F784" s="364"/>
      <c r="G784" s="364"/>
      <c r="H784" s="364"/>
      <c r="I784" s="364"/>
      <c r="J784" s="364"/>
      <c r="K784" s="364"/>
      <c r="L784" s="364"/>
      <c r="M784" s="364"/>
      <c r="N784" s="364"/>
      <c r="O784" s="364"/>
      <c r="P784" s="364"/>
      <c r="Q784" s="364"/>
      <c r="R784" s="364"/>
      <c r="S784" s="364"/>
      <c r="T784" s="364"/>
      <c r="U784" s="364"/>
      <c r="V784" s="364"/>
      <c r="W784" s="364"/>
      <c r="X784" s="364"/>
      <c r="Y784" s="364"/>
      <c r="Z784" s="364"/>
    </row>
    <row r="785">
      <c r="A785" s="364"/>
      <c r="B785" s="364"/>
      <c r="C785" s="399"/>
      <c r="D785" s="399"/>
      <c r="E785" s="399"/>
      <c r="F785" s="364"/>
      <c r="G785" s="364"/>
      <c r="H785" s="364"/>
      <c r="I785" s="364"/>
      <c r="J785" s="364"/>
      <c r="K785" s="364"/>
      <c r="L785" s="364"/>
      <c r="M785" s="364"/>
      <c r="N785" s="364"/>
      <c r="O785" s="364"/>
      <c r="P785" s="364"/>
      <c r="Q785" s="364"/>
      <c r="R785" s="364"/>
      <c r="S785" s="364"/>
      <c r="T785" s="364"/>
      <c r="U785" s="364"/>
      <c r="V785" s="364"/>
      <c r="W785" s="364"/>
      <c r="X785" s="364"/>
      <c r="Y785" s="364"/>
      <c r="Z785" s="364"/>
    </row>
    <row r="786">
      <c r="A786" s="364"/>
      <c r="B786" s="364"/>
      <c r="C786" s="399"/>
      <c r="D786" s="399"/>
      <c r="E786" s="399"/>
      <c r="F786" s="364"/>
      <c r="G786" s="364"/>
      <c r="H786" s="364"/>
      <c r="I786" s="364"/>
      <c r="J786" s="364"/>
      <c r="K786" s="364"/>
      <c r="L786" s="364"/>
      <c r="M786" s="364"/>
      <c r="N786" s="364"/>
      <c r="O786" s="364"/>
      <c r="P786" s="364"/>
      <c r="Q786" s="364"/>
      <c r="R786" s="364"/>
      <c r="S786" s="364"/>
      <c r="T786" s="364"/>
      <c r="U786" s="364"/>
      <c r="V786" s="364"/>
      <c r="W786" s="364"/>
      <c r="X786" s="364"/>
      <c r="Y786" s="364"/>
      <c r="Z786" s="364"/>
    </row>
    <row r="787">
      <c r="A787" s="364"/>
      <c r="B787" s="364"/>
      <c r="C787" s="399"/>
      <c r="D787" s="399"/>
      <c r="E787" s="399"/>
      <c r="F787" s="364"/>
      <c r="G787" s="364"/>
      <c r="H787" s="364"/>
      <c r="I787" s="364"/>
      <c r="J787" s="364"/>
      <c r="K787" s="364"/>
      <c r="L787" s="364"/>
      <c r="M787" s="364"/>
      <c r="N787" s="364"/>
      <c r="O787" s="364"/>
      <c r="P787" s="364"/>
      <c r="Q787" s="364"/>
      <c r="R787" s="364"/>
      <c r="S787" s="364"/>
      <c r="T787" s="364"/>
      <c r="U787" s="364"/>
      <c r="V787" s="364"/>
      <c r="W787" s="364"/>
      <c r="X787" s="364"/>
      <c r="Y787" s="364"/>
      <c r="Z787" s="364"/>
    </row>
    <row r="788">
      <c r="A788" s="364"/>
      <c r="B788" s="364"/>
      <c r="C788" s="399"/>
      <c r="D788" s="399"/>
      <c r="E788" s="399"/>
      <c r="F788" s="364"/>
      <c r="G788" s="364"/>
      <c r="H788" s="364"/>
      <c r="I788" s="364"/>
      <c r="J788" s="364"/>
      <c r="K788" s="364"/>
      <c r="L788" s="364"/>
      <c r="M788" s="364"/>
      <c r="N788" s="364"/>
      <c r="O788" s="364"/>
      <c r="P788" s="364"/>
      <c r="Q788" s="364"/>
      <c r="R788" s="364"/>
      <c r="S788" s="364"/>
      <c r="T788" s="364"/>
      <c r="U788" s="364"/>
      <c r="V788" s="364"/>
      <c r="W788" s="364"/>
      <c r="X788" s="364"/>
      <c r="Y788" s="364"/>
      <c r="Z788" s="364"/>
    </row>
    <row r="789">
      <c r="A789" s="364"/>
      <c r="B789" s="364"/>
      <c r="C789" s="399"/>
      <c r="D789" s="399"/>
      <c r="E789" s="399"/>
      <c r="F789" s="364"/>
      <c r="G789" s="364"/>
      <c r="H789" s="364"/>
      <c r="I789" s="364"/>
      <c r="J789" s="364"/>
      <c r="K789" s="364"/>
      <c r="L789" s="364"/>
      <c r="M789" s="364"/>
      <c r="N789" s="364"/>
      <c r="O789" s="364"/>
      <c r="P789" s="364"/>
      <c r="Q789" s="364"/>
      <c r="R789" s="364"/>
      <c r="S789" s="364"/>
      <c r="T789" s="364"/>
      <c r="U789" s="364"/>
      <c r="V789" s="364"/>
      <c r="W789" s="364"/>
      <c r="X789" s="364"/>
      <c r="Y789" s="364"/>
      <c r="Z789" s="364"/>
    </row>
    <row r="790">
      <c r="A790" s="364"/>
      <c r="B790" s="364"/>
      <c r="C790" s="399"/>
      <c r="D790" s="399"/>
      <c r="E790" s="399"/>
      <c r="F790" s="364"/>
      <c r="G790" s="364"/>
      <c r="H790" s="364"/>
      <c r="I790" s="364"/>
      <c r="J790" s="364"/>
      <c r="K790" s="364"/>
      <c r="L790" s="364"/>
      <c r="M790" s="364"/>
      <c r="N790" s="364"/>
      <c r="O790" s="364"/>
      <c r="P790" s="364"/>
      <c r="Q790" s="364"/>
      <c r="R790" s="364"/>
      <c r="S790" s="364"/>
      <c r="T790" s="364"/>
      <c r="U790" s="364"/>
      <c r="V790" s="364"/>
      <c r="W790" s="364"/>
      <c r="X790" s="364"/>
      <c r="Y790" s="364"/>
      <c r="Z790" s="364"/>
    </row>
    <row r="791">
      <c r="A791" s="364"/>
      <c r="B791" s="364"/>
      <c r="C791" s="399"/>
      <c r="D791" s="399"/>
      <c r="E791" s="399"/>
      <c r="F791" s="364"/>
      <c r="G791" s="364"/>
      <c r="H791" s="364"/>
      <c r="I791" s="364"/>
      <c r="J791" s="364"/>
      <c r="K791" s="364"/>
      <c r="L791" s="364"/>
      <c r="M791" s="364"/>
      <c r="N791" s="364"/>
      <c r="O791" s="364"/>
      <c r="P791" s="364"/>
      <c r="Q791" s="364"/>
      <c r="R791" s="364"/>
      <c r="S791" s="364"/>
      <c r="T791" s="364"/>
      <c r="U791" s="364"/>
      <c r="V791" s="364"/>
      <c r="W791" s="364"/>
      <c r="X791" s="364"/>
      <c r="Y791" s="364"/>
      <c r="Z791" s="364"/>
    </row>
    <row r="792">
      <c r="A792" s="364"/>
      <c r="B792" s="364"/>
      <c r="C792" s="399"/>
      <c r="D792" s="399"/>
      <c r="E792" s="399"/>
      <c r="F792" s="364"/>
      <c r="G792" s="364"/>
      <c r="H792" s="364"/>
      <c r="I792" s="364"/>
      <c r="J792" s="364"/>
      <c r="K792" s="364"/>
      <c r="L792" s="364"/>
      <c r="M792" s="364"/>
      <c r="N792" s="364"/>
      <c r="O792" s="364"/>
      <c r="P792" s="364"/>
      <c r="Q792" s="364"/>
      <c r="R792" s="364"/>
      <c r="S792" s="364"/>
      <c r="T792" s="364"/>
      <c r="U792" s="364"/>
      <c r="V792" s="364"/>
      <c r="W792" s="364"/>
      <c r="X792" s="364"/>
      <c r="Y792" s="364"/>
      <c r="Z792" s="364"/>
    </row>
    <row r="793">
      <c r="A793" s="364"/>
      <c r="B793" s="364"/>
      <c r="C793" s="399"/>
      <c r="D793" s="399"/>
      <c r="E793" s="399"/>
      <c r="F793" s="364"/>
      <c r="G793" s="364"/>
      <c r="H793" s="364"/>
      <c r="I793" s="364"/>
      <c r="J793" s="364"/>
      <c r="K793" s="364"/>
      <c r="L793" s="364"/>
      <c r="M793" s="364"/>
      <c r="N793" s="364"/>
      <c r="O793" s="364"/>
      <c r="P793" s="364"/>
      <c r="Q793" s="364"/>
      <c r="R793" s="364"/>
      <c r="S793" s="364"/>
      <c r="T793" s="364"/>
      <c r="U793" s="364"/>
      <c r="V793" s="364"/>
      <c r="W793" s="364"/>
      <c r="X793" s="364"/>
      <c r="Y793" s="364"/>
      <c r="Z793" s="364"/>
    </row>
    <row r="794">
      <c r="A794" s="364"/>
      <c r="B794" s="364"/>
      <c r="C794" s="399"/>
      <c r="D794" s="399"/>
      <c r="E794" s="399"/>
      <c r="F794" s="364"/>
      <c r="G794" s="364"/>
      <c r="H794" s="364"/>
      <c r="I794" s="364"/>
      <c r="J794" s="364"/>
      <c r="K794" s="364"/>
      <c r="L794" s="364"/>
      <c r="M794" s="364"/>
      <c r="N794" s="364"/>
      <c r="O794" s="364"/>
      <c r="P794" s="364"/>
      <c r="Q794" s="364"/>
      <c r="R794" s="364"/>
      <c r="S794" s="364"/>
      <c r="T794" s="364"/>
      <c r="U794" s="364"/>
      <c r="V794" s="364"/>
      <c r="W794" s="364"/>
      <c r="X794" s="364"/>
      <c r="Y794" s="364"/>
      <c r="Z794" s="364"/>
    </row>
    <row r="795">
      <c r="A795" s="364"/>
      <c r="B795" s="364"/>
      <c r="C795" s="399"/>
      <c r="D795" s="399"/>
      <c r="E795" s="399"/>
      <c r="F795" s="364"/>
      <c r="G795" s="364"/>
      <c r="H795" s="364"/>
      <c r="I795" s="364"/>
      <c r="J795" s="364"/>
      <c r="K795" s="364"/>
      <c r="L795" s="364"/>
      <c r="M795" s="364"/>
      <c r="N795" s="364"/>
      <c r="O795" s="364"/>
      <c r="P795" s="364"/>
      <c r="Q795" s="364"/>
      <c r="R795" s="364"/>
      <c r="S795" s="364"/>
      <c r="T795" s="364"/>
      <c r="U795" s="364"/>
      <c r="V795" s="364"/>
      <c r="W795" s="364"/>
      <c r="X795" s="364"/>
      <c r="Y795" s="364"/>
      <c r="Z795" s="364"/>
    </row>
    <row r="796">
      <c r="A796" s="364"/>
      <c r="B796" s="364"/>
      <c r="C796" s="399"/>
      <c r="D796" s="399"/>
      <c r="E796" s="399"/>
      <c r="F796" s="364"/>
      <c r="G796" s="364"/>
      <c r="H796" s="364"/>
      <c r="I796" s="364"/>
      <c r="J796" s="364"/>
      <c r="K796" s="364"/>
      <c r="L796" s="364"/>
      <c r="M796" s="364"/>
      <c r="N796" s="364"/>
      <c r="O796" s="364"/>
      <c r="P796" s="364"/>
      <c r="Q796" s="364"/>
      <c r="R796" s="364"/>
      <c r="S796" s="364"/>
      <c r="T796" s="364"/>
      <c r="U796" s="364"/>
      <c r="V796" s="364"/>
      <c r="W796" s="364"/>
      <c r="X796" s="364"/>
      <c r="Y796" s="364"/>
      <c r="Z796" s="364"/>
    </row>
    <row r="797">
      <c r="A797" s="364"/>
      <c r="B797" s="364"/>
      <c r="C797" s="399"/>
      <c r="D797" s="399"/>
      <c r="E797" s="399"/>
      <c r="F797" s="364"/>
      <c r="G797" s="364"/>
      <c r="H797" s="364"/>
      <c r="I797" s="364"/>
      <c r="J797" s="364"/>
      <c r="K797" s="364"/>
      <c r="L797" s="364"/>
      <c r="M797" s="364"/>
      <c r="N797" s="364"/>
      <c r="O797" s="364"/>
      <c r="P797" s="364"/>
      <c r="Q797" s="364"/>
      <c r="R797" s="364"/>
      <c r="S797" s="364"/>
      <c r="T797" s="364"/>
      <c r="U797" s="364"/>
      <c r="V797" s="364"/>
      <c r="W797" s="364"/>
      <c r="X797" s="364"/>
      <c r="Y797" s="364"/>
      <c r="Z797" s="364"/>
    </row>
    <row r="798">
      <c r="A798" s="364"/>
      <c r="B798" s="364"/>
      <c r="C798" s="399"/>
      <c r="D798" s="399"/>
      <c r="E798" s="399"/>
      <c r="F798" s="364"/>
      <c r="G798" s="364"/>
      <c r="H798" s="364"/>
      <c r="I798" s="364"/>
      <c r="J798" s="364"/>
      <c r="K798" s="364"/>
      <c r="L798" s="364"/>
      <c r="M798" s="364"/>
      <c r="N798" s="364"/>
      <c r="O798" s="364"/>
      <c r="P798" s="364"/>
      <c r="Q798" s="364"/>
      <c r="R798" s="364"/>
      <c r="S798" s="364"/>
      <c r="T798" s="364"/>
      <c r="U798" s="364"/>
      <c r="V798" s="364"/>
      <c r="W798" s="364"/>
      <c r="X798" s="364"/>
      <c r="Y798" s="364"/>
      <c r="Z798" s="364"/>
    </row>
    <row r="799">
      <c r="A799" s="364"/>
      <c r="B799" s="364"/>
      <c r="C799" s="399"/>
      <c r="D799" s="399"/>
      <c r="E799" s="399"/>
      <c r="F799" s="364"/>
      <c r="G799" s="364"/>
      <c r="H799" s="364"/>
      <c r="I799" s="364"/>
      <c r="J799" s="364"/>
      <c r="K799" s="364"/>
      <c r="L799" s="364"/>
      <c r="M799" s="364"/>
      <c r="N799" s="364"/>
      <c r="O799" s="364"/>
      <c r="P799" s="364"/>
      <c r="Q799" s="364"/>
      <c r="R799" s="364"/>
      <c r="S799" s="364"/>
      <c r="T799" s="364"/>
      <c r="U799" s="364"/>
      <c r="V799" s="364"/>
      <c r="W799" s="364"/>
      <c r="X799" s="364"/>
      <c r="Y799" s="364"/>
      <c r="Z799" s="364"/>
    </row>
    <row r="800">
      <c r="A800" s="364"/>
      <c r="B800" s="364"/>
      <c r="C800" s="399"/>
      <c r="D800" s="399"/>
      <c r="E800" s="399"/>
      <c r="F800" s="364"/>
      <c r="G800" s="364"/>
      <c r="H800" s="364"/>
      <c r="I800" s="364"/>
      <c r="J800" s="364"/>
      <c r="K800" s="364"/>
      <c r="L800" s="364"/>
      <c r="M800" s="364"/>
      <c r="N800" s="364"/>
      <c r="O800" s="364"/>
      <c r="P800" s="364"/>
      <c r="Q800" s="364"/>
      <c r="R800" s="364"/>
      <c r="S800" s="364"/>
      <c r="T800" s="364"/>
      <c r="U800" s="364"/>
      <c r="V800" s="364"/>
      <c r="W800" s="364"/>
      <c r="X800" s="364"/>
      <c r="Y800" s="364"/>
      <c r="Z800" s="364"/>
    </row>
    <row r="801">
      <c r="A801" s="364"/>
      <c r="B801" s="364"/>
      <c r="C801" s="399"/>
      <c r="D801" s="399"/>
      <c r="E801" s="399"/>
      <c r="F801" s="364"/>
      <c r="G801" s="364"/>
      <c r="H801" s="364"/>
      <c r="I801" s="364"/>
      <c r="J801" s="364"/>
      <c r="K801" s="364"/>
      <c r="L801" s="364"/>
      <c r="M801" s="364"/>
      <c r="N801" s="364"/>
      <c r="O801" s="364"/>
      <c r="P801" s="364"/>
      <c r="Q801" s="364"/>
      <c r="R801" s="364"/>
      <c r="S801" s="364"/>
      <c r="T801" s="364"/>
      <c r="U801" s="364"/>
      <c r="V801" s="364"/>
      <c r="W801" s="364"/>
      <c r="X801" s="364"/>
      <c r="Y801" s="364"/>
      <c r="Z801" s="364"/>
    </row>
    <row r="802">
      <c r="A802" s="364"/>
      <c r="B802" s="364"/>
      <c r="C802" s="399"/>
      <c r="D802" s="399"/>
      <c r="E802" s="399"/>
      <c r="F802" s="364"/>
      <c r="G802" s="364"/>
      <c r="H802" s="364"/>
      <c r="I802" s="364"/>
      <c r="J802" s="364"/>
      <c r="K802" s="364"/>
      <c r="L802" s="364"/>
      <c r="M802" s="364"/>
      <c r="N802" s="364"/>
      <c r="O802" s="364"/>
      <c r="P802" s="364"/>
      <c r="Q802" s="364"/>
      <c r="R802" s="364"/>
      <c r="S802" s="364"/>
      <c r="T802" s="364"/>
      <c r="U802" s="364"/>
      <c r="V802" s="364"/>
      <c r="W802" s="364"/>
      <c r="X802" s="364"/>
      <c r="Y802" s="364"/>
      <c r="Z802" s="364"/>
    </row>
    <row r="803">
      <c r="A803" s="364"/>
      <c r="B803" s="364"/>
      <c r="C803" s="399"/>
      <c r="D803" s="399"/>
      <c r="E803" s="399"/>
      <c r="F803" s="364"/>
      <c r="G803" s="364"/>
      <c r="H803" s="364"/>
      <c r="I803" s="364"/>
      <c r="J803" s="364"/>
      <c r="K803" s="364"/>
      <c r="L803" s="364"/>
      <c r="M803" s="364"/>
      <c r="N803" s="364"/>
      <c r="O803" s="364"/>
      <c r="P803" s="364"/>
      <c r="Q803" s="364"/>
      <c r="R803" s="364"/>
      <c r="S803" s="364"/>
      <c r="T803" s="364"/>
      <c r="U803" s="364"/>
      <c r="V803" s="364"/>
      <c r="W803" s="364"/>
      <c r="X803" s="364"/>
      <c r="Y803" s="364"/>
      <c r="Z803" s="364"/>
    </row>
    <row r="804">
      <c r="A804" s="364"/>
      <c r="B804" s="364"/>
      <c r="C804" s="399"/>
      <c r="D804" s="399"/>
      <c r="E804" s="399"/>
      <c r="F804" s="364"/>
      <c r="G804" s="364"/>
      <c r="H804" s="364"/>
      <c r="I804" s="364"/>
      <c r="J804" s="364"/>
      <c r="K804" s="364"/>
      <c r="L804" s="364"/>
      <c r="M804" s="364"/>
      <c r="N804" s="364"/>
      <c r="O804" s="364"/>
      <c r="P804" s="364"/>
      <c r="Q804" s="364"/>
      <c r="R804" s="364"/>
      <c r="S804" s="364"/>
      <c r="T804" s="364"/>
      <c r="U804" s="364"/>
      <c r="V804" s="364"/>
      <c r="W804" s="364"/>
      <c r="X804" s="364"/>
      <c r="Y804" s="364"/>
      <c r="Z804" s="364"/>
    </row>
    <row r="805">
      <c r="A805" s="364"/>
      <c r="B805" s="364"/>
      <c r="C805" s="399"/>
      <c r="D805" s="399"/>
      <c r="E805" s="399"/>
      <c r="F805" s="364"/>
      <c r="G805" s="364"/>
      <c r="H805" s="364"/>
      <c r="I805" s="364"/>
      <c r="J805" s="364"/>
      <c r="K805" s="364"/>
      <c r="L805" s="364"/>
      <c r="M805" s="364"/>
      <c r="N805" s="364"/>
      <c r="O805" s="364"/>
      <c r="P805" s="364"/>
      <c r="Q805" s="364"/>
      <c r="R805" s="364"/>
      <c r="S805" s="364"/>
      <c r="T805" s="364"/>
      <c r="U805" s="364"/>
      <c r="V805" s="364"/>
      <c r="W805" s="364"/>
      <c r="X805" s="364"/>
      <c r="Y805" s="364"/>
      <c r="Z805" s="364"/>
    </row>
    <row r="806">
      <c r="A806" s="364"/>
      <c r="B806" s="364"/>
      <c r="C806" s="399"/>
      <c r="D806" s="399"/>
      <c r="E806" s="399"/>
      <c r="F806" s="364"/>
      <c r="G806" s="364"/>
      <c r="H806" s="364"/>
      <c r="I806" s="364"/>
      <c r="J806" s="364"/>
      <c r="K806" s="364"/>
      <c r="L806" s="364"/>
      <c r="M806" s="364"/>
      <c r="N806" s="364"/>
      <c r="O806" s="364"/>
      <c r="P806" s="364"/>
      <c r="Q806" s="364"/>
      <c r="R806" s="364"/>
      <c r="S806" s="364"/>
      <c r="T806" s="364"/>
      <c r="U806" s="364"/>
      <c r="V806" s="364"/>
      <c r="W806" s="364"/>
      <c r="X806" s="364"/>
      <c r="Y806" s="364"/>
      <c r="Z806" s="364"/>
    </row>
    <row r="807">
      <c r="A807" s="364"/>
      <c r="B807" s="364"/>
      <c r="C807" s="399"/>
      <c r="D807" s="399"/>
      <c r="E807" s="399"/>
      <c r="F807" s="364"/>
      <c r="G807" s="364"/>
      <c r="H807" s="364"/>
      <c r="I807" s="364"/>
      <c r="J807" s="364"/>
      <c r="K807" s="364"/>
      <c r="L807" s="364"/>
      <c r="M807" s="364"/>
      <c r="N807" s="364"/>
      <c r="O807" s="364"/>
      <c r="P807" s="364"/>
      <c r="Q807" s="364"/>
      <c r="R807" s="364"/>
      <c r="S807" s="364"/>
      <c r="T807" s="364"/>
      <c r="U807" s="364"/>
      <c r="V807" s="364"/>
      <c r="W807" s="364"/>
      <c r="X807" s="364"/>
      <c r="Y807" s="364"/>
      <c r="Z807" s="364"/>
    </row>
    <row r="808">
      <c r="A808" s="364"/>
      <c r="B808" s="364"/>
      <c r="C808" s="399"/>
      <c r="D808" s="399"/>
      <c r="E808" s="399"/>
      <c r="F808" s="364"/>
      <c r="G808" s="364"/>
      <c r="H808" s="364"/>
      <c r="I808" s="364"/>
      <c r="J808" s="364"/>
      <c r="K808" s="364"/>
      <c r="L808" s="364"/>
      <c r="M808" s="364"/>
      <c r="N808" s="364"/>
      <c r="O808" s="364"/>
      <c r="P808" s="364"/>
      <c r="Q808" s="364"/>
      <c r="R808" s="364"/>
      <c r="S808" s="364"/>
      <c r="T808" s="364"/>
      <c r="U808" s="364"/>
      <c r="V808" s="364"/>
      <c r="W808" s="364"/>
      <c r="X808" s="364"/>
      <c r="Y808" s="364"/>
      <c r="Z808" s="364"/>
    </row>
    <row r="809">
      <c r="A809" s="364"/>
      <c r="B809" s="364"/>
      <c r="C809" s="399"/>
      <c r="D809" s="399"/>
      <c r="E809" s="399"/>
      <c r="F809" s="364"/>
      <c r="G809" s="364"/>
      <c r="H809" s="364"/>
      <c r="I809" s="364"/>
      <c r="J809" s="364"/>
      <c r="K809" s="364"/>
      <c r="L809" s="364"/>
      <c r="M809" s="364"/>
      <c r="N809" s="364"/>
      <c r="O809" s="364"/>
      <c r="P809" s="364"/>
      <c r="Q809" s="364"/>
      <c r="R809" s="364"/>
      <c r="S809" s="364"/>
      <c r="T809" s="364"/>
      <c r="U809" s="364"/>
      <c r="V809" s="364"/>
      <c r="W809" s="364"/>
      <c r="X809" s="364"/>
      <c r="Y809" s="364"/>
      <c r="Z809" s="364"/>
    </row>
    <row r="810">
      <c r="A810" s="364"/>
      <c r="B810" s="364"/>
      <c r="C810" s="399"/>
      <c r="D810" s="399"/>
      <c r="E810" s="399"/>
      <c r="F810" s="364"/>
      <c r="G810" s="364"/>
      <c r="H810" s="364"/>
      <c r="I810" s="364"/>
      <c r="J810" s="364"/>
      <c r="K810" s="364"/>
      <c r="L810" s="364"/>
      <c r="M810" s="364"/>
      <c r="N810" s="364"/>
      <c r="O810" s="364"/>
      <c r="P810" s="364"/>
      <c r="Q810" s="364"/>
      <c r="R810" s="364"/>
      <c r="S810" s="364"/>
      <c r="T810" s="364"/>
      <c r="U810" s="364"/>
      <c r="V810" s="364"/>
      <c r="W810" s="364"/>
      <c r="X810" s="364"/>
      <c r="Y810" s="364"/>
      <c r="Z810" s="364"/>
    </row>
    <row r="811">
      <c r="A811" s="364"/>
      <c r="B811" s="364"/>
      <c r="C811" s="399"/>
      <c r="D811" s="399"/>
      <c r="E811" s="399"/>
      <c r="F811" s="364"/>
      <c r="G811" s="364"/>
      <c r="H811" s="364"/>
      <c r="I811" s="364"/>
      <c r="J811" s="364"/>
      <c r="K811" s="364"/>
      <c r="L811" s="364"/>
      <c r="M811" s="364"/>
      <c r="N811" s="364"/>
      <c r="O811" s="364"/>
      <c r="P811" s="364"/>
      <c r="Q811" s="364"/>
      <c r="R811" s="364"/>
      <c r="S811" s="364"/>
      <c r="T811" s="364"/>
      <c r="U811" s="364"/>
      <c r="V811" s="364"/>
      <c r="W811" s="364"/>
      <c r="X811" s="364"/>
      <c r="Y811" s="364"/>
      <c r="Z811" s="364"/>
    </row>
    <row r="812">
      <c r="A812" s="364"/>
      <c r="B812" s="364"/>
      <c r="C812" s="399"/>
      <c r="D812" s="399"/>
      <c r="E812" s="399"/>
      <c r="F812" s="364"/>
      <c r="G812" s="364"/>
      <c r="H812" s="364"/>
      <c r="I812" s="364"/>
      <c r="J812" s="364"/>
      <c r="K812" s="364"/>
      <c r="L812" s="364"/>
      <c r="M812" s="364"/>
      <c r="N812" s="364"/>
      <c r="O812" s="364"/>
      <c r="P812" s="364"/>
      <c r="Q812" s="364"/>
      <c r="R812" s="364"/>
      <c r="S812" s="364"/>
      <c r="T812" s="364"/>
      <c r="U812" s="364"/>
      <c r="V812" s="364"/>
      <c r="W812" s="364"/>
      <c r="X812" s="364"/>
      <c r="Y812" s="364"/>
      <c r="Z812" s="364"/>
    </row>
    <row r="813">
      <c r="A813" s="364"/>
      <c r="B813" s="364"/>
      <c r="C813" s="399"/>
      <c r="D813" s="399"/>
      <c r="E813" s="399"/>
      <c r="F813" s="364"/>
      <c r="G813" s="364"/>
      <c r="H813" s="364"/>
      <c r="I813" s="364"/>
      <c r="J813" s="364"/>
      <c r="K813" s="364"/>
      <c r="L813" s="364"/>
      <c r="M813" s="364"/>
      <c r="N813" s="364"/>
      <c r="O813" s="364"/>
      <c r="P813" s="364"/>
      <c r="Q813" s="364"/>
      <c r="R813" s="364"/>
      <c r="S813" s="364"/>
      <c r="T813" s="364"/>
      <c r="U813" s="364"/>
      <c r="V813" s="364"/>
      <c r="W813" s="364"/>
      <c r="X813" s="364"/>
      <c r="Y813" s="364"/>
      <c r="Z813" s="364"/>
    </row>
    <row r="814">
      <c r="A814" s="364"/>
      <c r="B814" s="364"/>
      <c r="C814" s="399"/>
      <c r="D814" s="399"/>
      <c r="E814" s="399"/>
      <c r="F814" s="364"/>
      <c r="G814" s="364"/>
      <c r="H814" s="364"/>
      <c r="I814" s="364"/>
      <c r="J814" s="364"/>
      <c r="K814" s="364"/>
      <c r="L814" s="364"/>
      <c r="M814" s="364"/>
      <c r="N814" s="364"/>
      <c r="O814" s="364"/>
      <c r="P814" s="364"/>
      <c r="Q814" s="364"/>
      <c r="R814" s="364"/>
      <c r="S814" s="364"/>
      <c r="T814" s="364"/>
      <c r="U814" s="364"/>
      <c r="V814" s="364"/>
      <c r="W814" s="364"/>
      <c r="X814" s="364"/>
      <c r="Y814" s="364"/>
      <c r="Z814" s="364"/>
    </row>
    <row r="815">
      <c r="A815" s="364"/>
      <c r="B815" s="364"/>
      <c r="C815" s="399"/>
      <c r="D815" s="399"/>
      <c r="E815" s="399"/>
      <c r="F815" s="364"/>
      <c r="G815" s="364"/>
      <c r="H815" s="364"/>
      <c r="I815" s="364"/>
      <c r="J815" s="364"/>
      <c r="K815" s="364"/>
      <c r="L815" s="364"/>
      <c r="M815" s="364"/>
      <c r="N815" s="364"/>
      <c r="O815" s="364"/>
      <c r="P815" s="364"/>
      <c r="Q815" s="364"/>
      <c r="R815" s="364"/>
      <c r="S815" s="364"/>
      <c r="T815" s="364"/>
      <c r="U815" s="364"/>
      <c r="V815" s="364"/>
      <c r="W815" s="364"/>
      <c r="X815" s="364"/>
      <c r="Y815" s="364"/>
      <c r="Z815" s="364"/>
    </row>
    <row r="816">
      <c r="A816" s="364"/>
      <c r="B816" s="364"/>
      <c r="C816" s="399"/>
      <c r="D816" s="399"/>
      <c r="E816" s="399"/>
      <c r="F816" s="364"/>
      <c r="G816" s="364"/>
      <c r="H816" s="364"/>
      <c r="I816" s="364"/>
      <c r="J816" s="364"/>
      <c r="K816" s="364"/>
      <c r="L816" s="364"/>
      <c r="M816" s="364"/>
      <c r="N816" s="364"/>
      <c r="O816" s="364"/>
      <c r="P816" s="364"/>
      <c r="Q816" s="364"/>
      <c r="R816" s="364"/>
      <c r="S816" s="364"/>
      <c r="T816" s="364"/>
      <c r="U816" s="364"/>
      <c r="V816" s="364"/>
      <c r="W816" s="364"/>
      <c r="X816" s="364"/>
      <c r="Y816" s="364"/>
      <c r="Z816" s="364"/>
    </row>
    <row r="817">
      <c r="A817" s="364"/>
      <c r="B817" s="364"/>
      <c r="C817" s="399"/>
      <c r="D817" s="399"/>
      <c r="E817" s="399"/>
      <c r="F817" s="364"/>
      <c r="G817" s="364"/>
      <c r="H817" s="364"/>
      <c r="I817" s="364"/>
      <c r="J817" s="364"/>
      <c r="K817" s="364"/>
      <c r="L817" s="364"/>
      <c r="M817" s="364"/>
      <c r="N817" s="364"/>
      <c r="O817" s="364"/>
      <c r="P817" s="364"/>
      <c r="Q817" s="364"/>
      <c r="R817" s="364"/>
      <c r="S817" s="364"/>
      <c r="T817" s="364"/>
      <c r="U817" s="364"/>
      <c r="V817" s="364"/>
      <c r="W817" s="364"/>
      <c r="X817" s="364"/>
      <c r="Y817" s="364"/>
      <c r="Z817" s="364"/>
    </row>
    <row r="818">
      <c r="A818" s="364"/>
      <c r="B818" s="364"/>
      <c r="C818" s="399"/>
      <c r="D818" s="399"/>
      <c r="E818" s="399"/>
      <c r="F818" s="364"/>
      <c r="G818" s="364"/>
      <c r="H818" s="364"/>
      <c r="I818" s="364"/>
      <c r="J818" s="364"/>
      <c r="K818" s="364"/>
      <c r="L818" s="364"/>
      <c r="M818" s="364"/>
      <c r="N818" s="364"/>
      <c r="O818" s="364"/>
      <c r="P818" s="364"/>
      <c r="Q818" s="364"/>
      <c r="R818" s="364"/>
      <c r="S818" s="364"/>
      <c r="T818" s="364"/>
      <c r="U818" s="364"/>
      <c r="V818" s="364"/>
      <c r="W818" s="364"/>
      <c r="X818" s="364"/>
      <c r="Y818" s="364"/>
      <c r="Z818" s="364"/>
    </row>
    <row r="819">
      <c r="A819" s="364"/>
      <c r="B819" s="364"/>
      <c r="C819" s="399"/>
      <c r="D819" s="399"/>
      <c r="E819" s="399"/>
      <c r="F819" s="364"/>
      <c r="G819" s="364"/>
      <c r="H819" s="364"/>
      <c r="I819" s="364"/>
      <c r="J819" s="364"/>
      <c r="K819" s="364"/>
      <c r="L819" s="364"/>
      <c r="M819" s="364"/>
      <c r="N819" s="364"/>
      <c r="O819" s="364"/>
      <c r="P819" s="364"/>
      <c r="Q819" s="364"/>
      <c r="R819" s="364"/>
      <c r="S819" s="364"/>
      <c r="T819" s="364"/>
      <c r="U819" s="364"/>
      <c r="V819" s="364"/>
      <c r="W819" s="364"/>
      <c r="X819" s="364"/>
      <c r="Y819" s="364"/>
      <c r="Z819" s="364"/>
    </row>
    <row r="820">
      <c r="A820" s="364"/>
      <c r="B820" s="364"/>
      <c r="C820" s="399"/>
      <c r="D820" s="399"/>
      <c r="E820" s="399"/>
      <c r="F820" s="364"/>
      <c r="G820" s="364"/>
      <c r="H820" s="364"/>
      <c r="I820" s="364"/>
      <c r="J820" s="364"/>
      <c r="K820" s="364"/>
      <c r="L820" s="364"/>
      <c r="M820" s="364"/>
      <c r="N820" s="364"/>
      <c r="O820" s="364"/>
      <c r="P820" s="364"/>
      <c r="Q820" s="364"/>
      <c r="R820" s="364"/>
      <c r="S820" s="364"/>
      <c r="T820" s="364"/>
      <c r="U820" s="364"/>
      <c r="V820" s="364"/>
      <c r="W820" s="364"/>
      <c r="X820" s="364"/>
      <c r="Y820" s="364"/>
      <c r="Z820" s="364"/>
    </row>
    <row r="821">
      <c r="A821" s="364"/>
      <c r="B821" s="364"/>
      <c r="C821" s="399"/>
      <c r="D821" s="399"/>
      <c r="E821" s="399"/>
      <c r="F821" s="364"/>
      <c r="G821" s="364"/>
      <c r="H821" s="364"/>
      <c r="I821" s="364"/>
      <c r="J821" s="364"/>
      <c r="K821" s="364"/>
      <c r="L821" s="364"/>
      <c r="M821" s="364"/>
      <c r="N821" s="364"/>
      <c r="O821" s="364"/>
      <c r="P821" s="364"/>
      <c r="Q821" s="364"/>
      <c r="R821" s="364"/>
      <c r="S821" s="364"/>
      <c r="T821" s="364"/>
      <c r="U821" s="364"/>
      <c r="V821" s="364"/>
      <c r="W821" s="364"/>
      <c r="X821" s="364"/>
      <c r="Y821" s="364"/>
      <c r="Z821" s="364"/>
    </row>
    <row r="822">
      <c r="A822" s="364"/>
      <c r="B822" s="364"/>
      <c r="C822" s="399"/>
      <c r="D822" s="399"/>
      <c r="E822" s="399"/>
      <c r="F822" s="364"/>
      <c r="G822" s="364"/>
      <c r="H822" s="364"/>
      <c r="I822" s="364"/>
      <c r="J822" s="364"/>
      <c r="K822" s="364"/>
      <c r="L822" s="364"/>
      <c r="M822" s="364"/>
      <c r="N822" s="364"/>
      <c r="O822" s="364"/>
      <c r="P822" s="364"/>
      <c r="Q822" s="364"/>
      <c r="R822" s="364"/>
      <c r="S822" s="364"/>
      <c r="T822" s="364"/>
      <c r="U822" s="364"/>
      <c r="V822" s="364"/>
      <c r="W822" s="364"/>
      <c r="X822" s="364"/>
      <c r="Y822" s="364"/>
      <c r="Z822" s="364"/>
    </row>
    <row r="823">
      <c r="A823" s="364"/>
      <c r="B823" s="364"/>
      <c r="C823" s="399"/>
      <c r="D823" s="399"/>
      <c r="E823" s="399"/>
      <c r="F823" s="364"/>
      <c r="G823" s="364"/>
      <c r="H823" s="364"/>
      <c r="I823" s="364"/>
      <c r="J823" s="364"/>
      <c r="K823" s="364"/>
      <c r="L823" s="364"/>
      <c r="M823" s="364"/>
      <c r="N823" s="364"/>
      <c r="O823" s="364"/>
      <c r="P823" s="364"/>
      <c r="Q823" s="364"/>
      <c r="R823" s="364"/>
      <c r="S823" s="364"/>
      <c r="T823" s="364"/>
      <c r="U823" s="364"/>
      <c r="V823" s="364"/>
      <c r="W823" s="364"/>
      <c r="X823" s="364"/>
      <c r="Y823" s="364"/>
      <c r="Z823" s="364"/>
    </row>
    <row r="824">
      <c r="A824" s="364"/>
      <c r="B824" s="364"/>
      <c r="C824" s="399"/>
      <c r="D824" s="399"/>
      <c r="E824" s="399"/>
      <c r="F824" s="364"/>
      <c r="G824" s="364"/>
      <c r="H824" s="364"/>
      <c r="I824" s="364"/>
      <c r="J824" s="364"/>
      <c r="K824" s="364"/>
      <c r="L824" s="364"/>
      <c r="M824" s="364"/>
      <c r="N824" s="364"/>
      <c r="O824" s="364"/>
      <c r="P824" s="364"/>
      <c r="Q824" s="364"/>
      <c r="R824" s="364"/>
      <c r="S824" s="364"/>
      <c r="T824" s="364"/>
      <c r="U824" s="364"/>
      <c r="V824" s="364"/>
      <c r="W824" s="364"/>
      <c r="X824" s="364"/>
      <c r="Y824" s="364"/>
      <c r="Z824" s="364"/>
    </row>
    <row r="825">
      <c r="A825" s="364"/>
      <c r="B825" s="364"/>
      <c r="C825" s="399"/>
      <c r="D825" s="399"/>
      <c r="E825" s="399"/>
      <c r="F825" s="364"/>
      <c r="G825" s="364"/>
      <c r="H825" s="364"/>
      <c r="I825" s="364"/>
      <c r="J825" s="364"/>
      <c r="K825" s="364"/>
      <c r="L825" s="364"/>
      <c r="M825" s="364"/>
      <c r="N825" s="364"/>
      <c r="O825" s="364"/>
      <c r="P825" s="364"/>
      <c r="Q825" s="364"/>
      <c r="R825" s="364"/>
      <c r="S825" s="364"/>
      <c r="T825" s="364"/>
      <c r="U825" s="364"/>
      <c r="V825" s="364"/>
      <c r="W825" s="364"/>
      <c r="X825" s="364"/>
      <c r="Y825" s="364"/>
      <c r="Z825" s="364"/>
    </row>
    <row r="826">
      <c r="A826" s="364"/>
      <c r="B826" s="364"/>
      <c r="C826" s="399"/>
      <c r="D826" s="399"/>
      <c r="E826" s="399"/>
      <c r="F826" s="364"/>
      <c r="G826" s="364"/>
      <c r="H826" s="364"/>
      <c r="I826" s="364"/>
      <c r="J826" s="364"/>
      <c r="K826" s="364"/>
      <c r="L826" s="364"/>
      <c r="M826" s="364"/>
      <c r="N826" s="364"/>
      <c r="O826" s="364"/>
      <c r="P826" s="364"/>
      <c r="Q826" s="364"/>
      <c r="R826" s="364"/>
      <c r="S826" s="364"/>
      <c r="T826" s="364"/>
      <c r="U826" s="364"/>
      <c r="V826" s="364"/>
      <c r="W826" s="364"/>
      <c r="X826" s="364"/>
      <c r="Y826" s="364"/>
      <c r="Z826" s="364"/>
    </row>
    <row r="827">
      <c r="A827" s="364"/>
      <c r="B827" s="364"/>
      <c r="C827" s="399"/>
      <c r="D827" s="399"/>
      <c r="E827" s="399"/>
      <c r="F827" s="364"/>
      <c r="G827" s="364"/>
      <c r="H827" s="364"/>
      <c r="I827" s="364"/>
      <c r="J827" s="364"/>
      <c r="K827" s="364"/>
      <c r="L827" s="364"/>
      <c r="M827" s="364"/>
      <c r="N827" s="364"/>
      <c r="O827" s="364"/>
      <c r="P827" s="364"/>
      <c r="Q827" s="364"/>
      <c r="R827" s="364"/>
      <c r="S827" s="364"/>
      <c r="T827" s="364"/>
      <c r="U827" s="364"/>
      <c r="V827" s="364"/>
      <c r="W827" s="364"/>
      <c r="X827" s="364"/>
      <c r="Y827" s="364"/>
      <c r="Z827" s="364"/>
    </row>
    <row r="828">
      <c r="A828" s="364"/>
      <c r="B828" s="364"/>
      <c r="C828" s="399"/>
      <c r="D828" s="399"/>
      <c r="E828" s="399"/>
      <c r="F828" s="364"/>
      <c r="G828" s="364"/>
      <c r="H828" s="364"/>
      <c r="I828" s="364"/>
      <c r="J828" s="364"/>
      <c r="K828" s="364"/>
      <c r="L828" s="364"/>
      <c r="M828" s="364"/>
      <c r="N828" s="364"/>
      <c r="O828" s="364"/>
      <c r="P828" s="364"/>
      <c r="Q828" s="364"/>
      <c r="R828" s="364"/>
      <c r="S828" s="364"/>
      <c r="T828" s="364"/>
      <c r="U828" s="364"/>
      <c r="V828" s="364"/>
      <c r="W828" s="364"/>
      <c r="X828" s="364"/>
      <c r="Y828" s="364"/>
      <c r="Z828" s="364"/>
    </row>
    <row r="829">
      <c r="A829" s="364"/>
      <c r="B829" s="364"/>
      <c r="C829" s="399"/>
      <c r="D829" s="399"/>
      <c r="E829" s="399"/>
      <c r="F829" s="364"/>
      <c r="G829" s="364"/>
      <c r="H829" s="364"/>
      <c r="I829" s="364"/>
      <c r="J829" s="364"/>
      <c r="K829" s="364"/>
      <c r="L829" s="364"/>
      <c r="M829" s="364"/>
      <c r="N829" s="364"/>
      <c r="O829" s="364"/>
      <c r="P829" s="364"/>
      <c r="Q829" s="364"/>
      <c r="R829" s="364"/>
      <c r="S829" s="364"/>
      <c r="T829" s="364"/>
      <c r="U829" s="364"/>
      <c r="V829" s="364"/>
      <c r="W829" s="364"/>
      <c r="X829" s="364"/>
      <c r="Y829" s="364"/>
      <c r="Z829" s="364"/>
    </row>
    <row r="830">
      <c r="A830" s="364"/>
      <c r="B830" s="364"/>
      <c r="C830" s="399"/>
      <c r="D830" s="399"/>
      <c r="E830" s="399"/>
      <c r="F830" s="364"/>
      <c r="G830" s="364"/>
      <c r="H830" s="364"/>
      <c r="I830" s="364"/>
      <c r="J830" s="364"/>
      <c r="K830" s="364"/>
      <c r="L830" s="364"/>
      <c r="M830" s="364"/>
      <c r="N830" s="364"/>
      <c r="O830" s="364"/>
      <c r="P830" s="364"/>
      <c r="Q830" s="364"/>
      <c r="R830" s="364"/>
      <c r="S830" s="364"/>
      <c r="T830" s="364"/>
      <c r="U830" s="364"/>
      <c r="V830" s="364"/>
      <c r="W830" s="364"/>
      <c r="X830" s="364"/>
      <c r="Y830" s="364"/>
      <c r="Z830" s="364"/>
    </row>
    <row r="831">
      <c r="A831" s="364"/>
      <c r="B831" s="364"/>
      <c r="C831" s="399"/>
      <c r="D831" s="399"/>
      <c r="E831" s="399"/>
      <c r="F831" s="364"/>
      <c r="G831" s="364"/>
      <c r="H831" s="364"/>
      <c r="I831" s="364"/>
      <c r="J831" s="364"/>
      <c r="K831" s="364"/>
      <c r="L831" s="364"/>
      <c r="M831" s="364"/>
      <c r="N831" s="364"/>
      <c r="O831" s="364"/>
      <c r="P831" s="364"/>
      <c r="Q831" s="364"/>
      <c r="R831" s="364"/>
      <c r="S831" s="364"/>
      <c r="T831" s="364"/>
      <c r="U831" s="364"/>
      <c r="V831" s="364"/>
      <c r="W831" s="364"/>
      <c r="X831" s="364"/>
      <c r="Y831" s="364"/>
      <c r="Z831" s="364"/>
    </row>
    <row r="832">
      <c r="A832" s="364"/>
      <c r="B832" s="364"/>
      <c r="C832" s="399"/>
      <c r="D832" s="399"/>
      <c r="E832" s="399"/>
      <c r="F832" s="364"/>
      <c r="G832" s="364"/>
      <c r="H832" s="364"/>
      <c r="I832" s="364"/>
      <c r="J832" s="364"/>
      <c r="K832" s="364"/>
      <c r="L832" s="364"/>
      <c r="M832" s="364"/>
      <c r="N832" s="364"/>
      <c r="O832" s="364"/>
      <c r="P832" s="364"/>
      <c r="Q832" s="364"/>
      <c r="R832" s="364"/>
      <c r="S832" s="364"/>
      <c r="T832" s="364"/>
      <c r="U832" s="364"/>
      <c r="V832" s="364"/>
      <c r="W832" s="364"/>
      <c r="X832" s="364"/>
      <c r="Y832" s="364"/>
      <c r="Z832" s="364"/>
    </row>
    <row r="833">
      <c r="A833" s="364"/>
      <c r="B833" s="364"/>
      <c r="C833" s="399"/>
      <c r="D833" s="399"/>
      <c r="E833" s="399"/>
      <c r="F833" s="364"/>
      <c r="G833" s="364"/>
      <c r="H833" s="364"/>
      <c r="I833" s="364"/>
      <c r="J833" s="364"/>
      <c r="K833" s="364"/>
      <c r="L833" s="364"/>
      <c r="M833" s="364"/>
      <c r="N833" s="364"/>
      <c r="O833" s="364"/>
      <c r="P833" s="364"/>
      <c r="Q833" s="364"/>
      <c r="R833" s="364"/>
      <c r="S833" s="364"/>
      <c r="T833" s="364"/>
      <c r="U833" s="364"/>
      <c r="V833" s="364"/>
      <c r="W833" s="364"/>
      <c r="X833" s="364"/>
      <c r="Y833" s="364"/>
      <c r="Z833" s="364"/>
    </row>
    <row r="834">
      <c r="A834" s="364"/>
      <c r="B834" s="364"/>
      <c r="C834" s="399"/>
      <c r="D834" s="399"/>
      <c r="E834" s="399"/>
      <c r="F834" s="364"/>
      <c r="G834" s="364"/>
      <c r="H834" s="364"/>
      <c r="I834" s="364"/>
      <c r="J834" s="364"/>
      <c r="K834" s="364"/>
      <c r="L834" s="364"/>
      <c r="M834" s="364"/>
      <c r="N834" s="364"/>
      <c r="O834" s="364"/>
      <c r="P834" s="364"/>
      <c r="Q834" s="364"/>
      <c r="R834" s="364"/>
      <c r="S834" s="364"/>
      <c r="T834" s="364"/>
      <c r="U834" s="364"/>
      <c r="V834" s="364"/>
      <c r="W834" s="364"/>
      <c r="X834" s="364"/>
      <c r="Y834" s="364"/>
      <c r="Z834" s="364"/>
    </row>
    <row r="835">
      <c r="A835" s="364"/>
      <c r="B835" s="364"/>
      <c r="C835" s="399"/>
      <c r="D835" s="399"/>
      <c r="E835" s="399"/>
      <c r="F835" s="364"/>
      <c r="G835" s="364"/>
      <c r="H835" s="364"/>
      <c r="I835" s="364"/>
      <c r="J835" s="364"/>
      <c r="K835" s="364"/>
      <c r="L835" s="364"/>
      <c r="M835" s="364"/>
      <c r="N835" s="364"/>
      <c r="O835" s="364"/>
      <c r="P835" s="364"/>
      <c r="Q835" s="364"/>
      <c r="R835" s="364"/>
      <c r="S835" s="364"/>
      <c r="T835" s="364"/>
      <c r="U835" s="364"/>
      <c r="V835" s="364"/>
      <c r="W835" s="364"/>
      <c r="X835" s="364"/>
      <c r="Y835" s="364"/>
      <c r="Z835" s="364"/>
    </row>
    <row r="836">
      <c r="A836" s="364"/>
      <c r="B836" s="364"/>
      <c r="C836" s="399"/>
      <c r="D836" s="399"/>
      <c r="E836" s="399"/>
      <c r="F836" s="364"/>
      <c r="G836" s="364"/>
      <c r="H836" s="364"/>
      <c r="I836" s="364"/>
      <c r="J836" s="364"/>
      <c r="K836" s="364"/>
      <c r="L836" s="364"/>
      <c r="M836" s="364"/>
      <c r="N836" s="364"/>
      <c r="O836" s="364"/>
      <c r="P836" s="364"/>
      <c r="Q836" s="364"/>
      <c r="R836" s="364"/>
      <c r="S836" s="364"/>
      <c r="T836" s="364"/>
      <c r="U836" s="364"/>
      <c r="V836" s="364"/>
      <c r="W836" s="364"/>
      <c r="X836" s="364"/>
      <c r="Y836" s="364"/>
      <c r="Z836" s="364"/>
    </row>
    <row r="837">
      <c r="A837" s="364"/>
      <c r="B837" s="364"/>
      <c r="C837" s="399"/>
      <c r="D837" s="399"/>
      <c r="E837" s="399"/>
      <c r="F837" s="364"/>
      <c r="G837" s="364"/>
      <c r="H837" s="364"/>
      <c r="I837" s="364"/>
      <c r="J837" s="364"/>
      <c r="K837" s="364"/>
      <c r="L837" s="364"/>
      <c r="M837" s="364"/>
      <c r="N837" s="364"/>
      <c r="O837" s="364"/>
      <c r="P837" s="364"/>
      <c r="Q837" s="364"/>
      <c r="R837" s="364"/>
      <c r="S837" s="364"/>
      <c r="T837" s="364"/>
      <c r="U837" s="364"/>
      <c r="V837" s="364"/>
      <c r="W837" s="364"/>
      <c r="X837" s="364"/>
      <c r="Y837" s="364"/>
      <c r="Z837" s="364"/>
    </row>
    <row r="838">
      <c r="A838" s="364"/>
      <c r="B838" s="364"/>
      <c r="C838" s="399"/>
      <c r="D838" s="399"/>
      <c r="E838" s="399"/>
      <c r="F838" s="364"/>
      <c r="G838" s="364"/>
      <c r="H838" s="364"/>
      <c r="I838" s="364"/>
      <c r="J838" s="364"/>
      <c r="K838" s="364"/>
      <c r="L838" s="364"/>
      <c r="M838" s="364"/>
      <c r="N838" s="364"/>
      <c r="O838" s="364"/>
      <c r="P838" s="364"/>
      <c r="Q838" s="364"/>
      <c r="R838" s="364"/>
      <c r="S838" s="364"/>
      <c r="T838" s="364"/>
      <c r="U838" s="364"/>
      <c r="V838" s="364"/>
      <c r="W838" s="364"/>
      <c r="X838" s="364"/>
      <c r="Y838" s="364"/>
      <c r="Z838" s="364"/>
    </row>
    <row r="839">
      <c r="A839" s="364"/>
      <c r="B839" s="364"/>
      <c r="C839" s="399"/>
      <c r="D839" s="399"/>
      <c r="E839" s="399"/>
      <c r="F839" s="364"/>
      <c r="G839" s="364"/>
      <c r="H839" s="364"/>
      <c r="I839" s="364"/>
      <c r="J839" s="364"/>
      <c r="K839" s="364"/>
      <c r="L839" s="364"/>
      <c r="M839" s="364"/>
      <c r="N839" s="364"/>
      <c r="O839" s="364"/>
      <c r="P839" s="364"/>
      <c r="Q839" s="364"/>
      <c r="R839" s="364"/>
      <c r="S839" s="364"/>
      <c r="T839" s="364"/>
      <c r="U839" s="364"/>
      <c r="V839" s="364"/>
      <c r="W839" s="364"/>
      <c r="X839" s="364"/>
      <c r="Y839" s="364"/>
      <c r="Z839" s="364"/>
    </row>
    <row r="840">
      <c r="A840" s="364"/>
      <c r="B840" s="364"/>
      <c r="C840" s="399"/>
      <c r="D840" s="399"/>
      <c r="E840" s="399"/>
      <c r="F840" s="364"/>
      <c r="G840" s="364"/>
      <c r="H840" s="364"/>
      <c r="I840" s="364"/>
      <c r="J840" s="364"/>
      <c r="K840" s="364"/>
      <c r="L840" s="364"/>
      <c r="M840" s="364"/>
      <c r="N840" s="364"/>
      <c r="O840" s="364"/>
      <c r="P840" s="364"/>
      <c r="Q840" s="364"/>
      <c r="R840" s="364"/>
      <c r="S840" s="364"/>
      <c r="T840" s="364"/>
      <c r="U840" s="364"/>
      <c r="V840" s="364"/>
      <c r="W840" s="364"/>
      <c r="X840" s="364"/>
      <c r="Y840" s="364"/>
      <c r="Z840" s="364"/>
    </row>
    <row r="841">
      <c r="A841" s="364"/>
      <c r="B841" s="364"/>
      <c r="C841" s="399"/>
      <c r="D841" s="399"/>
      <c r="E841" s="399"/>
      <c r="F841" s="364"/>
      <c r="G841" s="364"/>
      <c r="H841" s="364"/>
      <c r="I841" s="364"/>
      <c r="J841" s="364"/>
      <c r="K841" s="364"/>
      <c r="L841" s="364"/>
      <c r="M841" s="364"/>
      <c r="N841" s="364"/>
      <c r="O841" s="364"/>
      <c r="P841" s="364"/>
      <c r="Q841" s="364"/>
      <c r="R841" s="364"/>
      <c r="S841" s="364"/>
      <c r="T841" s="364"/>
      <c r="U841" s="364"/>
      <c r="V841" s="364"/>
      <c r="W841" s="364"/>
      <c r="X841" s="364"/>
      <c r="Y841" s="364"/>
      <c r="Z841" s="364"/>
    </row>
    <row r="842">
      <c r="A842" s="364"/>
      <c r="B842" s="364"/>
      <c r="C842" s="399"/>
      <c r="D842" s="399"/>
      <c r="E842" s="399"/>
      <c r="F842" s="364"/>
      <c r="G842" s="364"/>
      <c r="H842" s="364"/>
      <c r="I842" s="364"/>
      <c r="J842" s="364"/>
      <c r="K842" s="364"/>
      <c r="L842" s="364"/>
      <c r="M842" s="364"/>
      <c r="N842" s="364"/>
      <c r="O842" s="364"/>
      <c r="P842" s="364"/>
      <c r="Q842" s="364"/>
      <c r="R842" s="364"/>
      <c r="S842" s="364"/>
      <c r="T842" s="364"/>
      <c r="U842" s="364"/>
      <c r="V842" s="364"/>
      <c r="W842" s="364"/>
      <c r="X842" s="364"/>
      <c r="Y842" s="364"/>
      <c r="Z842" s="364"/>
    </row>
    <row r="843">
      <c r="A843" s="364"/>
      <c r="B843" s="364"/>
      <c r="C843" s="399"/>
      <c r="D843" s="399"/>
      <c r="E843" s="399"/>
      <c r="F843" s="364"/>
      <c r="G843" s="364"/>
      <c r="H843" s="364"/>
      <c r="I843" s="364"/>
      <c r="J843" s="364"/>
      <c r="K843" s="364"/>
      <c r="L843" s="364"/>
      <c r="M843" s="364"/>
      <c r="N843" s="364"/>
      <c r="O843" s="364"/>
      <c r="P843" s="364"/>
      <c r="Q843" s="364"/>
      <c r="R843" s="364"/>
      <c r="S843" s="364"/>
      <c r="T843" s="364"/>
      <c r="U843" s="364"/>
      <c r="V843" s="364"/>
      <c r="W843" s="364"/>
      <c r="X843" s="364"/>
      <c r="Y843" s="364"/>
      <c r="Z843" s="364"/>
    </row>
    <row r="844">
      <c r="A844" s="364"/>
      <c r="B844" s="364"/>
      <c r="C844" s="399"/>
      <c r="D844" s="399"/>
      <c r="E844" s="399"/>
      <c r="F844" s="364"/>
      <c r="G844" s="364"/>
      <c r="H844" s="364"/>
      <c r="I844" s="364"/>
      <c r="J844" s="364"/>
      <c r="K844" s="364"/>
      <c r="L844" s="364"/>
      <c r="M844" s="364"/>
      <c r="N844" s="364"/>
      <c r="O844" s="364"/>
      <c r="P844" s="364"/>
      <c r="Q844" s="364"/>
      <c r="R844" s="364"/>
      <c r="S844" s="364"/>
      <c r="T844" s="364"/>
      <c r="U844" s="364"/>
      <c r="V844" s="364"/>
      <c r="W844" s="364"/>
      <c r="X844" s="364"/>
      <c r="Y844" s="364"/>
      <c r="Z844" s="364"/>
    </row>
    <row r="845">
      <c r="A845" s="364"/>
      <c r="B845" s="364"/>
      <c r="C845" s="399"/>
      <c r="D845" s="399"/>
      <c r="E845" s="399"/>
      <c r="F845" s="364"/>
      <c r="G845" s="364"/>
      <c r="H845" s="364"/>
      <c r="I845" s="364"/>
      <c r="J845" s="364"/>
      <c r="K845" s="364"/>
      <c r="L845" s="364"/>
      <c r="M845" s="364"/>
      <c r="N845" s="364"/>
      <c r="O845" s="364"/>
      <c r="P845" s="364"/>
      <c r="Q845" s="364"/>
      <c r="R845" s="364"/>
      <c r="S845" s="364"/>
      <c r="T845" s="364"/>
      <c r="U845" s="364"/>
      <c r="V845" s="364"/>
      <c r="W845" s="364"/>
      <c r="X845" s="364"/>
      <c r="Y845" s="364"/>
      <c r="Z845" s="364"/>
    </row>
    <row r="846">
      <c r="A846" s="364"/>
      <c r="B846" s="364"/>
      <c r="C846" s="399"/>
      <c r="D846" s="399"/>
      <c r="E846" s="399"/>
      <c r="F846" s="364"/>
      <c r="G846" s="364"/>
      <c r="H846" s="364"/>
      <c r="I846" s="364"/>
      <c r="J846" s="364"/>
      <c r="K846" s="364"/>
      <c r="L846" s="364"/>
      <c r="M846" s="364"/>
      <c r="N846" s="364"/>
      <c r="O846" s="364"/>
      <c r="P846" s="364"/>
      <c r="Q846" s="364"/>
      <c r="R846" s="364"/>
      <c r="S846" s="364"/>
      <c r="T846" s="364"/>
      <c r="U846" s="364"/>
      <c r="V846" s="364"/>
      <c r="W846" s="364"/>
      <c r="X846" s="364"/>
      <c r="Y846" s="364"/>
      <c r="Z846" s="364"/>
    </row>
    <row r="847">
      <c r="A847" s="364"/>
      <c r="B847" s="364"/>
      <c r="C847" s="399"/>
      <c r="D847" s="399"/>
      <c r="E847" s="399"/>
      <c r="F847" s="364"/>
      <c r="G847" s="364"/>
      <c r="H847" s="364"/>
      <c r="I847" s="364"/>
      <c r="J847" s="364"/>
      <c r="K847" s="364"/>
      <c r="L847" s="364"/>
      <c r="M847" s="364"/>
      <c r="N847" s="364"/>
      <c r="O847" s="364"/>
      <c r="P847" s="364"/>
      <c r="Q847" s="364"/>
      <c r="R847" s="364"/>
      <c r="S847" s="364"/>
      <c r="T847" s="364"/>
      <c r="U847" s="364"/>
      <c r="V847" s="364"/>
      <c r="W847" s="364"/>
      <c r="X847" s="364"/>
      <c r="Y847" s="364"/>
      <c r="Z847" s="364"/>
    </row>
    <row r="848">
      <c r="A848" s="364"/>
      <c r="B848" s="364"/>
      <c r="C848" s="399"/>
      <c r="D848" s="399"/>
      <c r="E848" s="399"/>
      <c r="F848" s="364"/>
      <c r="G848" s="364"/>
      <c r="H848" s="364"/>
      <c r="I848" s="364"/>
      <c r="J848" s="364"/>
      <c r="K848" s="364"/>
      <c r="L848" s="364"/>
      <c r="M848" s="364"/>
      <c r="N848" s="364"/>
      <c r="O848" s="364"/>
      <c r="P848" s="364"/>
      <c r="Q848" s="364"/>
      <c r="R848" s="364"/>
      <c r="S848" s="364"/>
      <c r="T848" s="364"/>
      <c r="U848" s="364"/>
      <c r="V848" s="364"/>
      <c r="W848" s="364"/>
      <c r="X848" s="364"/>
      <c r="Y848" s="364"/>
      <c r="Z848" s="364"/>
    </row>
    <row r="849">
      <c r="A849" s="364"/>
      <c r="B849" s="364"/>
      <c r="C849" s="399"/>
      <c r="D849" s="399"/>
      <c r="E849" s="399"/>
      <c r="F849" s="364"/>
      <c r="G849" s="364"/>
      <c r="H849" s="364"/>
      <c r="I849" s="364"/>
      <c r="J849" s="364"/>
      <c r="K849" s="364"/>
      <c r="L849" s="364"/>
      <c r="M849" s="364"/>
      <c r="N849" s="364"/>
      <c r="O849" s="364"/>
      <c r="P849" s="364"/>
      <c r="Q849" s="364"/>
      <c r="R849" s="364"/>
      <c r="S849" s="364"/>
      <c r="T849" s="364"/>
      <c r="U849" s="364"/>
      <c r="V849" s="364"/>
      <c r="W849" s="364"/>
      <c r="X849" s="364"/>
      <c r="Y849" s="364"/>
      <c r="Z849" s="364"/>
    </row>
    <row r="850">
      <c r="A850" s="364"/>
      <c r="B850" s="364"/>
      <c r="C850" s="399"/>
      <c r="D850" s="399"/>
      <c r="E850" s="399"/>
      <c r="F850" s="364"/>
      <c r="G850" s="364"/>
      <c r="H850" s="364"/>
      <c r="I850" s="364"/>
      <c r="J850" s="364"/>
      <c r="K850" s="364"/>
      <c r="L850" s="364"/>
      <c r="M850" s="364"/>
      <c r="N850" s="364"/>
      <c r="O850" s="364"/>
      <c r="P850" s="364"/>
      <c r="Q850" s="364"/>
      <c r="R850" s="364"/>
      <c r="S850" s="364"/>
      <c r="T850" s="364"/>
      <c r="U850" s="364"/>
      <c r="V850" s="364"/>
      <c r="W850" s="364"/>
      <c r="X850" s="364"/>
      <c r="Y850" s="364"/>
      <c r="Z850" s="364"/>
    </row>
    <row r="851">
      <c r="A851" s="364"/>
      <c r="B851" s="364"/>
      <c r="C851" s="399"/>
      <c r="D851" s="399"/>
      <c r="E851" s="399"/>
      <c r="F851" s="364"/>
      <c r="G851" s="364"/>
      <c r="H851" s="364"/>
      <c r="I851" s="364"/>
      <c r="J851" s="364"/>
      <c r="K851" s="364"/>
      <c r="L851" s="364"/>
      <c r="M851" s="364"/>
      <c r="N851" s="364"/>
      <c r="O851" s="364"/>
      <c r="P851" s="364"/>
      <c r="Q851" s="364"/>
      <c r="R851" s="364"/>
      <c r="S851" s="364"/>
      <c r="T851" s="364"/>
      <c r="U851" s="364"/>
      <c r="V851" s="364"/>
      <c r="W851" s="364"/>
      <c r="X851" s="364"/>
      <c r="Y851" s="364"/>
      <c r="Z851" s="364"/>
    </row>
    <row r="852">
      <c r="A852" s="364"/>
      <c r="B852" s="364"/>
      <c r="C852" s="399"/>
      <c r="D852" s="399"/>
      <c r="E852" s="399"/>
      <c r="F852" s="364"/>
      <c r="G852" s="364"/>
      <c r="H852" s="364"/>
      <c r="I852" s="364"/>
      <c r="J852" s="364"/>
      <c r="K852" s="364"/>
      <c r="L852" s="364"/>
      <c r="M852" s="364"/>
      <c r="N852" s="364"/>
      <c r="O852" s="364"/>
      <c r="P852" s="364"/>
      <c r="Q852" s="364"/>
      <c r="R852" s="364"/>
      <c r="S852" s="364"/>
      <c r="T852" s="364"/>
      <c r="U852" s="364"/>
      <c r="V852" s="364"/>
      <c r="W852" s="364"/>
      <c r="X852" s="364"/>
      <c r="Y852" s="364"/>
      <c r="Z852" s="364"/>
    </row>
    <row r="853">
      <c r="A853" s="364"/>
      <c r="B853" s="364"/>
      <c r="C853" s="399"/>
      <c r="D853" s="399"/>
      <c r="E853" s="399"/>
      <c r="F853" s="364"/>
      <c r="G853" s="364"/>
      <c r="H853" s="364"/>
      <c r="I853" s="364"/>
      <c r="J853" s="364"/>
      <c r="K853" s="364"/>
      <c r="L853" s="364"/>
      <c r="M853" s="364"/>
      <c r="N853" s="364"/>
      <c r="O853" s="364"/>
      <c r="P853" s="364"/>
      <c r="Q853" s="364"/>
      <c r="R853" s="364"/>
      <c r="S853" s="364"/>
      <c r="T853" s="364"/>
      <c r="U853" s="364"/>
      <c r="V853" s="364"/>
      <c r="W853" s="364"/>
      <c r="X853" s="364"/>
      <c r="Y853" s="364"/>
      <c r="Z853" s="364"/>
    </row>
    <row r="854">
      <c r="A854" s="364"/>
      <c r="B854" s="364"/>
      <c r="C854" s="399"/>
      <c r="D854" s="399"/>
      <c r="E854" s="399"/>
      <c r="F854" s="364"/>
      <c r="G854" s="364"/>
      <c r="H854" s="364"/>
      <c r="I854" s="364"/>
      <c r="J854" s="364"/>
      <c r="K854" s="364"/>
      <c r="L854" s="364"/>
      <c r="M854" s="364"/>
      <c r="N854" s="364"/>
      <c r="O854" s="364"/>
      <c r="P854" s="364"/>
      <c r="Q854" s="364"/>
      <c r="R854" s="364"/>
      <c r="S854" s="364"/>
      <c r="T854" s="364"/>
      <c r="U854" s="364"/>
      <c r="V854" s="364"/>
      <c r="W854" s="364"/>
      <c r="X854" s="364"/>
      <c r="Y854" s="364"/>
      <c r="Z854" s="364"/>
    </row>
    <row r="855">
      <c r="A855" s="364"/>
      <c r="B855" s="364"/>
      <c r="C855" s="399"/>
      <c r="D855" s="399"/>
      <c r="E855" s="399"/>
      <c r="F855" s="364"/>
      <c r="G855" s="364"/>
      <c r="H855" s="364"/>
      <c r="I855" s="364"/>
      <c r="J855" s="364"/>
      <c r="K855" s="364"/>
      <c r="L855" s="364"/>
      <c r="M855" s="364"/>
      <c r="N855" s="364"/>
      <c r="O855" s="364"/>
      <c r="P855" s="364"/>
      <c r="Q855" s="364"/>
      <c r="R855" s="364"/>
      <c r="S855" s="364"/>
      <c r="T855" s="364"/>
      <c r="U855" s="364"/>
      <c r="V855" s="364"/>
      <c r="W855" s="364"/>
      <c r="X855" s="364"/>
      <c r="Y855" s="364"/>
      <c r="Z855" s="364"/>
    </row>
    <row r="856">
      <c r="A856" s="364"/>
      <c r="B856" s="364"/>
      <c r="C856" s="399"/>
      <c r="D856" s="399"/>
      <c r="E856" s="399"/>
      <c r="F856" s="364"/>
      <c r="G856" s="364"/>
      <c r="H856" s="364"/>
      <c r="I856" s="364"/>
      <c r="J856" s="364"/>
      <c r="K856" s="364"/>
      <c r="L856" s="364"/>
      <c r="M856" s="364"/>
      <c r="N856" s="364"/>
      <c r="O856" s="364"/>
      <c r="P856" s="364"/>
      <c r="Q856" s="364"/>
      <c r="R856" s="364"/>
      <c r="S856" s="364"/>
      <c r="T856" s="364"/>
      <c r="U856" s="364"/>
      <c r="V856" s="364"/>
      <c r="W856" s="364"/>
      <c r="X856" s="364"/>
      <c r="Y856" s="364"/>
      <c r="Z856" s="364"/>
    </row>
    <row r="857">
      <c r="A857" s="364"/>
      <c r="B857" s="364"/>
      <c r="C857" s="399"/>
      <c r="D857" s="399"/>
      <c r="E857" s="399"/>
      <c r="F857" s="364"/>
      <c r="G857" s="364"/>
      <c r="H857" s="364"/>
      <c r="I857" s="364"/>
      <c r="J857" s="364"/>
      <c r="K857" s="364"/>
      <c r="L857" s="364"/>
      <c r="M857" s="364"/>
      <c r="N857" s="364"/>
      <c r="O857" s="364"/>
      <c r="P857" s="364"/>
      <c r="Q857" s="364"/>
      <c r="R857" s="364"/>
      <c r="S857" s="364"/>
      <c r="T857" s="364"/>
      <c r="U857" s="364"/>
      <c r="V857" s="364"/>
      <c r="W857" s="364"/>
      <c r="X857" s="364"/>
      <c r="Y857" s="364"/>
      <c r="Z857" s="364"/>
    </row>
    <row r="858">
      <c r="A858" s="364"/>
      <c r="B858" s="364"/>
      <c r="C858" s="399"/>
      <c r="D858" s="399"/>
      <c r="E858" s="399"/>
      <c r="F858" s="364"/>
      <c r="G858" s="364"/>
      <c r="H858" s="364"/>
      <c r="I858" s="364"/>
      <c r="J858" s="364"/>
      <c r="K858" s="364"/>
      <c r="L858" s="364"/>
      <c r="M858" s="364"/>
      <c r="N858" s="364"/>
      <c r="O858" s="364"/>
      <c r="P858" s="364"/>
      <c r="Q858" s="364"/>
      <c r="R858" s="364"/>
      <c r="S858" s="364"/>
      <c r="T858" s="364"/>
      <c r="U858" s="364"/>
      <c r="V858" s="364"/>
      <c r="W858" s="364"/>
      <c r="X858" s="364"/>
      <c r="Y858" s="364"/>
      <c r="Z858" s="364"/>
    </row>
    <row r="859">
      <c r="A859" s="364"/>
      <c r="B859" s="364"/>
      <c r="C859" s="399"/>
      <c r="D859" s="399"/>
      <c r="E859" s="399"/>
      <c r="F859" s="364"/>
      <c r="G859" s="364"/>
      <c r="H859" s="364"/>
      <c r="I859" s="364"/>
      <c r="J859" s="364"/>
      <c r="K859" s="364"/>
      <c r="L859" s="364"/>
      <c r="M859" s="364"/>
      <c r="N859" s="364"/>
      <c r="O859" s="364"/>
      <c r="P859" s="364"/>
      <c r="Q859" s="364"/>
      <c r="R859" s="364"/>
      <c r="S859" s="364"/>
      <c r="T859" s="364"/>
      <c r="U859" s="364"/>
      <c r="V859" s="364"/>
      <c r="W859" s="364"/>
      <c r="X859" s="364"/>
      <c r="Y859" s="364"/>
      <c r="Z859" s="364"/>
    </row>
    <row r="860">
      <c r="A860" s="364"/>
      <c r="B860" s="364"/>
      <c r="C860" s="399"/>
      <c r="D860" s="399"/>
      <c r="E860" s="399"/>
      <c r="F860" s="364"/>
      <c r="G860" s="364"/>
      <c r="H860" s="364"/>
      <c r="I860" s="364"/>
      <c r="J860" s="364"/>
      <c r="K860" s="364"/>
      <c r="L860" s="364"/>
      <c r="M860" s="364"/>
      <c r="N860" s="364"/>
      <c r="O860" s="364"/>
      <c r="P860" s="364"/>
      <c r="Q860" s="364"/>
      <c r="R860" s="364"/>
      <c r="S860" s="364"/>
      <c r="T860" s="364"/>
      <c r="U860" s="364"/>
      <c r="V860" s="364"/>
      <c r="W860" s="364"/>
      <c r="X860" s="364"/>
      <c r="Y860" s="364"/>
      <c r="Z860" s="364"/>
    </row>
    <row r="861">
      <c r="A861" s="364"/>
      <c r="B861" s="364"/>
      <c r="C861" s="399"/>
      <c r="D861" s="399"/>
      <c r="E861" s="399"/>
      <c r="F861" s="364"/>
      <c r="G861" s="364"/>
      <c r="H861" s="364"/>
      <c r="I861" s="364"/>
      <c r="J861" s="364"/>
      <c r="K861" s="364"/>
      <c r="L861" s="364"/>
      <c r="M861" s="364"/>
      <c r="N861" s="364"/>
      <c r="O861" s="364"/>
      <c r="P861" s="364"/>
      <c r="Q861" s="364"/>
      <c r="R861" s="364"/>
      <c r="S861" s="364"/>
      <c r="T861" s="364"/>
      <c r="U861" s="364"/>
      <c r="V861" s="364"/>
      <c r="W861" s="364"/>
      <c r="X861" s="364"/>
      <c r="Y861" s="364"/>
      <c r="Z861" s="364"/>
    </row>
    <row r="862">
      <c r="A862" s="364"/>
      <c r="B862" s="364"/>
      <c r="C862" s="399"/>
      <c r="D862" s="399"/>
      <c r="E862" s="399"/>
      <c r="F862" s="364"/>
      <c r="G862" s="364"/>
      <c r="H862" s="364"/>
      <c r="I862" s="364"/>
      <c r="J862" s="364"/>
      <c r="K862" s="364"/>
      <c r="L862" s="364"/>
      <c r="M862" s="364"/>
      <c r="N862" s="364"/>
      <c r="O862" s="364"/>
      <c r="P862" s="364"/>
      <c r="Q862" s="364"/>
      <c r="R862" s="364"/>
      <c r="S862" s="364"/>
      <c r="T862" s="364"/>
      <c r="U862" s="364"/>
      <c r="V862" s="364"/>
      <c r="W862" s="364"/>
      <c r="X862" s="364"/>
      <c r="Y862" s="364"/>
      <c r="Z862" s="364"/>
    </row>
    <row r="863">
      <c r="A863" s="364"/>
      <c r="B863" s="364"/>
      <c r="C863" s="399"/>
      <c r="D863" s="399"/>
      <c r="E863" s="399"/>
      <c r="F863" s="364"/>
      <c r="G863" s="364"/>
      <c r="H863" s="364"/>
      <c r="I863" s="364"/>
      <c r="J863" s="364"/>
      <c r="K863" s="364"/>
      <c r="L863" s="364"/>
      <c r="M863" s="364"/>
      <c r="N863" s="364"/>
      <c r="O863" s="364"/>
      <c r="P863" s="364"/>
      <c r="Q863" s="364"/>
      <c r="R863" s="364"/>
      <c r="S863" s="364"/>
      <c r="T863" s="364"/>
      <c r="U863" s="364"/>
      <c r="V863" s="364"/>
      <c r="W863" s="364"/>
      <c r="X863" s="364"/>
      <c r="Y863" s="364"/>
      <c r="Z863" s="364"/>
    </row>
    <row r="864">
      <c r="A864" s="364"/>
      <c r="B864" s="364"/>
      <c r="C864" s="399"/>
      <c r="D864" s="399"/>
      <c r="E864" s="399"/>
      <c r="F864" s="364"/>
      <c r="G864" s="364"/>
      <c r="H864" s="364"/>
      <c r="I864" s="364"/>
      <c r="J864" s="364"/>
      <c r="K864" s="364"/>
      <c r="L864" s="364"/>
      <c r="M864" s="364"/>
      <c r="N864" s="364"/>
      <c r="O864" s="364"/>
      <c r="P864" s="364"/>
      <c r="Q864" s="364"/>
      <c r="R864" s="364"/>
      <c r="S864" s="364"/>
      <c r="T864" s="364"/>
      <c r="U864" s="364"/>
      <c r="V864" s="364"/>
      <c r="W864" s="364"/>
      <c r="X864" s="364"/>
      <c r="Y864" s="364"/>
      <c r="Z864" s="364"/>
    </row>
    <row r="865">
      <c r="A865" s="364"/>
      <c r="B865" s="364"/>
      <c r="C865" s="399"/>
      <c r="D865" s="399"/>
      <c r="E865" s="399"/>
      <c r="F865" s="364"/>
      <c r="G865" s="364"/>
      <c r="H865" s="364"/>
      <c r="I865" s="364"/>
      <c r="J865" s="364"/>
      <c r="K865" s="364"/>
      <c r="L865" s="364"/>
      <c r="M865" s="364"/>
      <c r="N865" s="364"/>
      <c r="O865" s="364"/>
      <c r="P865" s="364"/>
      <c r="Q865" s="364"/>
      <c r="R865" s="364"/>
      <c r="S865" s="364"/>
      <c r="T865" s="364"/>
      <c r="U865" s="364"/>
      <c r="V865" s="364"/>
      <c r="W865" s="364"/>
      <c r="X865" s="364"/>
      <c r="Y865" s="364"/>
      <c r="Z865" s="364"/>
    </row>
    <row r="866">
      <c r="A866" s="364"/>
      <c r="B866" s="364"/>
      <c r="C866" s="399"/>
      <c r="D866" s="399"/>
      <c r="E866" s="399"/>
      <c r="F866" s="364"/>
      <c r="G866" s="364"/>
      <c r="H866" s="364"/>
      <c r="I866" s="364"/>
      <c r="J866" s="364"/>
      <c r="K866" s="364"/>
      <c r="L866" s="364"/>
      <c r="M866" s="364"/>
      <c r="N866" s="364"/>
      <c r="O866" s="364"/>
      <c r="P866" s="364"/>
      <c r="Q866" s="364"/>
      <c r="R866" s="364"/>
      <c r="S866" s="364"/>
      <c r="T866" s="364"/>
      <c r="U866" s="364"/>
      <c r="V866" s="364"/>
      <c r="W866" s="364"/>
      <c r="X866" s="364"/>
      <c r="Y866" s="364"/>
      <c r="Z866" s="364"/>
    </row>
    <row r="867">
      <c r="A867" s="364"/>
      <c r="B867" s="364"/>
      <c r="C867" s="399"/>
      <c r="D867" s="399"/>
      <c r="E867" s="399"/>
      <c r="F867" s="364"/>
      <c r="G867" s="364"/>
      <c r="H867" s="364"/>
      <c r="I867" s="364"/>
      <c r="J867" s="364"/>
      <c r="K867" s="364"/>
      <c r="L867" s="364"/>
      <c r="M867" s="364"/>
      <c r="N867" s="364"/>
      <c r="O867" s="364"/>
      <c r="P867" s="364"/>
      <c r="Q867" s="364"/>
      <c r="R867" s="364"/>
      <c r="S867" s="364"/>
      <c r="T867" s="364"/>
      <c r="U867" s="364"/>
      <c r="V867" s="364"/>
      <c r="W867" s="364"/>
      <c r="X867" s="364"/>
      <c r="Y867" s="364"/>
      <c r="Z867" s="364"/>
    </row>
    <row r="868">
      <c r="A868" s="364"/>
      <c r="B868" s="364"/>
      <c r="C868" s="399"/>
      <c r="D868" s="399"/>
      <c r="E868" s="399"/>
      <c r="F868" s="364"/>
      <c r="G868" s="364"/>
      <c r="H868" s="364"/>
      <c r="I868" s="364"/>
      <c r="J868" s="364"/>
      <c r="K868" s="364"/>
      <c r="L868" s="364"/>
      <c r="M868" s="364"/>
      <c r="N868" s="364"/>
      <c r="O868" s="364"/>
      <c r="P868" s="364"/>
      <c r="Q868" s="364"/>
      <c r="R868" s="364"/>
      <c r="S868" s="364"/>
      <c r="T868" s="364"/>
      <c r="U868" s="364"/>
      <c r="V868" s="364"/>
      <c r="W868" s="364"/>
      <c r="X868" s="364"/>
      <c r="Y868" s="364"/>
      <c r="Z868" s="364"/>
    </row>
    <row r="869">
      <c r="A869" s="364"/>
      <c r="B869" s="364"/>
      <c r="C869" s="399"/>
      <c r="D869" s="399"/>
      <c r="E869" s="399"/>
      <c r="F869" s="364"/>
      <c r="G869" s="364"/>
      <c r="H869" s="364"/>
      <c r="I869" s="364"/>
      <c r="J869" s="364"/>
      <c r="K869" s="364"/>
      <c r="L869" s="364"/>
      <c r="M869" s="364"/>
      <c r="N869" s="364"/>
      <c r="O869" s="364"/>
      <c r="P869" s="364"/>
      <c r="Q869" s="364"/>
      <c r="R869" s="364"/>
      <c r="S869" s="364"/>
      <c r="T869" s="364"/>
      <c r="U869" s="364"/>
      <c r="V869" s="364"/>
      <c r="W869" s="364"/>
      <c r="X869" s="364"/>
      <c r="Y869" s="364"/>
      <c r="Z869" s="364"/>
    </row>
    <row r="870">
      <c r="A870" s="364"/>
      <c r="B870" s="364"/>
      <c r="C870" s="399"/>
      <c r="D870" s="399"/>
      <c r="E870" s="399"/>
      <c r="F870" s="364"/>
      <c r="G870" s="364"/>
      <c r="H870" s="364"/>
      <c r="I870" s="364"/>
      <c r="J870" s="364"/>
      <c r="K870" s="364"/>
      <c r="L870" s="364"/>
      <c r="M870" s="364"/>
      <c r="N870" s="364"/>
      <c r="O870" s="364"/>
      <c r="P870" s="364"/>
      <c r="Q870" s="364"/>
      <c r="R870" s="364"/>
      <c r="S870" s="364"/>
      <c r="T870" s="364"/>
      <c r="U870" s="364"/>
      <c r="V870" s="364"/>
      <c r="W870" s="364"/>
      <c r="X870" s="364"/>
      <c r="Y870" s="364"/>
      <c r="Z870" s="364"/>
    </row>
    <row r="871">
      <c r="A871" s="364"/>
      <c r="B871" s="364"/>
      <c r="C871" s="399"/>
      <c r="D871" s="399"/>
      <c r="E871" s="399"/>
      <c r="F871" s="364"/>
      <c r="G871" s="364"/>
      <c r="H871" s="364"/>
      <c r="I871" s="364"/>
      <c r="J871" s="364"/>
      <c r="K871" s="364"/>
      <c r="L871" s="364"/>
      <c r="M871" s="364"/>
      <c r="N871" s="364"/>
      <c r="O871" s="364"/>
      <c r="P871" s="364"/>
      <c r="Q871" s="364"/>
      <c r="R871" s="364"/>
      <c r="S871" s="364"/>
      <c r="T871" s="364"/>
      <c r="U871" s="364"/>
      <c r="V871" s="364"/>
      <c r="W871" s="364"/>
      <c r="X871" s="364"/>
      <c r="Y871" s="364"/>
      <c r="Z871" s="364"/>
    </row>
    <row r="872">
      <c r="A872" s="364"/>
      <c r="B872" s="364"/>
      <c r="C872" s="399"/>
      <c r="D872" s="399"/>
      <c r="E872" s="399"/>
      <c r="F872" s="364"/>
      <c r="G872" s="364"/>
      <c r="H872" s="364"/>
      <c r="I872" s="364"/>
      <c r="J872" s="364"/>
      <c r="K872" s="364"/>
      <c r="L872" s="364"/>
      <c r="M872" s="364"/>
      <c r="N872" s="364"/>
      <c r="O872" s="364"/>
      <c r="P872" s="364"/>
      <c r="Q872" s="364"/>
      <c r="R872" s="364"/>
      <c r="S872" s="364"/>
      <c r="T872" s="364"/>
      <c r="U872" s="364"/>
      <c r="V872" s="364"/>
      <c r="W872" s="364"/>
      <c r="X872" s="364"/>
      <c r="Y872" s="364"/>
      <c r="Z872" s="364"/>
    </row>
    <row r="873">
      <c r="A873" s="364"/>
      <c r="B873" s="364"/>
      <c r="C873" s="399"/>
      <c r="D873" s="399"/>
      <c r="E873" s="399"/>
      <c r="F873" s="364"/>
      <c r="G873" s="364"/>
      <c r="H873" s="364"/>
      <c r="I873" s="364"/>
      <c r="J873" s="364"/>
      <c r="K873" s="364"/>
      <c r="L873" s="364"/>
      <c r="M873" s="364"/>
      <c r="N873" s="364"/>
      <c r="O873" s="364"/>
      <c r="P873" s="364"/>
      <c r="Q873" s="364"/>
      <c r="R873" s="364"/>
      <c r="S873" s="364"/>
      <c r="T873" s="364"/>
      <c r="U873" s="364"/>
      <c r="V873" s="364"/>
      <c r="W873" s="364"/>
      <c r="X873" s="364"/>
      <c r="Y873" s="364"/>
      <c r="Z873" s="364"/>
    </row>
    <row r="874">
      <c r="A874" s="364"/>
      <c r="B874" s="364"/>
      <c r="C874" s="399"/>
      <c r="D874" s="399"/>
      <c r="E874" s="399"/>
      <c r="F874" s="364"/>
      <c r="G874" s="364"/>
      <c r="H874" s="364"/>
      <c r="I874" s="364"/>
      <c r="J874" s="364"/>
      <c r="K874" s="364"/>
      <c r="L874" s="364"/>
      <c r="M874" s="364"/>
      <c r="N874" s="364"/>
      <c r="O874" s="364"/>
      <c r="P874" s="364"/>
      <c r="Q874" s="364"/>
      <c r="R874" s="364"/>
      <c r="S874" s="364"/>
      <c r="T874" s="364"/>
      <c r="U874" s="364"/>
      <c r="V874" s="364"/>
      <c r="W874" s="364"/>
      <c r="X874" s="364"/>
      <c r="Y874" s="364"/>
      <c r="Z874" s="364"/>
    </row>
    <row r="875">
      <c r="A875" s="364"/>
      <c r="B875" s="364"/>
      <c r="C875" s="399"/>
      <c r="D875" s="399"/>
      <c r="E875" s="399"/>
      <c r="F875" s="364"/>
      <c r="G875" s="364"/>
      <c r="H875" s="364"/>
      <c r="I875" s="364"/>
      <c r="J875" s="364"/>
      <c r="K875" s="364"/>
      <c r="L875" s="364"/>
      <c r="M875" s="364"/>
      <c r="N875" s="364"/>
      <c r="O875" s="364"/>
      <c r="P875" s="364"/>
      <c r="Q875" s="364"/>
      <c r="R875" s="364"/>
      <c r="S875" s="364"/>
      <c r="T875" s="364"/>
      <c r="U875" s="364"/>
      <c r="V875" s="364"/>
      <c r="W875" s="364"/>
      <c r="X875" s="364"/>
      <c r="Y875" s="364"/>
      <c r="Z875" s="364"/>
    </row>
    <row r="876">
      <c r="A876" s="364"/>
      <c r="B876" s="364"/>
      <c r="C876" s="399"/>
      <c r="D876" s="399"/>
      <c r="E876" s="399"/>
      <c r="F876" s="364"/>
      <c r="G876" s="364"/>
      <c r="H876" s="364"/>
      <c r="I876" s="364"/>
      <c r="J876" s="364"/>
      <c r="K876" s="364"/>
      <c r="L876" s="364"/>
      <c r="M876" s="364"/>
      <c r="N876" s="364"/>
      <c r="O876" s="364"/>
      <c r="P876" s="364"/>
      <c r="Q876" s="364"/>
      <c r="R876" s="364"/>
      <c r="S876" s="364"/>
      <c r="T876" s="364"/>
      <c r="U876" s="364"/>
      <c r="V876" s="364"/>
      <c r="W876" s="364"/>
      <c r="X876" s="364"/>
      <c r="Y876" s="364"/>
      <c r="Z876" s="364"/>
    </row>
    <row r="877">
      <c r="A877" s="364"/>
      <c r="B877" s="364"/>
      <c r="C877" s="399"/>
      <c r="D877" s="399"/>
      <c r="E877" s="399"/>
      <c r="F877" s="364"/>
      <c r="G877" s="364"/>
      <c r="H877" s="364"/>
      <c r="I877" s="364"/>
      <c r="J877" s="364"/>
      <c r="K877" s="364"/>
      <c r="L877" s="364"/>
      <c r="M877" s="364"/>
      <c r="N877" s="364"/>
      <c r="O877" s="364"/>
      <c r="P877" s="364"/>
      <c r="Q877" s="364"/>
      <c r="R877" s="364"/>
      <c r="S877" s="364"/>
      <c r="T877" s="364"/>
      <c r="U877" s="364"/>
      <c r="V877" s="364"/>
      <c r="W877" s="364"/>
      <c r="X877" s="364"/>
      <c r="Y877" s="364"/>
      <c r="Z877" s="364"/>
    </row>
    <row r="878">
      <c r="A878" s="364"/>
      <c r="B878" s="364"/>
      <c r="C878" s="399"/>
      <c r="D878" s="399"/>
      <c r="E878" s="399"/>
      <c r="F878" s="364"/>
      <c r="G878" s="364"/>
      <c r="H878" s="364"/>
      <c r="I878" s="364"/>
      <c r="J878" s="364"/>
      <c r="K878" s="364"/>
      <c r="L878" s="364"/>
      <c r="M878" s="364"/>
      <c r="N878" s="364"/>
      <c r="O878" s="364"/>
      <c r="P878" s="364"/>
      <c r="Q878" s="364"/>
      <c r="R878" s="364"/>
      <c r="S878" s="364"/>
      <c r="T878" s="364"/>
      <c r="U878" s="364"/>
      <c r="V878" s="364"/>
      <c r="W878" s="364"/>
      <c r="X878" s="364"/>
      <c r="Y878" s="364"/>
      <c r="Z878" s="364"/>
    </row>
    <row r="879">
      <c r="A879" s="364"/>
      <c r="B879" s="364"/>
      <c r="C879" s="399"/>
      <c r="D879" s="399"/>
      <c r="E879" s="399"/>
      <c r="F879" s="364"/>
      <c r="G879" s="364"/>
      <c r="H879" s="364"/>
      <c r="I879" s="364"/>
      <c r="J879" s="364"/>
      <c r="K879" s="364"/>
      <c r="L879" s="364"/>
      <c r="M879" s="364"/>
      <c r="N879" s="364"/>
      <c r="O879" s="364"/>
      <c r="P879" s="364"/>
      <c r="Q879" s="364"/>
      <c r="R879" s="364"/>
      <c r="S879" s="364"/>
      <c r="T879" s="364"/>
      <c r="U879" s="364"/>
      <c r="V879" s="364"/>
      <c r="W879" s="364"/>
      <c r="X879" s="364"/>
      <c r="Y879" s="364"/>
      <c r="Z879" s="364"/>
    </row>
    <row r="880">
      <c r="A880" s="364"/>
      <c r="B880" s="364"/>
      <c r="C880" s="399"/>
      <c r="D880" s="399"/>
      <c r="E880" s="399"/>
      <c r="F880" s="364"/>
      <c r="G880" s="364"/>
      <c r="H880" s="364"/>
      <c r="I880" s="364"/>
      <c r="J880" s="364"/>
      <c r="K880" s="364"/>
      <c r="L880" s="364"/>
      <c r="M880" s="364"/>
      <c r="N880" s="364"/>
      <c r="O880" s="364"/>
      <c r="P880" s="364"/>
      <c r="Q880" s="364"/>
      <c r="R880" s="364"/>
      <c r="S880" s="364"/>
      <c r="T880" s="364"/>
      <c r="U880" s="364"/>
      <c r="V880" s="364"/>
      <c r="W880" s="364"/>
      <c r="X880" s="364"/>
      <c r="Y880" s="364"/>
      <c r="Z880" s="364"/>
    </row>
    <row r="881">
      <c r="A881" s="364"/>
      <c r="B881" s="364"/>
      <c r="C881" s="399"/>
      <c r="D881" s="399"/>
      <c r="E881" s="399"/>
      <c r="F881" s="364"/>
      <c r="G881" s="364"/>
      <c r="H881" s="364"/>
      <c r="I881" s="364"/>
      <c r="J881" s="364"/>
      <c r="K881" s="364"/>
      <c r="L881" s="364"/>
      <c r="M881" s="364"/>
      <c r="N881" s="364"/>
      <c r="O881" s="364"/>
      <c r="P881" s="364"/>
      <c r="Q881" s="364"/>
      <c r="R881" s="364"/>
      <c r="S881" s="364"/>
      <c r="T881" s="364"/>
      <c r="U881" s="364"/>
      <c r="V881" s="364"/>
      <c r="W881" s="364"/>
      <c r="X881" s="364"/>
      <c r="Y881" s="364"/>
      <c r="Z881" s="364"/>
    </row>
    <row r="882">
      <c r="A882" s="364"/>
      <c r="B882" s="364"/>
      <c r="C882" s="399"/>
      <c r="D882" s="399"/>
      <c r="E882" s="399"/>
      <c r="F882" s="364"/>
      <c r="G882" s="364"/>
      <c r="H882" s="364"/>
      <c r="I882" s="364"/>
      <c r="J882" s="364"/>
      <c r="K882" s="364"/>
      <c r="L882" s="364"/>
      <c r="M882" s="364"/>
      <c r="N882" s="364"/>
      <c r="O882" s="364"/>
      <c r="P882" s="364"/>
      <c r="Q882" s="364"/>
      <c r="R882" s="364"/>
      <c r="S882" s="364"/>
      <c r="T882" s="364"/>
      <c r="U882" s="364"/>
      <c r="V882" s="364"/>
      <c r="W882" s="364"/>
      <c r="X882" s="364"/>
      <c r="Y882" s="364"/>
      <c r="Z882" s="364"/>
    </row>
    <row r="883">
      <c r="A883" s="364"/>
      <c r="B883" s="364"/>
      <c r="C883" s="399"/>
      <c r="D883" s="399"/>
      <c r="E883" s="399"/>
      <c r="F883" s="364"/>
      <c r="G883" s="364"/>
      <c r="H883" s="364"/>
      <c r="I883" s="364"/>
      <c r="J883" s="364"/>
      <c r="K883" s="364"/>
      <c r="L883" s="364"/>
      <c r="M883" s="364"/>
      <c r="N883" s="364"/>
      <c r="O883" s="364"/>
      <c r="P883" s="364"/>
      <c r="Q883" s="364"/>
      <c r="R883" s="364"/>
      <c r="S883" s="364"/>
      <c r="T883" s="364"/>
      <c r="U883" s="364"/>
      <c r="V883" s="364"/>
      <c r="W883" s="364"/>
      <c r="X883" s="364"/>
      <c r="Y883" s="364"/>
      <c r="Z883" s="364"/>
    </row>
    <row r="884">
      <c r="A884" s="364"/>
      <c r="B884" s="364"/>
      <c r="C884" s="399"/>
      <c r="D884" s="399"/>
      <c r="E884" s="399"/>
      <c r="F884" s="364"/>
      <c r="G884" s="364"/>
      <c r="H884" s="364"/>
      <c r="I884" s="364"/>
      <c r="J884" s="364"/>
      <c r="K884" s="364"/>
      <c r="L884" s="364"/>
      <c r="M884" s="364"/>
      <c r="N884" s="364"/>
      <c r="O884" s="364"/>
      <c r="P884" s="364"/>
      <c r="Q884" s="364"/>
      <c r="R884" s="364"/>
      <c r="S884" s="364"/>
      <c r="T884" s="364"/>
      <c r="U884" s="364"/>
      <c r="V884" s="364"/>
      <c r="W884" s="364"/>
      <c r="X884" s="364"/>
      <c r="Y884" s="364"/>
      <c r="Z884" s="364"/>
    </row>
    <row r="885">
      <c r="A885" s="364"/>
      <c r="B885" s="364"/>
      <c r="C885" s="399"/>
      <c r="D885" s="399"/>
      <c r="E885" s="399"/>
      <c r="F885" s="364"/>
      <c r="G885" s="364"/>
      <c r="H885" s="364"/>
      <c r="I885" s="364"/>
      <c r="J885" s="364"/>
      <c r="K885" s="364"/>
      <c r="L885" s="364"/>
      <c r="M885" s="364"/>
      <c r="N885" s="364"/>
      <c r="O885" s="364"/>
      <c r="P885" s="364"/>
      <c r="Q885" s="364"/>
      <c r="R885" s="364"/>
      <c r="S885" s="364"/>
      <c r="T885" s="364"/>
      <c r="U885" s="364"/>
      <c r="V885" s="364"/>
      <c r="W885" s="364"/>
      <c r="X885" s="364"/>
      <c r="Y885" s="364"/>
      <c r="Z885" s="364"/>
    </row>
    <row r="886">
      <c r="A886" s="364"/>
      <c r="B886" s="364"/>
      <c r="C886" s="399"/>
      <c r="D886" s="399"/>
      <c r="E886" s="399"/>
      <c r="F886" s="364"/>
      <c r="G886" s="364"/>
      <c r="H886" s="364"/>
      <c r="I886" s="364"/>
      <c r="J886" s="364"/>
      <c r="K886" s="364"/>
      <c r="L886" s="364"/>
      <c r="M886" s="364"/>
      <c r="N886" s="364"/>
      <c r="O886" s="364"/>
      <c r="P886" s="364"/>
      <c r="Q886" s="364"/>
      <c r="R886" s="364"/>
      <c r="S886" s="364"/>
      <c r="T886" s="364"/>
      <c r="U886" s="364"/>
      <c r="V886" s="364"/>
      <c r="W886" s="364"/>
      <c r="X886" s="364"/>
      <c r="Y886" s="364"/>
      <c r="Z886" s="364"/>
    </row>
    <row r="887">
      <c r="A887" s="364"/>
      <c r="B887" s="364"/>
      <c r="C887" s="399"/>
      <c r="D887" s="399"/>
      <c r="E887" s="399"/>
      <c r="F887" s="364"/>
      <c r="G887" s="364"/>
      <c r="H887" s="364"/>
      <c r="I887" s="364"/>
      <c r="J887" s="364"/>
      <c r="K887" s="364"/>
      <c r="L887" s="364"/>
      <c r="M887" s="364"/>
      <c r="N887" s="364"/>
      <c r="O887" s="364"/>
      <c r="P887" s="364"/>
      <c r="Q887" s="364"/>
      <c r="R887" s="364"/>
      <c r="S887" s="364"/>
      <c r="T887" s="364"/>
      <c r="U887" s="364"/>
      <c r="V887" s="364"/>
      <c r="W887" s="364"/>
      <c r="X887" s="364"/>
      <c r="Y887" s="364"/>
      <c r="Z887" s="364"/>
    </row>
    <row r="888">
      <c r="A888" s="364"/>
      <c r="B888" s="364"/>
      <c r="C888" s="399"/>
      <c r="D888" s="399"/>
      <c r="E888" s="399"/>
      <c r="F888" s="364"/>
      <c r="G888" s="364"/>
      <c r="H888" s="364"/>
      <c r="I888" s="364"/>
      <c r="J888" s="364"/>
      <c r="K888" s="364"/>
      <c r="L888" s="364"/>
      <c r="M888" s="364"/>
      <c r="N888" s="364"/>
      <c r="O888" s="364"/>
      <c r="P888" s="364"/>
      <c r="Q888" s="364"/>
      <c r="R888" s="364"/>
      <c r="S888" s="364"/>
      <c r="T888" s="364"/>
      <c r="U888" s="364"/>
      <c r="V888" s="364"/>
      <c r="W888" s="364"/>
      <c r="X888" s="364"/>
      <c r="Y888" s="364"/>
      <c r="Z888" s="364"/>
    </row>
    <row r="889">
      <c r="A889" s="364"/>
      <c r="B889" s="364"/>
      <c r="C889" s="399"/>
      <c r="D889" s="399"/>
      <c r="E889" s="399"/>
      <c r="F889" s="364"/>
      <c r="G889" s="364"/>
      <c r="H889" s="364"/>
      <c r="I889" s="364"/>
      <c r="J889" s="364"/>
      <c r="K889" s="364"/>
      <c r="L889" s="364"/>
      <c r="M889" s="364"/>
      <c r="N889" s="364"/>
      <c r="O889" s="364"/>
      <c r="P889" s="364"/>
      <c r="Q889" s="364"/>
      <c r="R889" s="364"/>
      <c r="S889" s="364"/>
      <c r="T889" s="364"/>
      <c r="U889" s="364"/>
      <c r="V889" s="364"/>
      <c r="W889" s="364"/>
      <c r="X889" s="364"/>
      <c r="Y889" s="364"/>
      <c r="Z889" s="364"/>
    </row>
    <row r="890">
      <c r="A890" s="364"/>
      <c r="B890" s="364"/>
      <c r="C890" s="399"/>
      <c r="D890" s="399"/>
      <c r="E890" s="399"/>
      <c r="F890" s="364"/>
      <c r="G890" s="364"/>
      <c r="H890" s="364"/>
      <c r="I890" s="364"/>
      <c r="J890" s="364"/>
      <c r="K890" s="364"/>
      <c r="L890" s="364"/>
      <c r="M890" s="364"/>
      <c r="N890" s="364"/>
      <c r="O890" s="364"/>
      <c r="P890" s="364"/>
      <c r="Q890" s="364"/>
      <c r="R890" s="364"/>
      <c r="S890" s="364"/>
      <c r="T890" s="364"/>
      <c r="U890" s="364"/>
      <c r="V890" s="364"/>
      <c r="W890" s="364"/>
      <c r="X890" s="364"/>
      <c r="Y890" s="364"/>
      <c r="Z890" s="364"/>
    </row>
    <row r="891">
      <c r="A891" s="364"/>
      <c r="B891" s="364"/>
      <c r="C891" s="399"/>
      <c r="D891" s="399"/>
      <c r="E891" s="399"/>
      <c r="F891" s="364"/>
      <c r="G891" s="364"/>
      <c r="H891" s="364"/>
      <c r="I891" s="364"/>
      <c r="J891" s="364"/>
      <c r="K891" s="364"/>
      <c r="L891" s="364"/>
      <c r="M891" s="364"/>
      <c r="N891" s="364"/>
      <c r="O891" s="364"/>
      <c r="P891" s="364"/>
      <c r="Q891" s="364"/>
      <c r="R891" s="364"/>
      <c r="S891" s="364"/>
      <c r="T891" s="364"/>
      <c r="U891" s="364"/>
      <c r="V891" s="364"/>
      <c r="W891" s="364"/>
      <c r="X891" s="364"/>
      <c r="Y891" s="364"/>
      <c r="Z891" s="364"/>
    </row>
    <row r="892">
      <c r="A892" s="364"/>
      <c r="B892" s="364"/>
      <c r="C892" s="399"/>
      <c r="D892" s="399"/>
      <c r="E892" s="399"/>
      <c r="F892" s="364"/>
      <c r="G892" s="364"/>
      <c r="H892" s="364"/>
      <c r="I892" s="364"/>
      <c r="J892" s="364"/>
      <c r="K892" s="364"/>
      <c r="L892" s="364"/>
      <c r="M892" s="364"/>
      <c r="N892" s="364"/>
      <c r="O892" s="364"/>
      <c r="P892" s="364"/>
      <c r="Q892" s="364"/>
      <c r="R892" s="364"/>
      <c r="S892" s="364"/>
      <c r="T892" s="364"/>
      <c r="U892" s="364"/>
      <c r="V892" s="364"/>
      <c r="W892" s="364"/>
      <c r="X892" s="364"/>
      <c r="Y892" s="364"/>
      <c r="Z892" s="364"/>
    </row>
    <row r="893">
      <c r="A893" s="364"/>
      <c r="B893" s="364"/>
      <c r="C893" s="399"/>
      <c r="D893" s="399"/>
      <c r="E893" s="399"/>
      <c r="F893" s="364"/>
      <c r="G893" s="364"/>
      <c r="H893" s="364"/>
      <c r="I893" s="364"/>
      <c r="J893" s="364"/>
      <c r="K893" s="364"/>
      <c r="L893" s="364"/>
      <c r="M893" s="364"/>
      <c r="N893" s="364"/>
      <c r="O893" s="364"/>
      <c r="P893" s="364"/>
      <c r="Q893" s="364"/>
      <c r="R893" s="364"/>
      <c r="S893" s="364"/>
      <c r="T893" s="364"/>
      <c r="U893" s="364"/>
      <c r="V893" s="364"/>
      <c r="W893" s="364"/>
      <c r="X893" s="364"/>
      <c r="Y893" s="364"/>
      <c r="Z893" s="364"/>
    </row>
    <row r="894">
      <c r="A894" s="364"/>
      <c r="B894" s="364"/>
      <c r="C894" s="399"/>
      <c r="D894" s="399"/>
      <c r="E894" s="399"/>
      <c r="F894" s="364"/>
      <c r="G894" s="364"/>
      <c r="H894" s="364"/>
      <c r="I894" s="364"/>
      <c r="J894" s="364"/>
      <c r="K894" s="364"/>
      <c r="L894" s="364"/>
      <c r="M894" s="364"/>
      <c r="N894" s="364"/>
      <c r="O894" s="364"/>
      <c r="P894" s="364"/>
      <c r="Q894" s="364"/>
      <c r="R894" s="364"/>
      <c r="S894" s="364"/>
      <c r="T894" s="364"/>
      <c r="U894" s="364"/>
      <c r="V894" s="364"/>
      <c r="W894" s="364"/>
      <c r="X894" s="364"/>
      <c r="Y894" s="364"/>
      <c r="Z894" s="364"/>
    </row>
    <row r="895">
      <c r="A895" s="364"/>
      <c r="B895" s="364"/>
      <c r="C895" s="399"/>
      <c r="D895" s="399"/>
      <c r="E895" s="399"/>
      <c r="F895" s="364"/>
      <c r="G895" s="364"/>
      <c r="H895" s="364"/>
      <c r="I895" s="364"/>
      <c r="J895" s="364"/>
      <c r="K895" s="364"/>
      <c r="L895" s="364"/>
      <c r="M895" s="364"/>
      <c r="N895" s="364"/>
      <c r="O895" s="364"/>
      <c r="P895" s="364"/>
      <c r="Q895" s="364"/>
      <c r="R895" s="364"/>
      <c r="S895" s="364"/>
      <c r="T895" s="364"/>
      <c r="U895" s="364"/>
      <c r="V895" s="364"/>
      <c r="W895" s="364"/>
      <c r="X895" s="364"/>
      <c r="Y895" s="364"/>
      <c r="Z895" s="364"/>
    </row>
    <row r="896">
      <c r="A896" s="364"/>
      <c r="B896" s="364"/>
      <c r="C896" s="399"/>
      <c r="D896" s="399"/>
      <c r="E896" s="399"/>
      <c r="F896" s="364"/>
      <c r="G896" s="364"/>
      <c r="H896" s="364"/>
      <c r="I896" s="364"/>
      <c r="J896" s="364"/>
      <c r="K896" s="364"/>
      <c r="L896" s="364"/>
      <c r="M896" s="364"/>
      <c r="N896" s="364"/>
      <c r="O896" s="364"/>
      <c r="P896" s="364"/>
      <c r="Q896" s="364"/>
      <c r="R896" s="364"/>
      <c r="S896" s="364"/>
      <c r="T896" s="364"/>
      <c r="U896" s="364"/>
      <c r="V896" s="364"/>
      <c r="W896" s="364"/>
      <c r="X896" s="364"/>
      <c r="Y896" s="364"/>
      <c r="Z896" s="364"/>
    </row>
    <row r="897">
      <c r="A897" s="364"/>
      <c r="B897" s="364"/>
      <c r="C897" s="399"/>
      <c r="D897" s="399"/>
      <c r="E897" s="399"/>
      <c r="F897" s="364"/>
      <c r="G897" s="364"/>
      <c r="H897" s="364"/>
      <c r="I897" s="364"/>
      <c r="J897" s="364"/>
      <c r="K897" s="364"/>
      <c r="L897" s="364"/>
      <c r="M897" s="364"/>
      <c r="N897" s="364"/>
      <c r="O897" s="364"/>
      <c r="P897" s="364"/>
      <c r="Q897" s="364"/>
      <c r="R897" s="364"/>
      <c r="S897" s="364"/>
      <c r="T897" s="364"/>
      <c r="U897" s="364"/>
      <c r="V897" s="364"/>
      <c r="W897" s="364"/>
      <c r="X897" s="364"/>
      <c r="Y897" s="364"/>
      <c r="Z897" s="364"/>
    </row>
    <row r="898">
      <c r="A898" s="364"/>
      <c r="B898" s="364"/>
      <c r="C898" s="399"/>
      <c r="D898" s="399"/>
      <c r="E898" s="399"/>
      <c r="F898" s="364"/>
      <c r="G898" s="364"/>
      <c r="H898" s="364"/>
      <c r="I898" s="364"/>
      <c r="J898" s="364"/>
      <c r="K898" s="364"/>
      <c r="L898" s="364"/>
      <c r="M898" s="364"/>
      <c r="N898" s="364"/>
      <c r="O898" s="364"/>
      <c r="P898" s="364"/>
      <c r="Q898" s="364"/>
      <c r="R898" s="364"/>
      <c r="S898" s="364"/>
      <c r="T898" s="364"/>
      <c r="U898" s="364"/>
      <c r="V898" s="364"/>
      <c r="W898" s="364"/>
      <c r="X898" s="364"/>
      <c r="Y898" s="364"/>
      <c r="Z898" s="364"/>
    </row>
    <row r="899">
      <c r="A899" s="364"/>
      <c r="B899" s="364"/>
      <c r="C899" s="399"/>
      <c r="D899" s="399"/>
      <c r="E899" s="399"/>
      <c r="F899" s="364"/>
      <c r="G899" s="364"/>
      <c r="H899" s="364"/>
      <c r="I899" s="364"/>
      <c r="J899" s="364"/>
      <c r="K899" s="364"/>
      <c r="L899" s="364"/>
      <c r="M899" s="364"/>
      <c r="N899" s="364"/>
      <c r="O899" s="364"/>
      <c r="P899" s="364"/>
      <c r="Q899" s="364"/>
      <c r="R899" s="364"/>
      <c r="S899" s="364"/>
      <c r="T899" s="364"/>
      <c r="U899" s="364"/>
      <c r="V899" s="364"/>
      <c r="W899" s="364"/>
      <c r="X899" s="364"/>
      <c r="Y899" s="364"/>
      <c r="Z899" s="364"/>
    </row>
    <row r="900">
      <c r="A900" s="364"/>
      <c r="B900" s="364"/>
      <c r="C900" s="399"/>
      <c r="D900" s="399"/>
      <c r="E900" s="399"/>
      <c r="F900" s="364"/>
      <c r="G900" s="364"/>
      <c r="H900" s="364"/>
      <c r="I900" s="364"/>
      <c r="J900" s="364"/>
      <c r="K900" s="364"/>
      <c r="L900" s="364"/>
      <c r="M900" s="364"/>
      <c r="N900" s="364"/>
      <c r="O900" s="364"/>
      <c r="P900" s="364"/>
      <c r="Q900" s="364"/>
      <c r="R900" s="364"/>
      <c r="S900" s="364"/>
      <c r="T900" s="364"/>
      <c r="U900" s="364"/>
      <c r="V900" s="364"/>
      <c r="W900" s="364"/>
      <c r="X900" s="364"/>
      <c r="Y900" s="364"/>
      <c r="Z900" s="364"/>
    </row>
    <row r="901">
      <c r="A901" s="364"/>
      <c r="B901" s="364"/>
      <c r="C901" s="399"/>
      <c r="D901" s="399"/>
      <c r="E901" s="399"/>
      <c r="F901" s="364"/>
      <c r="G901" s="364"/>
      <c r="H901" s="364"/>
      <c r="I901" s="364"/>
      <c r="J901" s="364"/>
      <c r="K901" s="364"/>
      <c r="L901" s="364"/>
      <c r="M901" s="364"/>
      <c r="N901" s="364"/>
      <c r="O901" s="364"/>
      <c r="P901" s="364"/>
      <c r="Q901" s="364"/>
      <c r="R901" s="364"/>
      <c r="S901" s="364"/>
      <c r="T901" s="364"/>
      <c r="U901" s="364"/>
      <c r="V901" s="364"/>
      <c r="W901" s="364"/>
      <c r="X901" s="364"/>
      <c r="Y901" s="364"/>
      <c r="Z901" s="364"/>
    </row>
    <row r="902">
      <c r="A902" s="364"/>
      <c r="B902" s="364"/>
      <c r="C902" s="399"/>
      <c r="D902" s="399"/>
      <c r="E902" s="399"/>
      <c r="F902" s="364"/>
      <c r="G902" s="364"/>
      <c r="H902" s="364"/>
      <c r="I902" s="364"/>
      <c r="J902" s="364"/>
      <c r="K902" s="364"/>
      <c r="L902" s="364"/>
      <c r="M902" s="364"/>
      <c r="N902" s="364"/>
      <c r="O902" s="364"/>
      <c r="P902" s="364"/>
      <c r="Q902" s="364"/>
      <c r="R902" s="364"/>
      <c r="S902" s="364"/>
      <c r="T902" s="364"/>
      <c r="U902" s="364"/>
      <c r="V902" s="364"/>
      <c r="W902" s="364"/>
      <c r="X902" s="364"/>
      <c r="Y902" s="364"/>
      <c r="Z902" s="364"/>
    </row>
    <row r="903">
      <c r="A903" s="364"/>
      <c r="B903" s="364"/>
      <c r="C903" s="399"/>
      <c r="D903" s="399"/>
      <c r="E903" s="399"/>
      <c r="F903" s="364"/>
      <c r="G903" s="364"/>
      <c r="H903" s="364"/>
      <c r="I903" s="364"/>
      <c r="J903" s="364"/>
      <c r="K903" s="364"/>
      <c r="L903" s="364"/>
      <c r="M903" s="364"/>
      <c r="N903" s="364"/>
      <c r="O903" s="364"/>
      <c r="P903" s="364"/>
      <c r="Q903" s="364"/>
      <c r="R903" s="364"/>
      <c r="S903" s="364"/>
      <c r="T903" s="364"/>
      <c r="U903" s="364"/>
      <c r="V903" s="364"/>
      <c r="W903" s="364"/>
      <c r="X903" s="364"/>
      <c r="Y903" s="364"/>
      <c r="Z903" s="364"/>
    </row>
    <row r="904">
      <c r="A904" s="364"/>
      <c r="B904" s="364"/>
      <c r="C904" s="399"/>
      <c r="D904" s="399"/>
      <c r="E904" s="399"/>
      <c r="F904" s="364"/>
      <c r="G904" s="364"/>
      <c r="H904" s="364"/>
      <c r="I904" s="364"/>
      <c r="J904" s="364"/>
      <c r="K904" s="364"/>
      <c r="L904" s="364"/>
      <c r="M904" s="364"/>
      <c r="N904" s="364"/>
      <c r="O904" s="364"/>
      <c r="P904" s="364"/>
      <c r="Q904" s="364"/>
      <c r="R904" s="364"/>
      <c r="S904" s="364"/>
      <c r="T904" s="364"/>
      <c r="U904" s="364"/>
      <c r="V904" s="364"/>
      <c r="W904" s="364"/>
      <c r="X904" s="364"/>
      <c r="Y904" s="364"/>
      <c r="Z904" s="364"/>
    </row>
    <row r="905">
      <c r="A905" s="364"/>
      <c r="B905" s="364"/>
      <c r="C905" s="399"/>
      <c r="D905" s="399"/>
      <c r="E905" s="399"/>
      <c r="F905" s="364"/>
      <c r="G905" s="364"/>
      <c r="H905" s="364"/>
      <c r="I905" s="364"/>
      <c r="J905" s="364"/>
      <c r="K905" s="364"/>
      <c r="L905" s="364"/>
      <c r="M905" s="364"/>
      <c r="N905" s="364"/>
      <c r="O905" s="364"/>
      <c r="P905" s="364"/>
      <c r="Q905" s="364"/>
      <c r="R905" s="364"/>
      <c r="S905" s="364"/>
      <c r="T905" s="364"/>
      <c r="U905" s="364"/>
      <c r="V905" s="364"/>
      <c r="W905" s="364"/>
      <c r="X905" s="364"/>
      <c r="Y905" s="364"/>
      <c r="Z905" s="364"/>
    </row>
    <row r="906">
      <c r="A906" s="364"/>
      <c r="B906" s="364"/>
      <c r="C906" s="399"/>
      <c r="D906" s="399"/>
      <c r="E906" s="399"/>
      <c r="F906" s="364"/>
      <c r="G906" s="364"/>
      <c r="H906" s="364"/>
      <c r="I906" s="364"/>
      <c r="J906" s="364"/>
      <c r="K906" s="364"/>
      <c r="L906" s="364"/>
      <c r="M906" s="364"/>
      <c r="N906" s="364"/>
      <c r="O906" s="364"/>
      <c r="P906" s="364"/>
      <c r="Q906" s="364"/>
      <c r="R906" s="364"/>
      <c r="S906" s="364"/>
      <c r="T906" s="364"/>
      <c r="U906" s="364"/>
      <c r="V906" s="364"/>
      <c r="W906" s="364"/>
      <c r="X906" s="364"/>
      <c r="Y906" s="364"/>
      <c r="Z906" s="364"/>
    </row>
    <row r="907">
      <c r="A907" s="364"/>
      <c r="B907" s="364"/>
      <c r="C907" s="399"/>
      <c r="D907" s="399"/>
      <c r="E907" s="399"/>
      <c r="F907" s="364"/>
      <c r="G907" s="364"/>
      <c r="H907" s="364"/>
      <c r="I907" s="364"/>
      <c r="J907" s="364"/>
      <c r="K907" s="364"/>
      <c r="L907" s="364"/>
      <c r="M907" s="364"/>
      <c r="N907" s="364"/>
      <c r="O907" s="364"/>
      <c r="P907" s="364"/>
      <c r="Q907" s="364"/>
      <c r="R907" s="364"/>
      <c r="S907" s="364"/>
      <c r="T907" s="364"/>
      <c r="U907" s="364"/>
      <c r="V907" s="364"/>
      <c r="W907" s="364"/>
      <c r="X907" s="364"/>
      <c r="Y907" s="364"/>
      <c r="Z907" s="364"/>
    </row>
    <row r="908">
      <c r="A908" s="364"/>
      <c r="B908" s="364"/>
      <c r="C908" s="399"/>
      <c r="D908" s="399"/>
      <c r="E908" s="399"/>
      <c r="F908" s="364"/>
      <c r="G908" s="364"/>
      <c r="H908" s="364"/>
      <c r="I908" s="364"/>
      <c r="J908" s="364"/>
      <c r="K908" s="364"/>
      <c r="L908" s="364"/>
      <c r="M908" s="364"/>
      <c r="N908" s="364"/>
      <c r="O908" s="364"/>
      <c r="P908" s="364"/>
      <c r="Q908" s="364"/>
      <c r="R908" s="364"/>
      <c r="S908" s="364"/>
      <c r="T908" s="364"/>
      <c r="U908" s="364"/>
      <c r="V908" s="364"/>
      <c r="W908" s="364"/>
      <c r="X908" s="364"/>
      <c r="Y908" s="364"/>
      <c r="Z908" s="364"/>
    </row>
    <row r="909">
      <c r="A909" s="364"/>
      <c r="B909" s="364"/>
      <c r="C909" s="399"/>
      <c r="D909" s="399"/>
      <c r="E909" s="399"/>
      <c r="F909" s="364"/>
      <c r="G909" s="364"/>
      <c r="H909" s="364"/>
      <c r="I909" s="364"/>
      <c r="J909" s="364"/>
      <c r="K909" s="364"/>
      <c r="L909" s="364"/>
      <c r="M909" s="364"/>
      <c r="N909" s="364"/>
      <c r="O909" s="364"/>
      <c r="P909" s="364"/>
      <c r="Q909" s="364"/>
      <c r="R909" s="364"/>
      <c r="S909" s="364"/>
      <c r="T909" s="364"/>
      <c r="U909" s="364"/>
      <c r="V909" s="364"/>
      <c r="W909" s="364"/>
      <c r="X909" s="364"/>
      <c r="Y909" s="364"/>
      <c r="Z909" s="364"/>
    </row>
    <row r="910">
      <c r="A910" s="364"/>
      <c r="B910" s="364"/>
      <c r="C910" s="399"/>
      <c r="D910" s="399"/>
      <c r="E910" s="399"/>
      <c r="F910" s="364"/>
      <c r="G910" s="364"/>
      <c r="H910" s="364"/>
      <c r="I910" s="364"/>
      <c r="J910" s="364"/>
      <c r="K910" s="364"/>
      <c r="L910" s="364"/>
      <c r="M910" s="364"/>
      <c r="N910" s="364"/>
      <c r="O910" s="364"/>
      <c r="P910" s="364"/>
      <c r="Q910" s="364"/>
      <c r="R910" s="364"/>
      <c r="S910" s="364"/>
      <c r="T910" s="364"/>
      <c r="U910" s="364"/>
      <c r="V910" s="364"/>
      <c r="W910" s="364"/>
      <c r="X910" s="364"/>
      <c r="Y910" s="364"/>
      <c r="Z910" s="364"/>
    </row>
    <row r="911">
      <c r="A911" s="364"/>
      <c r="B911" s="364"/>
      <c r="C911" s="399"/>
      <c r="D911" s="399"/>
      <c r="E911" s="399"/>
      <c r="F911" s="364"/>
      <c r="G911" s="364"/>
      <c r="H911" s="364"/>
      <c r="I911" s="364"/>
      <c r="J911" s="364"/>
      <c r="K911" s="364"/>
      <c r="L911" s="364"/>
      <c r="M911" s="364"/>
      <c r="N911" s="364"/>
      <c r="O911" s="364"/>
      <c r="P911" s="364"/>
      <c r="Q911" s="364"/>
      <c r="R911" s="364"/>
      <c r="S911" s="364"/>
      <c r="T911" s="364"/>
      <c r="U911" s="364"/>
      <c r="V911" s="364"/>
      <c r="W911" s="364"/>
      <c r="X911" s="364"/>
      <c r="Y911" s="364"/>
      <c r="Z911" s="364"/>
    </row>
    <row r="912">
      <c r="A912" s="364"/>
      <c r="B912" s="364"/>
      <c r="C912" s="399"/>
      <c r="D912" s="399"/>
      <c r="E912" s="399"/>
      <c r="F912" s="364"/>
      <c r="G912" s="364"/>
      <c r="H912" s="364"/>
      <c r="I912" s="364"/>
      <c r="J912" s="364"/>
      <c r="K912" s="364"/>
      <c r="L912" s="364"/>
      <c r="M912" s="364"/>
      <c r="N912" s="364"/>
      <c r="O912" s="364"/>
      <c r="P912" s="364"/>
      <c r="Q912" s="364"/>
      <c r="R912" s="364"/>
      <c r="S912" s="364"/>
      <c r="T912" s="364"/>
      <c r="U912" s="364"/>
      <c r="V912" s="364"/>
      <c r="W912" s="364"/>
      <c r="X912" s="364"/>
      <c r="Y912" s="364"/>
      <c r="Z912" s="364"/>
    </row>
    <row r="913">
      <c r="A913" s="364"/>
      <c r="B913" s="364"/>
      <c r="C913" s="399"/>
      <c r="D913" s="399"/>
      <c r="E913" s="399"/>
      <c r="F913" s="364"/>
      <c r="G913" s="364"/>
      <c r="H913" s="364"/>
      <c r="I913" s="364"/>
      <c r="J913" s="364"/>
      <c r="K913" s="364"/>
      <c r="L913" s="364"/>
      <c r="M913" s="364"/>
      <c r="N913" s="364"/>
      <c r="O913" s="364"/>
      <c r="P913" s="364"/>
      <c r="Q913" s="364"/>
      <c r="R913" s="364"/>
      <c r="S913" s="364"/>
      <c r="T913" s="364"/>
      <c r="U913" s="364"/>
      <c r="V913" s="364"/>
      <c r="W913" s="364"/>
      <c r="X913" s="364"/>
      <c r="Y913" s="364"/>
      <c r="Z913" s="364"/>
    </row>
    <row r="914">
      <c r="A914" s="364"/>
      <c r="B914" s="364"/>
      <c r="C914" s="399"/>
      <c r="D914" s="399"/>
      <c r="E914" s="399"/>
      <c r="F914" s="364"/>
      <c r="G914" s="364"/>
      <c r="H914" s="364"/>
      <c r="I914" s="364"/>
      <c r="J914" s="364"/>
      <c r="K914" s="364"/>
      <c r="L914" s="364"/>
      <c r="M914" s="364"/>
      <c r="N914" s="364"/>
      <c r="O914" s="364"/>
      <c r="P914" s="364"/>
      <c r="Q914" s="364"/>
      <c r="R914" s="364"/>
      <c r="S914" s="364"/>
      <c r="T914" s="364"/>
      <c r="U914" s="364"/>
      <c r="V914" s="364"/>
      <c r="W914" s="364"/>
      <c r="X914" s="364"/>
      <c r="Y914" s="364"/>
      <c r="Z914" s="364"/>
    </row>
    <row r="915">
      <c r="A915" s="364"/>
      <c r="B915" s="364"/>
      <c r="C915" s="399"/>
      <c r="D915" s="399"/>
      <c r="E915" s="399"/>
      <c r="F915" s="364"/>
      <c r="G915" s="364"/>
      <c r="H915" s="364"/>
      <c r="I915" s="364"/>
      <c r="J915" s="364"/>
      <c r="K915" s="364"/>
      <c r="L915" s="364"/>
      <c r="M915" s="364"/>
      <c r="N915" s="364"/>
      <c r="O915" s="364"/>
      <c r="P915" s="364"/>
      <c r="Q915" s="364"/>
      <c r="R915" s="364"/>
      <c r="S915" s="364"/>
      <c r="T915" s="364"/>
      <c r="U915" s="364"/>
      <c r="V915" s="364"/>
      <c r="W915" s="364"/>
      <c r="X915" s="364"/>
      <c r="Y915" s="364"/>
      <c r="Z915" s="364"/>
    </row>
    <row r="916">
      <c r="A916" s="364"/>
      <c r="B916" s="364"/>
      <c r="C916" s="399"/>
      <c r="D916" s="399"/>
      <c r="E916" s="399"/>
      <c r="F916" s="364"/>
      <c r="G916" s="364"/>
      <c r="H916" s="364"/>
      <c r="I916" s="364"/>
      <c r="J916" s="364"/>
      <c r="K916" s="364"/>
      <c r="L916" s="364"/>
      <c r="M916" s="364"/>
      <c r="N916" s="364"/>
      <c r="O916" s="364"/>
      <c r="P916" s="364"/>
      <c r="Q916" s="364"/>
      <c r="R916" s="364"/>
      <c r="S916" s="364"/>
      <c r="T916" s="364"/>
      <c r="U916" s="364"/>
      <c r="V916" s="364"/>
      <c r="W916" s="364"/>
      <c r="X916" s="364"/>
      <c r="Y916" s="364"/>
      <c r="Z916" s="364"/>
    </row>
    <row r="917">
      <c r="A917" s="364"/>
      <c r="B917" s="364"/>
      <c r="C917" s="399"/>
      <c r="D917" s="399"/>
      <c r="E917" s="399"/>
      <c r="F917" s="364"/>
      <c r="G917" s="364"/>
      <c r="H917" s="364"/>
      <c r="I917" s="364"/>
      <c r="J917" s="364"/>
      <c r="K917" s="364"/>
      <c r="L917" s="364"/>
      <c r="M917" s="364"/>
      <c r="N917" s="364"/>
      <c r="O917" s="364"/>
      <c r="P917" s="364"/>
      <c r="Q917" s="364"/>
      <c r="R917" s="364"/>
      <c r="S917" s="364"/>
      <c r="T917" s="364"/>
      <c r="U917" s="364"/>
      <c r="V917" s="364"/>
      <c r="W917" s="364"/>
      <c r="X917" s="364"/>
      <c r="Y917" s="364"/>
      <c r="Z917" s="364"/>
    </row>
    <row r="918">
      <c r="A918" s="364"/>
      <c r="B918" s="364"/>
      <c r="C918" s="399"/>
      <c r="D918" s="399"/>
      <c r="E918" s="399"/>
      <c r="F918" s="364"/>
      <c r="G918" s="364"/>
      <c r="H918" s="364"/>
      <c r="I918" s="364"/>
      <c r="J918" s="364"/>
      <c r="K918" s="364"/>
      <c r="L918" s="364"/>
      <c r="M918" s="364"/>
      <c r="N918" s="364"/>
      <c r="O918" s="364"/>
      <c r="P918" s="364"/>
      <c r="Q918" s="364"/>
      <c r="R918" s="364"/>
      <c r="S918" s="364"/>
      <c r="T918" s="364"/>
      <c r="U918" s="364"/>
      <c r="V918" s="364"/>
      <c r="W918" s="364"/>
      <c r="X918" s="364"/>
      <c r="Y918" s="364"/>
      <c r="Z918" s="364"/>
    </row>
    <row r="919">
      <c r="A919" s="364"/>
      <c r="B919" s="364"/>
      <c r="C919" s="399"/>
      <c r="D919" s="399"/>
      <c r="E919" s="399"/>
      <c r="F919" s="364"/>
      <c r="G919" s="364"/>
      <c r="H919" s="364"/>
      <c r="I919" s="364"/>
      <c r="J919" s="364"/>
      <c r="K919" s="364"/>
      <c r="L919" s="364"/>
      <c r="M919" s="364"/>
      <c r="N919" s="364"/>
      <c r="O919" s="364"/>
      <c r="P919" s="364"/>
      <c r="Q919" s="364"/>
      <c r="R919" s="364"/>
      <c r="S919" s="364"/>
      <c r="T919" s="364"/>
      <c r="U919" s="364"/>
      <c r="V919" s="364"/>
      <c r="W919" s="364"/>
      <c r="X919" s="364"/>
      <c r="Y919" s="364"/>
      <c r="Z919" s="364"/>
    </row>
    <row r="920">
      <c r="A920" s="364"/>
      <c r="B920" s="364"/>
      <c r="C920" s="399"/>
      <c r="D920" s="399"/>
      <c r="E920" s="399"/>
      <c r="F920" s="364"/>
      <c r="G920" s="364"/>
      <c r="H920" s="364"/>
      <c r="I920" s="364"/>
      <c r="J920" s="364"/>
      <c r="K920" s="364"/>
      <c r="L920" s="364"/>
      <c r="M920" s="364"/>
      <c r="N920" s="364"/>
      <c r="O920" s="364"/>
      <c r="P920" s="364"/>
      <c r="Q920" s="364"/>
      <c r="R920" s="364"/>
      <c r="S920" s="364"/>
      <c r="T920" s="364"/>
      <c r="U920" s="364"/>
      <c r="V920" s="364"/>
      <c r="W920" s="364"/>
      <c r="X920" s="364"/>
      <c r="Y920" s="364"/>
      <c r="Z920" s="364"/>
    </row>
    <row r="921">
      <c r="A921" s="364"/>
      <c r="B921" s="364"/>
      <c r="C921" s="399"/>
      <c r="D921" s="399"/>
      <c r="E921" s="399"/>
      <c r="F921" s="364"/>
      <c r="G921" s="364"/>
      <c r="H921" s="364"/>
      <c r="I921" s="364"/>
      <c r="J921" s="364"/>
      <c r="K921" s="364"/>
      <c r="L921" s="364"/>
      <c r="M921" s="364"/>
      <c r="N921" s="364"/>
      <c r="O921" s="364"/>
      <c r="P921" s="364"/>
      <c r="Q921" s="364"/>
      <c r="R921" s="364"/>
      <c r="S921" s="364"/>
      <c r="T921" s="364"/>
      <c r="U921" s="364"/>
      <c r="V921" s="364"/>
      <c r="W921" s="364"/>
      <c r="X921" s="364"/>
      <c r="Y921" s="364"/>
      <c r="Z921" s="364"/>
    </row>
    <row r="922">
      <c r="A922" s="364"/>
      <c r="B922" s="364"/>
      <c r="C922" s="399"/>
      <c r="D922" s="399"/>
      <c r="E922" s="399"/>
      <c r="F922" s="364"/>
      <c r="G922" s="364"/>
      <c r="H922" s="364"/>
      <c r="I922" s="364"/>
      <c r="J922" s="364"/>
      <c r="K922" s="364"/>
      <c r="L922" s="364"/>
      <c r="M922" s="364"/>
      <c r="N922" s="364"/>
      <c r="O922" s="364"/>
      <c r="P922" s="364"/>
      <c r="Q922" s="364"/>
      <c r="R922" s="364"/>
      <c r="S922" s="364"/>
      <c r="T922" s="364"/>
      <c r="U922" s="364"/>
      <c r="V922" s="364"/>
      <c r="W922" s="364"/>
      <c r="X922" s="364"/>
      <c r="Y922" s="364"/>
      <c r="Z922" s="364"/>
    </row>
    <row r="923">
      <c r="A923" s="364"/>
      <c r="B923" s="364"/>
      <c r="C923" s="399"/>
      <c r="D923" s="399"/>
      <c r="E923" s="399"/>
      <c r="F923" s="364"/>
      <c r="G923" s="364"/>
      <c r="H923" s="364"/>
      <c r="I923" s="364"/>
      <c r="J923" s="364"/>
      <c r="K923" s="364"/>
      <c r="L923" s="364"/>
      <c r="M923" s="364"/>
      <c r="N923" s="364"/>
      <c r="O923" s="364"/>
      <c r="P923" s="364"/>
      <c r="Q923" s="364"/>
      <c r="R923" s="364"/>
      <c r="S923" s="364"/>
      <c r="T923" s="364"/>
      <c r="U923" s="364"/>
      <c r="V923" s="364"/>
      <c r="W923" s="364"/>
      <c r="X923" s="364"/>
      <c r="Y923" s="364"/>
      <c r="Z923" s="364"/>
    </row>
    <row r="924">
      <c r="A924" s="364"/>
      <c r="B924" s="364"/>
      <c r="C924" s="399"/>
      <c r="D924" s="399"/>
      <c r="E924" s="399"/>
      <c r="F924" s="364"/>
      <c r="G924" s="364"/>
      <c r="H924" s="364"/>
      <c r="I924" s="364"/>
      <c r="J924" s="364"/>
      <c r="K924" s="364"/>
      <c r="L924" s="364"/>
      <c r="M924" s="364"/>
      <c r="N924" s="364"/>
      <c r="O924" s="364"/>
      <c r="P924" s="364"/>
      <c r="Q924" s="364"/>
      <c r="R924" s="364"/>
      <c r="S924" s="364"/>
      <c r="T924" s="364"/>
      <c r="U924" s="364"/>
      <c r="V924" s="364"/>
      <c r="W924" s="364"/>
      <c r="X924" s="364"/>
      <c r="Y924" s="364"/>
      <c r="Z924" s="364"/>
    </row>
    <row r="925">
      <c r="A925" s="364"/>
      <c r="B925" s="364"/>
      <c r="C925" s="399"/>
      <c r="D925" s="399"/>
      <c r="E925" s="399"/>
      <c r="F925" s="364"/>
      <c r="G925" s="364"/>
      <c r="H925" s="364"/>
      <c r="I925" s="364"/>
      <c r="J925" s="364"/>
      <c r="K925" s="364"/>
      <c r="L925" s="364"/>
      <c r="M925" s="364"/>
      <c r="N925" s="364"/>
      <c r="O925" s="364"/>
      <c r="P925" s="364"/>
      <c r="Q925" s="364"/>
      <c r="R925" s="364"/>
      <c r="S925" s="364"/>
      <c r="T925" s="364"/>
      <c r="U925" s="364"/>
      <c r="V925" s="364"/>
      <c r="W925" s="364"/>
      <c r="X925" s="364"/>
      <c r="Y925" s="364"/>
      <c r="Z925" s="364"/>
    </row>
    <row r="926">
      <c r="A926" s="364"/>
      <c r="B926" s="364"/>
      <c r="C926" s="399"/>
      <c r="D926" s="399"/>
      <c r="E926" s="399"/>
      <c r="F926" s="364"/>
      <c r="G926" s="364"/>
      <c r="H926" s="364"/>
      <c r="I926" s="364"/>
      <c r="J926" s="364"/>
      <c r="K926" s="364"/>
      <c r="L926" s="364"/>
      <c r="M926" s="364"/>
      <c r="N926" s="364"/>
      <c r="O926" s="364"/>
      <c r="P926" s="364"/>
      <c r="Q926" s="364"/>
      <c r="R926" s="364"/>
      <c r="S926" s="364"/>
      <c r="T926" s="364"/>
      <c r="U926" s="364"/>
      <c r="V926" s="364"/>
      <c r="W926" s="364"/>
      <c r="X926" s="364"/>
      <c r="Y926" s="364"/>
      <c r="Z926" s="364"/>
    </row>
    <row r="927">
      <c r="A927" s="364"/>
      <c r="B927" s="364"/>
      <c r="C927" s="399"/>
      <c r="D927" s="399"/>
      <c r="E927" s="399"/>
      <c r="F927" s="364"/>
      <c r="G927" s="364"/>
      <c r="H927" s="364"/>
      <c r="I927" s="364"/>
      <c r="J927" s="364"/>
      <c r="K927" s="364"/>
      <c r="L927" s="364"/>
      <c r="M927" s="364"/>
      <c r="N927" s="364"/>
      <c r="O927" s="364"/>
      <c r="P927" s="364"/>
      <c r="Q927" s="364"/>
      <c r="R927" s="364"/>
      <c r="S927" s="364"/>
      <c r="T927" s="364"/>
      <c r="U927" s="364"/>
      <c r="V927" s="364"/>
      <c r="W927" s="364"/>
      <c r="X927" s="364"/>
      <c r="Y927" s="364"/>
      <c r="Z927" s="364"/>
    </row>
    <row r="928">
      <c r="A928" s="364"/>
      <c r="B928" s="364"/>
      <c r="C928" s="399"/>
      <c r="D928" s="399"/>
      <c r="E928" s="399"/>
      <c r="F928" s="364"/>
      <c r="G928" s="364"/>
      <c r="H928" s="364"/>
      <c r="I928" s="364"/>
      <c r="J928" s="364"/>
      <c r="K928" s="364"/>
      <c r="L928" s="364"/>
      <c r="M928" s="364"/>
      <c r="N928" s="364"/>
      <c r="O928" s="364"/>
      <c r="P928" s="364"/>
      <c r="Q928" s="364"/>
      <c r="R928" s="364"/>
      <c r="S928" s="364"/>
      <c r="T928" s="364"/>
      <c r="U928" s="364"/>
      <c r="V928" s="364"/>
      <c r="W928" s="364"/>
      <c r="X928" s="364"/>
      <c r="Y928" s="364"/>
      <c r="Z928" s="364"/>
    </row>
    <row r="929">
      <c r="A929" s="364"/>
      <c r="B929" s="364"/>
      <c r="C929" s="399"/>
      <c r="D929" s="399"/>
      <c r="E929" s="399"/>
      <c r="F929" s="364"/>
      <c r="G929" s="364"/>
      <c r="H929" s="364"/>
      <c r="I929" s="364"/>
      <c r="J929" s="364"/>
      <c r="K929" s="364"/>
      <c r="L929" s="364"/>
      <c r="M929" s="364"/>
      <c r="N929" s="364"/>
      <c r="O929" s="364"/>
      <c r="P929" s="364"/>
      <c r="Q929" s="364"/>
      <c r="R929" s="364"/>
      <c r="S929" s="364"/>
      <c r="T929" s="364"/>
      <c r="U929" s="364"/>
      <c r="V929" s="364"/>
      <c r="W929" s="364"/>
      <c r="X929" s="364"/>
      <c r="Y929" s="364"/>
      <c r="Z929" s="364"/>
    </row>
    <row r="930">
      <c r="A930" s="364"/>
      <c r="B930" s="364"/>
      <c r="C930" s="399"/>
      <c r="D930" s="399"/>
      <c r="E930" s="399"/>
      <c r="F930" s="364"/>
      <c r="G930" s="364"/>
      <c r="H930" s="364"/>
      <c r="I930" s="364"/>
      <c r="J930" s="364"/>
      <c r="K930" s="364"/>
      <c r="L930" s="364"/>
      <c r="M930" s="364"/>
      <c r="N930" s="364"/>
      <c r="O930" s="364"/>
      <c r="P930" s="364"/>
      <c r="Q930" s="364"/>
      <c r="R930" s="364"/>
      <c r="S930" s="364"/>
      <c r="T930" s="364"/>
      <c r="U930" s="364"/>
      <c r="V930" s="364"/>
      <c r="W930" s="364"/>
      <c r="X930" s="364"/>
      <c r="Y930" s="364"/>
      <c r="Z930" s="364"/>
    </row>
    <row r="931">
      <c r="A931" s="364"/>
      <c r="B931" s="364"/>
      <c r="C931" s="399"/>
      <c r="D931" s="399"/>
      <c r="E931" s="399"/>
      <c r="F931" s="364"/>
      <c r="G931" s="364"/>
      <c r="H931" s="364"/>
      <c r="I931" s="364"/>
      <c r="J931" s="364"/>
      <c r="K931" s="364"/>
      <c r="L931" s="364"/>
      <c r="M931" s="364"/>
      <c r="N931" s="364"/>
      <c r="O931" s="364"/>
      <c r="P931" s="364"/>
      <c r="Q931" s="364"/>
      <c r="R931" s="364"/>
      <c r="S931" s="364"/>
      <c r="T931" s="364"/>
      <c r="U931" s="364"/>
      <c r="V931" s="364"/>
      <c r="W931" s="364"/>
      <c r="X931" s="364"/>
      <c r="Y931" s="364"/>
      <c r="Z931" s="364"/>
    </row>
    <row r="932">
      <c r="A932" s="364"/>
      <c r="B932" s="364"/>
      <c r="C932" s="399"/>
      <c r="D932" s="399"/>
      <c r="E932" s="399"/>
      <c r="F932" s="364"/>
      <c r="G932" s="364"/>
      <c r="H932" s="364"/>
      <c r="I932" s="364"/>
      <c r="J932" s="364"/>
      <c r="K932" s="364"/>
      <c r="L932" s="364"/>
      <c r="M932" s="364"/>
      <c r="N932" s="364"/>
      <c r="O932" s="364"/>
      <c r="P932" s="364"/>
      <c r="Q932" s="364"/>
      <c r="R932" s="364"/>
      <c r="S932" s="364"/>
      <c r="T932" s="364"/>
      <c r="U932" s="364"/>
      <c r="V932" s="364"/>
      <c r="W932" s="364"/>
      <c r="X932" s="364"/>
      <c r="Y932" s="364"/>
      <c r="Z932" s="364"/>
    </row>
    <row r="933">
      <c r="A933" s="364"/>
      <c r="B933" s="364"/>
      <c r="C933" s="399"/>
      <c r="D933" s="399"/>
      <c r="E933" s="399"/>
      <c r="F933" s="364"/>
      <c r="G933" s="364"/>
      <c r="H933" s="364"/>
      <c r="I933" s="364"/>
      <c r="J933" s="364"/>
      <c r="K933" s="364"/>
      <c r="L933" s="364"/>
      <c r="M933" s="364"/>
      <c r="N933" s="364"/>
      <c r="O933" s="364"/>
      <c r="P933" s="364"/>
      <c r="Q933" s="364"/>
      <c r="R933" s="364"/>
      <c r="S933" s="364"/>
      <c r="T933" s="364"/>
      <c r="U933" s="364"/>
      <c r="V933" s="364"/>
      <c r="W933" s="364"/>
      <c r="X933" s="364"/>
      <c r="Y933" s="364"/>
      <c r="Z933" s="364"/>
    </row>
    <row r="934">
      <c r="A934" s="364"/>
      <c r="B934" s="364"/>
      <c r="C934" s="399"/>
      <c r="D934" s="399"/>
      <c r="E934" s="399"/>
      <c r="F934" s="364"/>
      <c r="G934" s="364"/>
      <c r="H934" s="364"/>
      <c r="I934" s="364"/>
      <c r="J934" s="364"/>
      <c r="K934" s="364"/>
      <c r="L934" s="364"/>
      <c r="M934" s="364"/>
      <c r="N934" s="364"/>
      <c r="O934" s="364"/>
      <c r="P934" s="364"/>
      <c r="Q934" s="364"/>
      <c r="R934" s="364"/>
      <c r="S934" s="364"/>
      <c r="T934" s="364"/>
      <c r="U934" s="364"/>
      <c r="V934" s="364"/>
      <c r="W934" s="364"/>
      <c r="X934" s="364"/>
      <c r="Y934" s="364"/>
      <c r="Z934" s="364"/>
    </row>
    <row r="935">
      <c r="A935" s="364"/>
      <c r="B935" s="364"/>
      <c r="C935" s="399"/>
      <c r="D935" s="399"/>
      <c r="E935" s="399"/>
      <c r="F935" s="364"/>
      <c r="G935" s="364"/>
      <c r="H935" s="364"/>
      <c r="I935" s="364"/>
      <c r="J935" s="364"/>
      <c r="K935" s="364"/>
      <c r="L935" s="364"/>
      <c r="M935" s="364"/>
      <c r="N935" s="364"/>
      <c r="O935" s="364"/>
      <c r="P935" s="364"/>
      <c r="Q935" s="364"/>
      <c r="R935" s="364"/>
      <c r="S935" s="364"/>
      <c r="T935" s="364"/>
      <c r="U935" s="364"/>
      <c r="V935" s="364"/>
      <c r="W935" s="364"/>
      <c r="X935" s="364"/>
      <c r="Y935" s="364"/>
      <c r="Z935" s="364"/>
    </row>
    <row r="936">
      <c r="A936" s="364"/>
      <c r="B936" s="364"/>
      <c r="C936" s="399"/>
      <c r="D936" s="399"/>
      <c r="E936" s="399"/>
      <c r="F936" s="364"/>
      <c r="G936" s="364"/>
      <c r="H936" s="364"/>
      <c r="I936" s="364"/>
      <c r="J936" s="364"/>
      <c r="K936" s="364"/>
      <c r="L936" s="364"/>
      <c r="M936" s="364"/>
      <c r="N936" s="364"/>
      <c r="O936" s="364"/>
      <c r="P936" s="364"/>
      <c r="Q936" s="364"/>
      <c r="R936" s="364"/>
      <c r="S936" s="364"/>
      <c r="T936" s="364"/>
      <c r="U936" s="364"/>
      <c r="V936" s="364"/>
      <c r="W936" s="364"/>
      <c r="X936" s="364"/>
      <c r="Y936" s="364"/>
      <c r="Z936" s="364"/>
    </row>
    <row r="937">
      <c r="A937" s="364"/>
      <c r="B937" s="364"/>
      <c r="C937" s="399"/>
      <c r="D937" s="399"/>
      <c r="E937" s="399"/>
      <c r="F937" s="364"/>
      <c r="G937" s="364"/>
      <c r="H937" s="364"/>
      <c r="I937" s="364"/>
      <c r="J937" s="364"/>
      <c r="K937" s="364"/>
      <c r="L937" s="364"/>
      <c r="M937" s="364"/>
      <c r="N937" s="364"/>
      <c r="O937" s="364"/>
      <c r="P937" s="364"/>
      <c r="Q937" s="364"/>
      <c r="R937" s="364"/>
      <c r="S937" s="364"/>
      <c r="T937" s="364"/>
      <c r="U937" s="364"/>
      <c r="V937" s="364"/>
      <c r="W937" s="364"/>
      <c r="X937" s="364"/>
      <c r="Y937" s="364"/>
      <c r="Z937" s="364"/>
    </row>
    <row r="938">
      <c r="A938" s="364"/>
      <c r="B938" s="364"/>
      <c r="C938" s="399"/>
      <c r="D938" s="399"/>
      <c r="E938" s="399"/>
      <c r="F938" s="364"/>
      <c r="G938" s="364"/>
      <c r="H938" s="364"/>
      <c r="I938" s="364"/>
      <c r="J938" s="364"/>
      <c r="K938" s="364"/>
      <c r="L938" s="364"/>
      <c r="M938" s="364"/>
      <c r="N938" s="364"/>
      <c r="O938" s="364"/>
      <c r="P938" s="364"/>
      <c r="Q938" s="364"/>
      <c r="R938" s="364"/>
      <c r="S938" s="364"/>
      <c r="T938" s="364"/>
      <c r="U938" s="364"/>
      <c r="V938" s="364"/>
      <c r="W938" s="364"/>
      <c r="X938" s="364"/>
      <c r="Y938" s="364"/>
      <c r="Z938" s="364"/>
    </row>
    <row r="939">
      <c r="A939" s="364"/>
      <c r="B939" s="364"/>
      <c r="C939" s="399"/>
      <c r="D939" s="399"/>
      <c r="E939" s="399"/>
      <c r="F939" s="364"/>
      <c r="G939" s="364"/>
      <c r="H939" s="364"/>
      <c r="I939" s="364"/>
      <c r="J939" s="364"/>
      <c r="K939" s="364"/>
      <c r="L939" s="364"/>
      <c r="M939" s="364"/>
      <c r="N939" s="364"/>
      <c r="O939" s="364"/>
      <c r="P939" s="364"/>
      <c r="Q939" s="364"/>
      <c r="R939" s="364"/>
      <c r="S939" s="364"/>
      <c r="T939" s="364"/>
      <c r="U939" s="364"/>
      <c r="V939" s="364"/>
      <c r="W939" s="364"/>
      <c r="X939" s="364"/>
      <c r="Y939" s="364"/>
      <c r="Z939" s="364"/>
    </row>
    <row r="940">
      <c r="A940" s="364"/>
      <c r="B940" s="364"/>
      <c r="C940" s="399"/>
      <c r="D940" s="399"/>
      <c r="E940" s="399"/>
      <c r="F940" s="364"/>
      <c r="G940" s="364"/>
      <c r="H940" s="364"/>
      <c r="I940" s="364"/>
      <c r="J940" s="364"/>
      <c r="K940" s="364"/>
      <c r="L940" s="364"/>
      <c r="M940" s="364"/>
      <c r="N940" s="364"/>
      <c r="O940" s="364"/>
      <c r="P940" s="364"/>
      <c r="Q940" s="364"/>
      <c r="R940" s="364"/>
      <c r="S940" s="364"/>
      <c r="T940" s="364"/>
      <c r="U940" s="364"/>
      <c r="V940" s="364"/>
      <c r="W940" s="364"/>
      <c r="X940" s="364"/>
      <c r="Y940" s="364"/>
      <c r="Z940" s="364"/>
    </row>
    <row r="941">
      <c r="A941" s="364"/>
      <c r="B941" s="364"/>
      <c r="C941" s="399"/>
      <c r="D941" s="399"/>
      <c r="E941" s="399"/>
      <c r="F941" s="364"/>
      <c r="G941" s="364"/>
      <c r="H941" s="364"/>
      <c r="I941" s="364"/>
      <c r="J941" s="364"/>
      <c r="K941" s="364"/>
      <c r="L941" s="364"/>
      <c r="M941" s="364"/>
      <c r="N941" s="364"/>
      <c r="O941" s="364"/>
      <c r="P941" s="364"/>
      <c r="Q941" s="364"/>
      <c r="R941" s="364"/>
      <c r="S941" s="364"/>
      <c r="T941" s="364"/>
      <c r="U941" s="364"/>
      <c r="V941" s="364"/>
      <c r="W941" s="364"/>
      <c r="X941" s="364"/>
      <c r="Y941" s="364"/>
      <c r="Z941" s="364"/>
    </row>
    <row r="942">
      <c r="A942" s="364"/>
      <c r="B942" s="364"/>
      <c r="C942" s="399"/>
      <c r="D942" s="399"/>
      <c r="E942" s="399"/>
      <c r="F942" s="364"/>
      <c r="G942" s="364"/>
      <c r="H942" s="364"/>
      <c r="I942" s="364"/>
      <c r="J942" s="364"/>
      <c r="K942" s="364"/>
      <c r="L942" s="364"/>
      <c r="M942" s="364"/>
      <c r="N942" s="364"/>
      <c r="O942" s="364"/>
      <c r="P942" s="364"/>
      <c r="Q942" s="364"/>
      <c r="R942" s="364"/>
      <c r="S942" s="364"/>
      <c r="T942" s="364"/>
      <c r="U942" s="364"/>
      <c r="V942" s="364"/>
      <c r="W942" s="364"/>
      <c r="X942" s="364"/>
      <c r="Y942" s="364"/>
      <c r="Z942" s="364"/>
    </row>
    <row r="943">
      <c r="A943" s="364"/>
      <c r="B943" s="364"/>
      <c r="C943" s="399"/>
      <c r="D943" s="399"/>
      <c r="E943" s="399"/>
      <c r="F943" s="364"/>
      <c r="G943" s="364"/>
      <c r="H943" s="364"/>
      <c r="I943" s="364"/>
      <c r="J943" s="364"/>
      <c r="K943" s="364"/>
      <c r="L943" s="364"/>
      <c r="M943" s="364"/>
      <c r="N943" s="364"/>
      <c r="O943" s="364"/>
      <c r="P943" s="364"/>
      <c r="Q943" s="364"/>
      <c r="R943" s="364"/>
      <c r="S943" s="364"/>
      <c r="T943" s="364"/>
      <c r="U943" s="364"/>
      <c r="V943" s="364"/>
      <c r="W943" s="364"/>
      <c r="X943" s="364"/>
      <c r="Y943" s="364"/>
      <c r="Z943" s="364"/>
    </row>
    <row r="944">
      <c r="A944" s="364"/>
      <c r="B944" s="364"/>
      <c r="C944" s="399"/>
      <c r="D944" s="399"/>
      <c r="E944" s="399"/>
      <c r="F944" s="364"/>
      <c r="G944" s="364"/>
      <c r="H944" s="364"/>
      <c r="I944" s="364"/>
      <c r="J944" s="364"/>
      <c r="K944" s="364"/>
      <c r="L944" s="364"/>
      <c r="M944" s="364"/>
      <c r="N944" s="364"/>
      <c r="O944" s="364"/>
      <c r="P944" s="364"/>
      <c r="Q944" s="364"/>
      <c r="R944" s="364"/>
      <c r="S944" s="364"/>
      <c r="T944" s="364"/>
      <c r="U944" s="364"/>
      <c r="V944" s="364"/>
      <c r="W944" s="364"/>
      <c r="X944" s="364"/>
      <c r="Y944" s="364"/>
      <c r="Z944" s="364"/>
    </row>
    <row r="945">
      <c r="A945" s="364"/>
      <c r="B945" s="364"/>
      <c r="C945" s="399"/>
      <c r="D945" s="399"/>
      <c r="E945" s="399"/>
      <c r="F945" s="364"/>
      <c r="G945" s="364"/>
      <c r="H945" s="364"/>
      <c r="I945" s="364"/>
      <c r="J945" s="364"/>
      <c r="K945" s="364"/>
      <c r="L945" s="364"/>
      <c r="M945" s="364"/>
      <c r="N945" s="364"/>
      <c r="O945" s="364"/>
      <c r="P945" s="364"/>
      <c r="Q945" s="364"/>
      <c r="R945" s="364"/>
      <c r="S945" s="364"/>
      <c r="T945" s="364"/>
      <c r="U945" s="364"/>
      <c r="V945" s="364"/>
      <c r="W945" s="364"/>
      <c r="X945" s="364"/>
      <c r="Y945" s="364"/>
      <c r="Z945" s="364"/>
    </row>
    <row r="946">
      <c r="A946" s="364"/>
      <c r="B946" s="364"/>
      <c r="C946" s="399"/>
      <c r="D946" s="399"/>
      <c r="E946" s="399"/>
      <c r="F946" s="364"/>
      <c r="G946" s="364"/>
      <c r="H946" s="364"/>
      <c r="I946" s="364"/>
      <c r="J946" s="364"/>
      <c r="K946" s="364"/>
      <c r="L946" s="364"/>
      <c r="M946" s="364"/>
      <c r="N946" s="364"/>
      <c r="O946" s="364"/>
      <c r="P946" s="364"/>
      <c r="Q946" s="364"/>
      <c r="R946" s="364"/>
      <c r="S946" s="364"/>
      <c r="T946" s="364"/>
      <c r="U946" s="364"/>
      <c r="V946" s="364"/>
      <c r="W946" s="364"/>
      <c r="X946" s="364"/>
      <c r="Y946" s="364"/>
      <c r="Z946" s="364"/>
    </row>
    <row r="947">
      <c r="A947" s="364"/>
      <c r="B947" s="364"/>
      <c r="C947" s="399"/>
      <c r="D947" s="399"/>
      <c r="E947" s="399"/>
      <c r="F947" s="364"/>
      <c r="G947" s="364"/>
      <c r="H947" s="364"/>
      <c r="I947" s="364"/>
      <c r="J947" s="364"/>
      <c r="K947" s="364"/>
      <c r="L947" s="364"/>
      <c r="M947" s="364"/>
      <c r="N947" s="364"/>
      <c r="O947" s="364"/>
      <c r="P947" s="364"/>
      <c r="Q947" s="364"/>
      <c r="R947" s="364"/>
      <c r="S947" s="364"/>
      <c r="T947" s="364"/>
      <c r="U947" s="364"/>
      <c r="V947" s="364"/>
      <c r="W947" s="364"/>
      <c r="X947" s="364"/>
      <c r="Y947" s="364"/>
      <c r="Z947" s="364"/>
    </row>
    <row r="948">
      <c r="A948" s="364"/>
      <c r="B948" s="364"/>
      <c r="C948" s="399"/>
      <c r="D948" s="399"/>
      <c r="E948" s="399"/>
      <c r="F948" s="364"/>
      <c r="G948" s="364"/>
      <c r="H948" s="364"/>
      <c r="I948" s="364"/>
      <c r="J948" s="364"/>
      <c r="K948" s="364"/>
      <c r="L948" s="364"/>
      <c r="M948" s="364"/>
      <c r="N948" s="364"/>
      <c r="O948" s="364"/>
      <c r="P948" s="364"/>
      <c r="Q948" s="364"/>
      <c r="R948" s="364"/>
      <c r="S948" s="364"/>
      <c r="T948" s="364"/>
      <c r="U948" s="364"/>
      <c r="V948" s="364"/>
      <c r="W948" s="364"/>
      <c r="X948" s="364"/>
      <c r="Y948" s="364"/>
      <c r="Z948" s="364"/>
    </row>
    <row r="949">
      <c r="A949" s="364"/>
      <c r="B949" s="364"/>
      <c r="C949" s="399"/>
      <c r="D949" s="399"/>
      <c r="E949" s="399"/>
      <c r="F949" s="364"/>
      <c r="G949" s="364"/>
      <c r="H949" s="364"/>
      <c r="I949" s="364"/>
      <c r="J949" s="364"/>
      <c r="K949" s="364"/>
      <c r="L949" s="364"/>
      <c r="M949" s="364"/>
      <c r="N949" s="364"/>
      <c r="O949" s="364"/>
      <c r="P949" s="364"/>
      <c r="Q949" s="364"/>
      <c r="R949" s="364"/>
      <c r="S949" s="364"/>
      <c r="T949" s="364"/>
      <c r="U949" s="364"/>
      <c r="V949" s="364"/>
      <c r="W949" s="364"/>
      <c r="X949" s="364"/>
      <c r="Y949" s="364"/>
      <c r="Z949" s="364"/>
    </row>
    <row r="950">
      <c r="A950" s="364"/>
      <c r="B950" s="364"/>
      <c r="C950" s="399"/>
      <c r="D950" s="399"/>
      <c r="E950" s="399"/>
      <c r="F950" s="364"/>
      <c r="G950" s="364"/>
      <c r="H950" s="364"/>
      <c r="I950" s="364"/>
      <c r="J950" s="364"/>
      <c r="K950" s="364"/>
      <c r="L950" s="364"/>
      <c r="M950" s="364"/>
      <c r="N950" s="364"/>
      <c r="O950" s="364"/>
      <c r="P950" s="364"/>
      <c r="Q950" s="364"/>
      <c r="R950" s="364"/>
      <c r="S950" s="364"/>
      <c r="T950" s="364"/>
      <c r="U950" s="364"/>
      <c r="V950" s="364"/>
      <c r="W950" s="364"/>
      <c r="X950" s="364"/>
      <c r="Y950" s="364"/>
      <c r="Z950" s="364"/>
    </row>
    <row r="951">
      <c r="A951" s="364"/>
      <c r="B951" s="364"/>
      <c r="C951" s="399"/>
      <c r="D951" s="399"/>
      <c r="E951" s="399"/>
      <c r="F951" s="364"/>
      <c r="G951" s="364"/>
      <c r="H951" s="364"/>
      <c r="I951" s="364"/>
      <c r="J951" s="364"/>
      <c r="K951" s="364"/>
      <c r="L951" s="364"/>
      <c r="M951" s="364"/>
      <c r="N951" s="364"/>
      <c r="O951" s="364"/>
      <c r="P951" s="364"/>
      <c r="Q951" s="364"/>
      <c r="R951" s="364"/>
      <c r="S951" s="364"/>
      <c r="T951" s="364"/>
      <c r="U951" s="364"/>
      <c r="V951" s="364"/>
      <c r="W951" s="364"/>
      <c r="X951" s="364"/>
      <c r="Y951" s="364"/>
      <c r="Z951" s="364"/>
    </row>
    <row r="952">
      <c r="A952" s="364"/>
      <c r="B952" s="364"/>
      <c r="C952" s="399"/>
      <c r="D952" s="399"/>
      <c r="E952" s="399"/>
      <c r="F952" s="364"/>
      <c r="G952" s="364"/>
      <c r="H952" s="364"/>
      <c r="I952" s="364"/>
      <c r="J952" s="364"/>
      <c r="K952" s="364"/>
      <c r="L952" s="364"/>
      <c r="M952" s="364"/>
      <c r="N952" s="364"/>
      <c r="O952" s="364"/>
      <c r="P952" s="364"/>
      <c r="Q952" s="364"/>
      <c r="R952" s="364"/>
      <c r="S952" s="364"/>
      <c r="T952" s="364"/>
      <c r="U952" s="364"/>
      <c r="V952" s="364"/>
      <c r="W952" s="364"/>
      <c r="X952" s="364"/>
      <c r="Y952" s="364"/>
      <c r="Z952" s="364"/>
    </row>
    <row r="953">
      <c r="A953" s="364"/>
      <c r="B953" s="364"/>
      <c r="C953" s="399"/>
      <c r="D953" s="399"/>
      <c r="E953" s="399"/>
      <c r="F953" s="364"/>
      <c r="G953" s="364"/>
      <c r="H953" s="364"/>
      <c r="I953" s="364"/>
      <c r="J953" s="364"/>
      <c r="K953" s="364"/>
      <c r="L953" s="364"/>
      <c r="M953" s="364"/>
      <c r="N953" s="364"/>
      <c r="O953" s="364"/>
      <c r="P953" s="364"/>
      <c r="Q953" s="364"/>
      <c r="R953" s="364"/>
      <c r="S953" s="364"/>
      <c r="T953" s="364"/>
      <c r="U953" s="364"/>
      <c r="V953" s="364"/>
      <c r="W953" s="364"/>
      <c r="X953" s="364"/>
      <c r="Y953" s="364"/>
      <c r="Z953" s="364"/>
    </row>
    <row r="954">
      <c r="A954" s="364"/>
      <c r="B954" s="364"/>
      <c r="C954" s="399"/>
      <c r="D954" s="399"/>
      <c r="E954" s="399"/>
      <c r="F954" s="364"/>
      <c r="G954" s="364"/>
      <c r="H954" s="364"/>
      <c r="I954" s="364"/>
      <c r="J954" s="364"/>
      <c r="K954" s="364"/>
      <c r="L954" s="364"/>
      <c r="M954" s="364"/>
      <c r="N954" s="364"/>
      <c r="O954" s="364"/>
      <c r="P954" s="364"/>
      <c r="Q954" s="364"/>
      <c r="R954" s="364"/>
      <c r="S954" s="364"/>
      <c r="T954" s="364"/>
      <c r="U954" s="364"/>
      <c r="V954" s="364"/>
      <c r="W954" s="364"/>
      <c r="X954" s="364"/>
      <c r="Y954" s="364"/>
      <c r="Z954" s="364"/>
    </row>
    <row r="955">
      <c r="A955" s="364"/>
      <c r="B955" s="364"/>
      <c r="C955" s="399"/>
      <c r="D955" s="399"/>
      <c r="E955" s="399"/>
      <c r="F955" s="364"/>
      <c r="G955" s="364"/>
      <c r="H955" s="364"/>
      <c r="I955" s="364"/>
      <c r="J955" s="364"/>
      <c r="K955" s="364"/>
      <c r="L955" s="364"/>
      <c r="M955" s="364"/>
      <c r="N955" s="364"/>
      <c r="O955" s="364"/>
      <c r="P955" s="364"/>
      <c r="Q955" s="364"/>
      <c r="R955" s="364"/>
      <c r="S955" s="364"/>
      <c r="T955" s="364"/>
      <c r="U955" s="364"/>
      <c r="V955" s="364"/>
      <c r="W955" s="364"/>
      <c r="X955" s="364"/>
      <c r="Y955" s="364"/>
      <c r="Z955" s="364"/>
    </row>
    <row r="956">
      <c r="A956" s="364"/>
      <c r="B956" s="364"/>
      <c r="C956" s="399"/>
      <c r="D956" s="399"/>
      <c r="E956" s="399"/>
      <c r="F956" s="364"/>
      <c r="G956" s="364"/>
      <c r="H956" s="364"/>
      <c r="I956" s="364"/>
      <c r="J956" s="364"/>
      <c r="K956" s="364"/>
      <c r="L956" s="364"/>
      <c r="M956" s="364"/>
      <c r="N956" s="364"/>
      <c r="O956" s="364"/>
      <c r="P956" s="364"/>
      <c r="Q956" s="364"/>
      <c r="R956" s="364"/>
      <c r="S956" s="364"/>
      <c r="T956" s="364"/>
      <c r="U956" s="364"/>
      <c r="V956" s="364"/>
      <c r="W956" s="364"/>
      <c r="X956" s="364"/>
      <c r="Y956" s="364"/>
      <c r="Z956" s="364"/>
    </row>
    <row r="957">
      <c r="A957" s="364"/>
      <c r="B957" s="364"/>
      <c r="C957" s="399"/>
      <c r="D957" s="399"/>
      <c r="E957" s="399"/>
      <c r="F957" s="364"/>
      <c r="G957" s="364"/>
      <c r="H957" s="364"/>
      <c r="I957" s="364"/>
      <c r="J957" s="364"/>
      <c r="K957" s="364"/>
      <c r="L957" s="364"/>
      <c r="M957" s="364"/>
      <c r="N957" s="364"/>
      <c r="O957" s="364"/>
      <c r="P957" s="364"/>
      <c r="Q957" s="364"/>
      <c r="R957" s="364"/>
      <c r="S957" s="364"/>
      <c r="T957" s="364"/>
      <c r="U957" s="364"/>
      <c r="V957" s="364"/>
      <c r="W957" s="364"/>
      <c r="X957" s="364"/>
      <c r="Y957" s="364"/>
      <c r="Z957" s="364"/>
    </row>
    <row r="958">
      <c r="A958" s="364"/>
      <c r="B958" s="364"/>
      <c r="C958" s="399"/>
      <c r="D958" s="399"/>
      <c r="E958" s="399"/>
      <c r="F958" s="364"/>
      <c r="G958" s="364"/>
      <c r="H958" s="364"/>
      <c r="I958" s="364"/>
      <c r="J958" s="364"/>
      <c r="K958" s="364"/>
      <c r="L958" s="364"/>
      <c r="M958" s="364"/>
      <c r="N958" s="364"/>
      <c r="O958" s="364"/>
      <c r="P958" s="364"/>
      <c r="Q958" s="364"/>
      <c r="R958" s="364"/>
      <c r="S958" s="364"/>
      <c r="T958" s="364"/>
      <c r="U958" s="364"/>
      <c r="V958" s="364"/>
      <c r="W958" s="364"/>
      <c r="X958" s="364"/>
      <c r="Y958" s="364"/>
      <c r="Z958" s="364"/>
    </row>
    <row r="959">
      <c r="A959" s="364"/>
      <c r="B959" s="364"/>
      <c r="C959" s="399"/>
      <c r="D959" s="399"/>
      <c r="E959" s="399"/>
      <c r="F959" s="364"/>
      <c r="G959" s="364"/>
      <c r="H959" s="364"/>
      <c r="I959" s="364"/>
      <c r="J959" s="364"/>
      <c r="K959" s="364"/>
      <c r="L959" s="364"/>
      <c r="M959" s="364"/>
      <c r="N959" s="364"/>
      <c r="O959" s="364"/>
      <c r="P959" s="364"/>
      <c r="Q959" s="364"/>
      <c r="R959" s="364"/>
      <c r="S959" s="364"/>
      <c r="T959" s="364"/>
      <c r="U959" s="364"/>
      <c r="V959" s="364"/>
      <c r="W959" s="364"/>
      <c r="X959" s="364"/>
      <c r="Y959" s="364"/>
      <c r="Z959" s="364"/>
    </row>
    <row r="960">
      <c r="A960" s="364"/>
      <c r="B960" s="364"/>
      <c r="C960" s="399"/>
      <c r="D960" s="399"/>
      <c r="E960" s="399"/>
      <c r="F960" s="364"/>
      <c r="G960" s="364"/>
      <c r="H960" s="364"/>
      <c r="I960" s="364"/>
      <c r="J960" s="364"/>
      <c r="K960" s="364"/>
      <c r="L960" s="364"/>
      <c r="M960" s="364"/>
      <c r="N960" s="364"/>
      <c r="O960" s="364"/>
      <c r="P960" s="364"/>
      <c r="Q960" s="364"/>
      <c r="R960" s="364"/>
      <c r="S960" s="364"/>
      <c r="T960" s="364"/>
      <c r="U960" s="364"/>
      <c r="V960" s="364"/>
      <c r="W960" s="364"/>
      <c r="X960" s="364"/>
      <c r="Y960" s="364"/>
      <c r="Z960" s="364"/>
    </row>
    <row r="961">
      <c r="A961" s="364"/>
      <c r="B961" s="364"/>
      <c r="C961" s="399"/>
      <c r="D961" s="399"/>
      <c r="E961" s="399"/>
      <c r="F961" s="364"/>
      <c r="G961" s="364"/>
      <c r="H961" s="364"/>
      <c r="I961" s="364"/>
      <c r="J961" s="364"/>
      <c r="K961" s="364"/>
      <c r="L961" s="364"/>
      <c r="M961" s="364"/>
      <c r="N961" s="364"/>
      <c r="O961" s="364"/>
      <c r="P961" s="364"/>
      <c r="Q961" s="364"/>
      <c r="R961" s="364"/>
      <c r="S961" s="364"/>
      <c r="T961" s="364"/>
      <c r="U961" s="364"/>
      <c r="V961" s="364"/>
      <c r="W961" s="364"/>
      <c r="X961" s="364"/>
      <c r="Y961" s="364"/>
      <c r="Z961" s="364"/>
    </row>
    <row r="962">
      <c r="A962" s="364"/>
      <c r="B962" s="364"/>
      <c r="C962" s="399"/>
      <c r="D962" s="399"/>
      <c r="E962" s="399"/>
      <c r="F962" s="364"/>
      <c r="G962" s="364"/>
      <c r="H962" s="364"/>
      <c r="I962" s="364"/>
      <c r="J962" s="364"/>
      <c r="K962" s="364"/>
      <c r="L962" s="364"/>
      <c r="M962" s="364"/>
      <c r="N962" s="364"/>
      <c r="O962" s="364"/>
      <c r="P962" s="364"/>
      <c r="Q962" s="364"/>
      <c r="R962" s="364"/>
      <c r="S962" s="364"/>
      <c r="T962" s="364"/>
      <c r="U962" s="364"/>
      <c r="V962" s="364"/>
      <c r="W962" s="364"/>
      <c r="X962" s="364"/>
      <c r="Y962" s="364"/>
      <c r="Z962" s="364"/>
    </row>
    <row r="963">
      <c r="A963" s="364"/>
      <c r="B963" s="364"/>
      <c r="C963" s="399"/>
      <c r="D963" s="399"/>
      <c r="E963" s="399"/>
      <c r="F963" s="364"/>
      <c r="G963" s="364"/>
      <c r="H963" s="364"/>
      <c r="I963" s="364"/>
      <c r="J963" s="364"/>
      <c r="K963" s="364"/>
      <c r="L963" s="364"/>
      <c r="M963" s="364"/>
      <c r="N963" s="364"/>
      <c r="O963" s="364"/>
      <c r="P963" s="364"/>
      <c r="Q963" s="364"/>
      <c r="R963" s="364"/>
      <c r="S963" s="364"/>
      <c r="T963" s="364"/>
      <c r="U963" s="364"/>
      <c r="V963" s="364"/>
      <c r="W963" s="364"/>
      <c r="X963" s="364"/>
      <c r="Y963" s="364"/>
      <c r="Z963" s="364"/>
    </row>
    <row r="964">
      <c r="A964" s="364"/>
      <c r="B964" s="364"/>
      <c r="C964" s="399"/>
      <c r="D964" s="399"/>
      <c r="E964" s="399"/>
      <c r="F964" s="364"/>
      <c r="G964" s="364"/>
      <c r="H964" s="364"/>
      <c r="I964" s="364"/>
      <c r="J964" s="364"/>
      <c r="K964" s="364"/>
      <c r="L964" s="364"/>
      <c r="M964" s="364"/>
      <c r="N964" s="364"/>
      <c r="O964" s="364"/>
      <c r="P964" s="364"/>
      <c r="Q964" s="364"/>
      <c r="R964" s="364"/>
      <c r="S964" s="364"/>
      <c r="T964" s="364"/>
      <c r="U964" s="364"/>
      <c r="V964" s="364"/>
      <c r="W964" s="364"/>
      <c r="X964" s="364"/>
      <c r="Y964" s="364"/>
      <c r="Z964" s="364"/>
    </row>
    <row r="965">
      <c r="A965" s="364"/>
      <c r="B965" s="364"/>
      <c r="C965" s="399"/>
      <c r="D965" s="399"/>
      <c r="E965" s="399"/>
      <c r="F965" s="364"/>
      <c r="G965" s="364"/>
      <c r="H965" s="364"/>
      <c r="I965" s="364"/>
      <c r="J965" s="364"/>
      <c r="K965" s="364"/>
      <c r="L965" s="364"/>
      <c r="M965" s="364"/>
      <c r="N965" s="364"/>
      <c r="O965" s="364"/>
      <c r="P965" s="364"/>
      <c r="Q965" s="364"/>
      <c r="R965" s="364"/>
      <c r="S965" s="364"/>
      <c r="T965" s="364"/>
      <c r="U965" s="364"/>
      <c r="V965" s="364"/>
      <c r="W965" s="364"/>
      <c r="X965" s="364"/>
      <c r="Y965" s="364"/>
      <c r="Z965" s="364"/>
    </row>
    <row r="966">
      <c r="A966" s="364"/>
      <c r="B966" s="364"/>
      <c r="C966" s="399"/>
      <c r="D966" s="399"/>
      <c r="E966" s="399"/>
      <c r="F966" s="364"/>
      <c r="G966" s="364"/>
      <c r="H966" s="364"/>
      <c r="I966" s="364"/>
      <c r="J966" s="364"/>
      <c r="K966" s="364"/>
      <c r="L966" s="364"/>
      <c r="M966" s="364"/>
      <c r="N966" s="364"/>
      <c r="O966" s="364"/>
      <c r="P966" s="364"/>
      <c r="Q966" s="364"/>
      <c r="R966" s="364"/>
      <c r="S966" s="364"/>
      <c r="T966" s="364"/>
      <c r="U966" s="364"/>
      <c r="V966" s="364"/>
      <c r="W966" s="364"/>
      <c r="X966" s="364"/>
      <c r="Y966" s="364"/>
      <c r="Z966" s="364"/>
    </row>
    <row r="967">
      <c r="A967" s="364"/>
      <c r="B967" s="364"/>
      <c r="C967" s="399"/>
      <c r="D967" s="399"/>
      <c r="E967" s="399"/>
      <c r="F967" s="364"/>
      <c r="G967" s="364"/>
      <c r="H967" s="364"/>
      <c r="I967" s="364"/>
      <c r="J967" s="364"/>
      <c r="K967" s="364"/>
      <c r="L967" s="364"/>
      <c r="M967" s="364"/>
      <c r="N967" s="364"/>
      <c r="O967" s="364"/>
      <c r="P967" s="364"/>
      <c r="Q967" s="364"/>
      <c r="R967" s="364"/>
      <c r="S967" s="364"/>
      <c r="T967" s="364"/>
      <c r="U967" s="364"/>
      <c r="V967" s="364"/>
      <c r="W967" s="364"/>
      <c r="X967" s="364"/>
      <c r="Y967" s="364"/>
      <c r="Z967" s="364"/>
    </row>
    <row r="968">
      <c r="A968" s="364"/>
      <c r="B968" s="364"/>
      <c r="C968" s="399"/>
      <c r="D968" s="399"/>
      <c r="E968" s="399"/>
      <c r="F968" s="364"/>
      <c r="G968" s="364"/>
      <c r="H968" s="364"/>
      <c r="I968" s="364"/>
      <c r="J968" s="364"/>
      <c r="K968" s="364"/>
      <c r="L968" s="364"/>
      <c r="M968" s="364"/>
      <c r="N968" s="364"/>
      <c r="O968" s="364"/>
      <c r="P968" s="364"/>
      <c r="Q968" s="364"/>
      <c r="R968" s="364"/>
      <c r="S968" s="364"/>
      <c r="T968" s="364"/>
      <c r="U968" s="364"/>
      <c r="V968" s="364"/>
      <c r="W968" s="364"/>
      <c r="X968" s="364"/>
      <c r="Y968" s="364"/>
      <c r="Z968" s="364"/>
    </row>
    <row r="969">
      <c r="A969" s="364"/>
      <c r="B969" s="364"/>
      <c r="C969" s="399"/>
      <c r="D969" s="399"/>
      <c r="E969" s="399"/>
      <c r="F969" s="364"/>
      <c r="G969" s="364"/>
      <c r="H969" s="364"/>
      <c r="I969" s="364"/>
      <c r="J969" s="364"/>
      <c r="K969" s="364"/>
      <c r="L969" s="364"/>
      <c r="M969" s="364"/>
      <c r="N969" s="364"/>
      <c r="O969" s="364"/>
      <c r="P969" s="364"/>
      <c r="Q969" s="364"/>
      <c r="R969" s="364"/>
      <c r="S969" s="364"/>
      <c r="T969" s="364"/>
      <c r="U969" s="364"/>
      <c r="V969" s="364"/>
      <c r="W969" s="364"/>
      <c r="X969" s="364"/>
      <c r="Y969" s="364"/>
      <c r="Z969" s="364"/>
    </row>
    <row r="970">
      <c r="A970" s="364"/>
      <c r="B970" s="364"/>
      <c r="C970" s="399"/>
      <c r="D970" s="399"/>
      <c r="E970" s="399"/>
      <c r="F970" s="364"/>
      <c r="G970" s="364"/>
      <c r="H970" s="364"/>
      <c r="I970" s="364"/>
      <c r="J970" s="364"/>
      <c r="K970" s="364"/>
      <c r="L970" s="364"/>
      <c r="M970" s="364"/>
      <c r="N970" s="364"/>
      <c r="O970" s="364"/>
      <c r="P970" s="364"/>
      <c r="Q970" s="364"/>
      <c r="R970" s="364"/>
      <c r="S970" s="364"/>
      <c r="T970" s="364"/>
      <c r="U970" s="364"/>
      <c r="V970" s="364"/>
      <c r="W970" s="364"/>
      <c r="X970" s="364"/>
      <c r="Y970" s="364"/>
      <c r="Z970" s="364"/>
    </row>
    <row r="971">
      <c r="A971" s="364"/>
      <c r="B971" s="364"/>
      <c r="C971" s="399"/>
      <c r="D971" s="399"/>
      <c r="E971" s="399"/>
      <c r="F971" s="364"/>
      <c r="G971" s="364"/>
      <c r="H971" s="364"/>
      <c r="I971" s="364"/>
      <c r="J971" s="364"/>
      <c r="K971" s="364"/>
      <c r="L971" s="364"/>
      <c r="M971" s="364"/>
      <c r="N971" s="364"/>
      <c r="O971" s="364"/>
      <c r="P971" s="364"/>
      <c r="Q971" s="364"/>
      <c r="R971" s="364"/>
      <c r="S971" s="364"/>
      <c r="T971" s="364"/>
      <c r="U971" s="364"/>
      <c r="V971" s="364"/>
      <c r="W971" s="364"/>
      <c r="X971" s="364"/>
      <c r="Y971" s="364"/>
      <c r="Z971" s="364"/>
    </row>
    <row r="972">
      <c r="A972" s="364"/>
      <c r="B972" s="364"/>
      <c r="C972" s="399"/>
      <c r="D972" s="399"/>
      <c r="E972" s="399"/>
      <c r="F972" s="364"/>
      <c r="G972" s="364"/>
      <c r="H972" s="364"/>
      <c r="I972" s="364"/>
      <c r="J972" s="364"/>
      <c r="K972" s="364"/>
      <c r="L972" s="364"/>
      <c r="M972" s="364"/>
      <c r="N972" s="364"/>
      <c r="O972" s="364"/>
      <c r="P972" s="364"/>
      <c r="Q972" s="364"/>
      <c r="R972" s="364"/>
      <c r="S972" s="364"/>
      <c r="T972" s="364"/>
      <c r="U972" s="364"/>
      <c r="V972" s="364"/>
      <c r="W972" s="364"/>
      <c r="X972" s="364"/>
      <c r="Y972" s="364"/>
      <c r="Z972" s="364"/>
    </row>
    <row r="973">
      <c r="A973" s="364"/>
      <c r="B973" s="364"/>
      <c r="C973" s="399"/>
      <c r="D973" s="399"/>
      <c r="E973" s="399"/>
      <c r="F973" s="364"/>
      <c r="G973" s="364"/>
      <c r="H973" s="364"/>
      <c r="I973" s="364"/>
      <c r="J973" s="364"/>
      <c r="K973" s="364"/>
      <c r="L973" s="364"/>
      <c r="M973" s="364"/>
      <c r="N973" s="364"/>
      <c r="O973" s="364"/>
      <c r="P973" s="364"/>
      <c r="Q973" s="364"/>
      <c r="R973" s="364"/>
      <c r="S973" s="364"/>
      <c r="T973" s="364"/>
      <c r="U973" s="364"/>
      <c r="V973" s="364"/>
      <c r="W973" s="364"/>
      <c r="X973" s="364"/>
      <c r="Y973" s="364"/>
      <c r="Z973" s="364"/>
    </row>
    <row r="974">
      <c r="A974" s="364"/>
      <c r="B974" s="364"/>
      <c r="C974" s="399"/>
      <c r="D974" s="399"/>
      <c r="E974" s="399"/>
      <c r="F974" s="364"/>
      <c r="G974" s="364"/>
      <c r="H974" s="364"/>
      <c r="I974" s="364"/>
      <c r="J974" s="364"/>
      <c r="K974" s="364"/>
      <c r="L974" s="364"/>
      <c r="M974" s="364"/>
      <c r="N974" s="364"/>
      <c r="O974" s="364"/>
      <c r="P974" s="364"/>
      <c r="Q974" s="364"/>
      <c r="R974" s="364"/>
      <c r="S974" s="364"/>
      <c r="T974" s="364"/>
      <c r="U974" s="364"/>
      <c r="V974" s="364"/>
      <c r="W974" s="364"/>
      <c r="X974" s="364"/>
      <c r="Y974" s="364"/>
      <c r="Z974" s="364"/>
    </row>
    <row r="975">
      <c r="A975" s="364"/>
      <c r="B975" s="364"/>
      <c r="C975" s="399"/>
      <c r="D975" s="399"/>
      <c r="E975" s="399"/>
      <c r="F975" s="364"/>
      <c r="G975" s="364"/>
      <c r="H975" s="364"/>
      <c r="I975" s="364"/>
      <c r="J975" s="364"/>
      <c r="K975" s="364"/>
      <c r="L975" s="364"/>
      <c r="M975" s="364"/>
      <c r="N975" s="364"/>
      <c r="O975" s="364"/>
      <c r="P975" s="364"/>
      <c r="Q975" s="364"/>
      <c r="R975" s="364"/>
      <c r="S975" s="364"/>
      <c r="T975" s="364"/>
      <c r="U975" s="364"/>
      <c r="V975" s="364"/>
      <c r="W975" s="364"/>
      <c r="X975" s="364"/>
      <c r="Y975" s="364"/>
      <c r="Z975" s="364"/>
    </row>
    <row r="976">
      <c r="A976" s="364"/>
      <c r="B976" s="364"/>
      <c r="C976" s="399"/>
      <c r="D976" s="399"/>
      <c r="E976" s="399"/>
      <c r="F976" s="364"/>
      <c r="G976" s="364"/>
      <c r="H976" s="364"/>
      <c r="I976" s="364"/>
      <c r="J976" s="364"/>
      <c r="K976" s="364"/>
      <c r="L976" s="364"/>
      <c r="M976" s="364"/>
      <c r="N976" s="364"/>
      <c r="O976" s="364"/>
      <c r="P976" s="364"/>
      <c r="Q976" s="364"/>
      <c r="R976" s="364"/>
      <c r="S976" s="364"/>
      <c r="T976" s="364"/>
      <c r="U976" s="364"/>
      <c r="V976" s="364"/>
      <c r="W976" s="364"/>
      <c r="X976" s="364"/>
      <c r="Y976" s="364"/>
      <c r="Z976" s="364"/>
    </row>
    <row r="977">
      <c r="A977" s="364"/>
      <c r="B977" s="364"/>
      <c r="C977" s="399"/>
      <c r="D977" s="399"/>
      <c r="E977" s="399"/>
      <c r="F977" s="364"/>
      <c r="G977" s="364"/>
      <c r="H977" s="364"/>
      <c r="I977" s="364"/>
      <c r="J977" s="364"/>
      <c r="K977" s="364"/>
      <c r="L977" s="364"/>
      <c r="M977" s="364"/>
      <c r="N977" s="364"/>
      <c r="O977" s="364"/>
      <c r="P977" s="364"/>
      <c r="Q977" s="364"/>
      <c r="R977" s="364"/>
      <c r="S977" s="364"/>
      <c r="T977" s="364"/>
      <c r="U977" s="364"/>
      <c r="V977" s="364"/>
      <c r="W977" s="364"/>
      <c r="X977" s="364"/>
      <c r="Y977" s="364"/>
      <c r="Z977" s="364"/>
    </row>
    <row r="978">
      <c r="A978" s="364"/>
      <c r="B978" s="364"/>
      <c r="C978" s="399"/>
      <c r="D978" s="399"/>
      <c r="E978" s="399"/>
      <c r="F978" s="364"/>
      <c r="G978" s="364"/>
      <c r="H978" s="364"/>
      <c r="I978" s="364"/>
      <c r="J978" s="364"/>
      <c r="K978" s="364"/>
      <c r="L978" s="364"/>
      <c r="M978" s="364"/>
      <c r="N978" s="364"/>
      <c r="O978" s="364"/>
      <c r="P978" s="364"/>
      <c r="Q978" s="364"/>
      <c r="R978" s="364"/>
      <c r="S978" s="364"/>
      <c r="T978" s="364"/>
      <c r="U978" s="364"/>
      <c r="V978" s="364"/>
      <c r="W978" s="364"/>
      <c r="X978" s="364"/>
      <c r="Y978" s="364"/>
      <c r="Z978" s="364"/>
    </row>
    <row r="979">
      <c r="A979" s="364"/>
      <c r="B979" s="364"/>
      <c r="C979" s="399"/>
      <c r="D979" s="399"/>
      <c r="E979" s="399"/>
      <c r="F979" s="364"/>
      <c r="G979" s="364"/>
      <c r="H979" s="364"/>
      <c r="I979" s="364"/>
      <c r="J979" s="364"/>
      <c r="K979" s="364"/>
      <c r="L979" s="364"/>
      <c r="M979" s="364"/>
      <c r="N979" s="364"/>
      <c r="O979" s="364"/>
      <c r="P979" s="364"/>
      <c r="Q979" s="364"/>
      <c r="R979" s="364"/>
      <c r="S979" s="364"/>
      <c r="T979" s="364"/>
      <c r="U979" s="364"/>
      <c r="V979" s="364"/>
      <c r="W979" s="364"/>
      <c r="X979" s="364"/>
      <c r="Y979" s="364"/>
      <c r="Z979" s="364"/>
    </row>
    <row r="980">
      <c r="A980" s="364"/>
      <c r="B980" s="364"/>
      <c r="C980" s="399"/>
      <c r="D980" s="399"/>
      <c r="E980" s="399"/>
      <c r="F980" s="364"/>
      <c r="G980" s="364"/>
      <c r="H980" s="364"/>
      <c r="I980" s="364"/>
      <c r="J980" s="364"/>
      <c r="K980" s="364"/>
      <c r="L980" s="364"/>
      <c r="M980" s="364"/>
      <c r="N980" s="364"/>
      <c r="O980" s="364"/>
      <c r="P980" s="364"/>
      <c r="Q980" s="364"/>
      <c r="R980" s="364"/>
      <c r="S980" s="364"/>
      <c r="T980" s="364"/>
      <c r="U980" s="364"/>
      <c r="V980" s="364"/>
      <c r="W980" s="364"/>
      <c r="X980" s="364"/>
      <c r="Y980" s="364"/>
      <c r="Z980" s="364"/>
    </row>
    <row r="981">
      <c r="A981" s="364"/>
      <c r="B981" s="364"/>
      <c r="C981" s="399"/>
      <c r="D981" s="399"/>
      <c r="E981" s="399"/>
      <c r="F981" s="364"/>
      <c r="G981" s="364"/>
      <c r="H981" s="364"/>
      <c r="I981" s="364"/>
      <c r="J981" s="364"/>
      <c r="K981" s="364"/>
      <c r="L981" s="364"/>
      <c r="M981" s="364"/>
      <c r="N981" s="364"/>
      <c r="O981" s="364"/>
      <c r="P981" s="364"/>
      <c r="Q981" s="364"/>
      <c r="R981" s="364"/>
      <c r="S981" s="364"/>
      <c r="T981" s="364"/>
      <c r="U981" s="364"/>
      <c r="V981" s="364"/>
      <c r="W981" s="364"/>
      <c r="X981" s="364"/>
      <c r="Y981" s="364"/>
      <c r="Z981" s="364"/>
    </row>
    <row r="982">
      <c r="A982" s="364"/>
      <c r="B982" s="364"/>
      <c r="C982" s="399"/>
      <c r="D982" s="399"/>
      <c r="E982" s="399"/>
      <c r="F982" s="364"/>
      <c r="G982" s="364"/>
      <c r="H982" s="364"/>
      <c r="I982" s="364"/>
      <c r="J982" s="364"/>
      <c r="K982" s="364"/>
      <c r="L982" s="364"/>
      <c r="M982" s="364"/>
      <c r="N982" s="364"/>
      <c r="O982" s="364"/>
      <c r="P982" s="364"/>
      <c r="Q982" s="364"/>
      <c r="R982" s="364"/>
      <c r="S982" s="364"/>
      <c r="T982" s="364"/>
      <c r="U982" s="364"/>
      <c r="V982" s="364"/>
      <c r="W982" s="364"/>
      <c r="X982" s="364"/>
      <c r="Y982" s="364"/>
      <c r="Z982" s="364"/>
    </row>
    <row r="983">
      <c r="A983" s="364"/>
      <c r="B983" s="364"/>
      <c r="C983" s="399"/>
      <c r="D983" s="399"/>
      <c r="E983" s="399"/>
      <c r="F983" s="364"/>
      <c r="G983" s="364"/>
      <c r="H983" s="364"/>
      <c r="I983" s="364"/>
      <c r="J983" s="364"/>
      <c r="K983" s="364"/>
      <c r="L983" s="364"/>
      <c r="M983" s="364"/>
      <c r="N983" s="364"/>
      <c r="O983" s="364"/>
      <c r="P983" s="364"/>
      <c r="Q983" s="364"/>
      <c r="R983" s="364"/>
      <c r="S983" s="364"/>
      <c r="T983" s="364"/>
      <c r="U983" s="364"/>
      <c r="V983" s="364"/>
      <c r="W983" s="364"/>
      <c r="X983" s="364"/>
      <c r="Y983" s="364"/>
      <c r="Z983" s="364"/>
    </row>
    <row r="984">
      <c r="A984" s="364"/>
      <c r="B984" s="364"/>
      <c r="C984" s="399"/>
      <c r="D984" s="399"/>
      <c r="E984" s="399"/>
      <c r="F984" s="364"/>
      <c r="G984" s="364"/>
      <c r="H984" s="364"/>
      <c r="I984" s="364"/>
      <c r="J984" s="364"/>
      <c r="K984" s="364"/>
      <c r="L984" s="364"/>
      <c r="M984" s="364"/>
      <c r="N984" s="364"/>
      <c r="O984" s="364"/>
      <c r="P984" s="364"/>
      <c r="Q984" s="364"/>
      <c r="R984" s="364"/>
      <c r="S984" s="364"/>
      <c r="T984" s="364"/>
      <c r="U984" s="364"/>
      <c r="V984" s="364"/>
      <c r="W984" s="364"/>
      <c r="X984" s="364"/>
      <c r="Y984" s="364"/>
      <c r="Z984" s="364"/>
    </row>
    <row r="985">
      <c r="A985" s="364"/>
      <c r="B985" s="364"/>
      <c r="C985" s="399"/>
      <c r="D985" s="399"/>
      <c r="E985" s="399"/>
      <c r="F985" s="364"/>
      <c r="G985" s="364"/>
      <c r="H985" s="364"/>
      <c r="I985" s="364"/>
      <c r="J985" s="364"/>
      <c r="K985" s="364"/>
      <c r="L985" s="364"/>
      <c r="M985" s="364"/>
      <c r="N985" s="364"/>
      <c r="O985" s="364"/>
      <c r="P985" s="364"/>
      <c r="Q985" s="364"/>
      <c r="R985" s="364"/>
      <c r="S985" s="364"/>
      <c r="T985" s="364"/>
      <c r="U985" s="364"/>
      <c r="V985" s="364"/>
      <c r="W985" s="364"/>
      <c r="X985" s="364"/>
      <c r="Y985" s="364"/>
      <c r="Z985" s="364"/>
    </row>
    <row r="986">
      <c r="A986" s="364"/>
      <c r="B986" s="364"/>
      <c r="C986" s="399"/>
      <c r="D986" s="399"/>
      <c r="E986" s="399"/>
      <c r="F986" s="364"/>
      <c r="G986" s="364"/>
      <c r="H986" s="364"/>
      <c r="I986" s="364"/>
      <c r="J986" s="364"/>
      <c r="K986" s="364"/>
      <c r="L986" s="364"/>
      <c r="M986" s="364"/>
      <c r="N986" s="364"/>
      <c r="O986" s="364"/>
      <c r="P986" s="364"/>
      <c r="Q986" s="364"/>
      <c r="R986" s="364"/>
      <c r="S986" s="364"/>
      <c r="T986" s="364"/>
      <c r="U986" s="364"/>
      <c r="V986" s="364"/>
      <c r="W986" s="364"/>
      <c r="X986" s="364"/>
      <c r="Y986" s="364"/>
      <c r="Z986" s="364"/>
    </row>
    <row r="987">
      <c r="A987" s="364"/>
      <c r="B987" s="364"/>
      <c r="C987" s="399"/>
      <c r="D987" s="399"/>
      <c r="E987" s="399"/>
      <c r="F987" s="364"/>
      <c r="G987" s="364"/>
      <c r="H987" s="364"/>
      <c r="I987" s="364"/>
      <c r="J987" s="364"/>
      <c r="K987" s="364"/>
      <c r="L987" s="364"/>
      <c r="M987" s="364"/>
      <c r="N987" s="364"/>
      <c r="O987" s="364"/>
      <c r="P987" s="364"/>
      <c r="Q987" s="364"/>
      <c r="R987" s="364"/>
      <c r="S987" s="364"/>
      <c r="T987" s="364"/>
      <c r="U987" s="364"/>
      <c r="V987" s="364"/>
      <c r="W987" s="364"/>
      <c r="X987" s="364"/>
      <c r="Y987" s="364"/>
      <c r="Z987" s="364"/>
    </row>
    <row r="988">
      <c r="A988" s="364"/>
      <c r="B988" s="364"/>
      <c r="C988" s="399"/>
      <c r="D988" s="399"/>
      <c r="E988" s="399"/>
      <c r="F988" s="364"/>
      <c r="G988" s="364"/>
      <c r="H988" s="364"/>
      <c r="I988" s="364"/>
      <c r="J988" s="364"/>
      <c r="K988" s="364"/>
      <c r="L988" s="364"/>
      <c r="M988" s="364"/>
      <c r="N988" s="364"/>
      <c r="O988" s="364"/>
      <c r="P988" s="364"/>
      <c r="Q988" s="364"/>
      <c r="R988" s="364"/>
      <c r="S988" s="364"/>
      <c r="T988" s="364"/>
      <c r="U988" s="364"/>
      <c r="V988" s="364"/>
      <c r="W988" s="364"/>
      <c r="X988" s="364"/>
      <c r="Y988" s="364"/>
      <c r="Z988" s="364"/>
    </row>
    <row r="989">
      <c r="A989" s="364"/>
      <c r="B989" s="364"/>
      <c r="C989" s="399"/>
      <c r="D989" s="399"/>
      <c r="E989" s="399"/>
      <c r="F989" s="364"/>
      <c r="G989" s="364"/>
      <c r="H989" s="364"/>
      <c r="I989" s="364"/>
      <c r="J989" s="364"/>
      <c r="K989" s="364"/>
      <c r="L989" s="364"/>
      <c r="M989" s="364"/>
      <c r="N989" s="364"/>
      <c r="O989" s="364"/>
      <c r="P989" s="364"/>
      <c r="Q989" s="364"/>
      <c r="R989" s="364"/>
      <c r="S989" s="364"/>
      <c r="T989" s="364"/>
      <c r="U989" s="364"/>
      <c r="V989" s="364"/>
      <c r="W989" s="364"/>
      <c r="X989" s="364"/>
      <c r="Y989" s="364"/>
      <c r="Z989" s="364"/>
    </row>
    <row r="990">
      <c r="A990" s="364"/>
      <c r="B990" s="364"/>
      <c r="C990" s="399"/>
      <c r="D990" s="399"/>
      <c r="E990" s="399"/>
      <c r="F990" s="364"/>
      <c r="G990" s="364"/>
      <c r="H990" s="364"/>
      <c r="I990" s="364"/>
      <c r="J990" s="364"/>
      <c r="K990" s="364"/>
      <c r="L990" s="364"/>
      <c r="M990" s="364"/>
      <c r="N990" s="364"/>
      <c r="O990" s="364"/>
      <c r="P990" s="364"/>
      <c r="Q990" s="364"/>
      <c r="R990" s="364"/>
      <c r="S990" s="364"/>
      <c r="T990" s="364"/>
      <c r="U990" s="364"/>
      <c r="V990" s="364"/>
      <c r="W990" s="364"/>
      <c r="X990" s="364"/>
      <c r="Y990" s="364"/>
      <c r="Z990" s="364"/>
    </row>
    <row r="991">
      <c r="A991" s="364"/>
      <c r="B991" s="364"/>
      <c r="C991" s="399"/>
      <c r="D991" s="399"/>
      <c r="E991" s="399"/>
      <c r="F991" s="364"/>
      <c r="G991" s="364"/>
      <c r="H991" s="364"/>
      <c r="I991" s="364"/>
      <c r="J991" s="364"/>
      <c r="K991" s="364"/>
      <c r="L991" s="364"/>
      <c r="M991" s="364"/>
      <c r="N991" s="364"/>
      <c r="O991" s="364"/>
      <c r="P991" s="364"/>
      <c r="Q991" s="364"/>
      <c r="R991" s="364"/>
      <c r="S991" s="364"/>
      <c r="T991" s="364"/>
      <c r="U991" s="364"/>
      <c r="V991" s="364"/>
      <c r="W991" s="364"/>
      <c r="X991" s="364"/>
      <c r="Y991" s="364"/>
      <c r="Z991" s="364"/>
    </row>
    <row r="992">
      <c r="A992" s="364"/>
      <c r="B992" s="364"/>
      <c r="C992" s="399"/>
      <c r="D992" s="399"/>
      <c r="E992" s="399"/>
      <c r="F992" s="364"/>
      <c r="G992" s="364"/>
      <c r="H992" s="364"/>
      <c r="I992" s="364"/>
      <c r="J992" s="364"/>
      <c r="K992" s="364"/>
      <c r="L992" s="364"/>
      <c r="M992" s="364"/>
      <c r="N992" s="364"/>
      <c r="O992" s="364"/>
      <c r="P992" s="364"/>
      <c r="Q992" s="364"/>
      <c r="R992" s="364"/>
      <c r="S992" s="364"/>
      <c r="T992" s="364"/>
      <c r="U992" s="364"/>
      <c r="V992" s="364"/>
      <c r="W992" s="364"/>
      <c r="X992" s="364"/>
      <c r="Y992" s="364"/>
      <c r="Z992" s="364"/>
    </row>
    <row r="993">
      <c r="A993" s="364"/>
      <c r="B993" s="364"/>
      <c r="C993" s="399"/>
      <c r="D993" s="399"/>
      <c r="E993" s="399"/>
      <c r="F993" s="364"/>
      <c r="G993" s="364"/>
      <c r="H993" s="364"/>
      <c r="I993" s="364"/>
      <c r="J993" s="364"/>
      <c r="K993" s="364"/>
      <c r="L993" s="364"/>
      <c r="M993" s="364"/>
      <c r="N993" s="364"/>
      <c r="O993" s="364"/>
      <c r="P993" s="364"/>
      <c r="Q993" s="364"/>
      <c r="R993" s="364"/>
      <c r="S993" s="364"/>
      <c r="T993" s="364"/>
      <c r="U993" s="364"/>
      <c r="V993" s="364"/>
      <c r="W993" s="364"/>
      <c r="X993" s="364"/>
      <c r="Y993" s="364"/>
      <c r="Z993" s="364"/>
    </row>
    <row r="994">
      <c r="A994" s="364"/>
      <c r="B994" s="364"/>
      <c r="C994" s="399"/>
      <c r="D994" s="399"/>
      <c r="E994" s="399"/>
      <c r="F994" s="364"/>
      <c r="G994" s="364"/>
      <c r="H994" s="364"/>
      <c r="I994" s="364"/>
      <c r="J994" s="364"/>
      <c r="K994" s="364"/>
      <c r="L994" s="364"/>
      <c r="M994" s="364"/>
      <c r="N994" s="364"/>
      <c r="O994" s="364"/>
      <c r="P994" s="364"/>
      <c r="Q994" s="364"/>
      <c r="R994" s="364"/>
      <c r="S994" s="364"/>
      <c r="T994" s="364"/>
      <c r="U994" s="364"/>
      <c r="V994" s="364"/>
      <c r="W994" s="364"/>
      <c r="X994" s="364"/>
      <c r="Y994" s="364"/>
      <c r="Z994" s="364"/>
    </row>
    <row r="995">
      <c r="A995" s="364"/>
      <c r="B995" s="364"/>
      <c r="C995" s="399"/>
      <c r="D995" s="399"/>
      <c r="E995" s="399"/>
      <c r="F995" s="364"/>
      <c r="G995" s="364"/>
      <c r="H995" s="364"/>
      <c r="I995" s="364"/>
      <c r="J995" s="364"/>
      <c r="K995" s="364"/>
      <c r="L995" s="364"/>
      <c r="M995" s="364"/>
      <c r="N995" s="364"/>
      <c r="O995" s="364"/>
      <c r="P995" s="364"/>
      <c r="Q995" s="364"/>
      <c r="R995" s="364"/>
      <c r="S995" s="364"/>
      <c r="T995" s="364"/>
      <c r="U995" s="364"/>
      <c r="V995" s="364"/>
      <c r="W995" s="364"/>
      <c r="X995" s="364"/>
      <c r="Y995" s="364"/>
      <c r="Z995" s="364"/>
    </row>
    <row r="996">
      <c r="A996" s="364"/>
      <c r="B996" s="364"/>
      <c r="C996" s="399"/>
      <c r="D996" s="399"/>
      <c r="E996" s="399"/>
      <c r="F996" s="364"/>
      <c r="G996" s="364"/>
      <c r="H996" s="364"/>
      <c r="I996" s="364"/>
      <c r="J996" s="364"/>
      <c r="K996" s="364"/>
      <c r="L996" s="364"/>
      <c r="M996" s="364"/>
      <c r="N996" s="364"/>
      <c r="O996" s="364"/>
      <c r="P996" s="364"/>
      <c r="Q996" s="364"/>
      <c r="R996" s="364"/>
      <c r="S996" s="364"/>
      <c r="T996" s="364"/>
      <c r="U996" s="364"/>
      <c r="V996" s="364"/>
      <c r="W996" s="364"/>
      <c r="X996" s="364"/>
      <c r="Y996" s="364"/>
      <c r="Z996" s="364"/>
    </row>
    <row r="997">
      <c r="A997" s="364"/>
      <c r="B997" s="364"/>
      <c r="C997" s="399"/>
      <c r="D997" s="399"/>
      <c r="E997" s="399"/>
      <c r="F997" s="364"/>
      <c r="G997" s="364"/>
      <c r="H997" s="364"/>
      <c r="I997" s="364"/>
      <c r="J997" s="364"/>
      <c r="K997" s="364"/>
      <c r="L997" s="364"/>
      <c r="M997" s="364"/>
      <c r="N997" s="364"/>
      <c r="O997" s="364"/>
      <c r="P997" s="364"/>
      <c r="Q997" s="364"/>
      <c r="R997" s="364"/>
      <c r="S997" s="364"/>
      <c r="T997" s="364"/>
      <c r="U997" s="364"/>
      <c r="V997" s="364"/>
      <c r="W997" s="364"/>
      <c r="X997" s="364"/>
      <c r="Y997" s="364"/>
      <c r="Z997" s="364"/>
    </row>
    <row r="998">
      <c r="A998" s="364"/>
      <c r="B998" s="364"/>
      <c r="C998" s="399"/>
      <c r="D998" s="399"/>
      <c r="E998" s="399"/>
      <c r="F998" s="364"/>
      <c r="G998" s="364"/>
      <c r="H998" s="364"/>
      <c r="I998" s="364"/>
      <c r="J998" s="364"/>
      <c r="K998" s="364"/>
      <c r="L998" s="364"/>
      <c r="M998" s="364"/>
      <c r="N998" s="364"/>
      <c r="O998" s="364"/>
      <c r="P998" s="364"/>
      <c r="Q998" s="364"/>
      <c r="R998" s="364"/>
      <c r="S998" s="364"/>
      <c r="T998" s="364"/>
      <c r="U998" s="364"/>
      <c r="V998" s="364"/>
      <c r="W998" s="364"/>
      <c r="X998" s="364"/>
      <c r="Y998" s="364"/>
      <c r="Z998" s="364"/>
    </row>
    <row r="999">
      <c r="A999" s="364"/>
      <c r="B999" s="364"/>
      <c r="C999" s="399"/>
      <c r="D999" s="399"/>
      <c r="E999" s="399"/>
      <c r="F999" s="364"/>
      <c r="G999" s="364"/>
      <c r="H999" s="364"/>
      <c r="I999" s="364"/>
      <c r="J999" s="364"/>
      <c r="K999" s="364"/>
      <c r="L999" s="364"/>
      <c r="M999" s="364"/>
      <c r="N999" s="364"/>
      <c r="O999" s="364"/>
      <c r="P999" s="364"/>
      <c r="Q999" s="364"/>
      <c r="R999" s="364"/>
      <c r="S999" s="364"/>
      <c r="T999" s="364"/>
      <c r="U999" s="364"/>
      <c r="V999" s="364"/>
      <c r="W999" s="364"/>
      <c r="X999" s="364"/>
      <c r="Y999" s="364"/>
      <c r="Z999" s="364"/>
    </row>
    <row r="1000">
      <c r="A1000" s="364"/>
      <c r="B1000" s="364"/>
      <c r="C1000" s="399"/>
      <c r="D1000" s="399"/>
      <c r="E1000" s="399"/>
      <c r="F1000" s="364"/>
      <c r="G1000" s="364"/>
      <c r="H1000" s="364"/>
      <c r="I1000" s="364"/>
      <c r="J1000" s="364"/>
      <c r="K1000" s="364"/>
      <c r="L1000" s="364"/>
      <c r="M1000" s="364"/>
      <c r="N1000" s="364"/>
      <c r="O1000" s="364"/>
      <c r="P1000" s="364"/>
      <c r="Q1000" s="364"/>
      <c r="R1000" s="364"/>
      <c r="S1000" s="364"/>
      <c r="T1000" s="364"/>
      <c r="U1000" s="364"/>
      <c r="V1000" s="364"/>
      <c r="W1000" s="364"/>
      <c r="X1000" s="364"/>
      <c r="Y1000" s="364"/>
      <c r="Z1000" s="364"/>
    </row>
  </sheetData>
  <mergeCells count="8">
    <mergeCell ref="B1:J1"/>
    <mergeCell ref="B3:E3"/>
    <mergeCell ref="G3:J3"/>
    <mergeCell ref="E78:G78"/>
    <mergeCell ref="E79:G79"/>
    <mergeCell ref="E80:G80"/>
    <mergeCell ref="E81:G81"/>
    <mergeCell ref="E82:G82"/>
  </mergeCells>
  <printOptions horizontalCentered="1" verticalCentered="1"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BE5F1"/>
    <pageSetUpPr fitToPage="1"/>
  </sheetPr>
  <sheetViews>
    <sheetView showGridLines="0" workbookViewId="0"/>
  </sheetViews>
  <sheetFormatPr customHeight="1" defaultColWidth="12.63" defaultRowHeight="15.0"/>
  <cols>
    <col customWidth="1" min="1" max="1" width="15.88"/>
    <col customWidth="1" min="2" max="2" width="50.88"/>
    <col customWidth="1" min="3" max="14" width="18.5"/>
    <col customWidth="1" min="15" max="15" width="8.88"/>
    <col customWidth="1" min="16" max="16" width="11.5"/>
    <col customWidth="1" min="17" max="17" width="11.13"/>
    <col customWidth="1" min="18" max="18" width="22.13"/>
    <col customWidth="1" min="19" max="27" width="11.5"/>
  </cols>
  <sheetData>
    <row r="1" ht="39.75" customHeight="1">
      <c r="A1" s="400" t="s">
        <v>44</v>
      </c>
      <c r="B1" s="401" t="s">
        <v>318</v>
      </c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3"/>
      <c r="O1" s="4"/>
      <c r="P1" s="404"/>
      <c r="Q1" s="404"/>
      <c r="R1" s="4"/>
      <c r="S1" s="72"/>
      <c r="T1" s="72"/>
      <c r="U1" s="72"/>
      <c r="V1" s="72"/>
      <c r="W1" s="72"/>
      <c r="X1" s="72"/>
      <c r="Y1" s="72"/>
      <c r="Z1" s="72"/>
      <c r="AA1" s="72"/>
    </row>
    <row r="2" ht="15.0" customHeight="1">
      <c r="A2" s="4"/>
      <c r="B2" s="405"/>
      <c r="C2" s="406"/>
      <c r="D2" s="406"/>
      <c r="E2" s="406"/>
      <c r="F2" s="406"/>
      <c r="G2" s="406"/>
      <c r="H2" s="406"/>
      <c r="I2" s="406"/>
      <c r="J2" s="406"/>
      <c r="K2" s="406"/>
      <c r="L2" s="406"/>
      <c r="M2" s="406"/>
      <c r="N2" s="406"/>
      <c r="O2" s="4"/>
      <c r="P2" s="404"/>
      <c r="Q2" s="404"/>
      <c r="R2" s="4"/>
      <c r="S2" s="72"/>
      <c r="T2" s="72"/>
      <c r="U2" s="72"/>
      <c r="V2" s="72"/>
      <c r="W2" s="72"/>
      <c r="X2" s="72"/>
      <c r="Y2" s="72"/>
      <c r="Z2" s="72"/>
      <c r="AA2" s="72"/>
    </row>
    <row r="3" ht="24.75" customHeight="1">
      <c r="A3" s="4"/>
      <c r="B3" s="407" t="s">
        <v>192</v>
      </c>
      <c r="C3" s="408">
        <f>'CHIFFRE DAFFAIRES '!C15</f>
        <v>46023</v>
      </c>
      <c r="D3" s="408">
        <f>'CHIFFRE DAFFAIRES '!D15</f>
        <v>46054</v>
      </c>
      <c r="E3" s="408">
        <f>'CHIFFRE DAFFAIRES '!E15</f>
        <v>46082</v>
      </c>
      <c r="F3" s="408">
        <f>'CHIFFRE DAFFAIRES '!F15</f>
        <v>46113</v>
      </c>
      <c r="G3" s="408">
        <f>'CHIFFRE DAFFAIRES '!G15</f>
        <v>46143</v>
      </c>
      <c r="H3" s="408">
        <f>'CHIFFRE DAFFAIRES '!H15</f>
        <v>46174</v>
      </c>
      <c r="I3" s="408">
        <f>'CHIFFRE DAFFAIRES '!I15</f>
        <v>46204</v>
      </c>
      <c r="J3" s="408">
        <f>'CHIFFRE DAFFAIRES '!J15</f>
        <v>46235</v>
      </c>
      <c r="K3" s="408">
        <f>'CHIFFRE DAFFAIRES '!K15</f>
        <v>46266</v>
      </c>
      <c r="L3" s="408">
        <f>'CHIFFRE DAFFAIRES '!L15</f>
        <v>46296</v>
      </c>
      <c r="M3" s="408">
        <f>'CHIFFRE DAFFAIRES '!M15</f>
        <v>46327</v>
      </c>
      <c r="N3" s="408">
        <f>'CHIFFRE DAFFAIRES '!N15</f>
        <v>46357</v>
      </c>
      <c r="O3" s="4"/>
      <c r="P3" s="404"/>
      <c r="Q3" s="404"/>
      <c r="R3" s="4"/>
      <c r="S3" s="72"/>
      <c r="T3" s="72"/>
      <c r="U3" s="72"/>
      <c r="V3" s="72"/>
      <c r="W3" s="72"/>
      <c r="X3" s="72"/>
      <c r="Y3" s="72"/>
      <c r="Z3" s="72"/>
      <c r="AA3" s="72"/>
    </row>
    <row r="4" ht="15.0" customHeight="1">
      <c r="A4" s="4"/>
      <c r="B4" s="409" t="s">
        <v>319</v>
      </c>
      <c r="C4" s="410">
        <v>0.0</v>
      </c>
      <c r="D4" s="410">
        <f t="shared" ref="D4:N4" si="1">C123</f>
        <v>8065.8</v>
      </c>
      <c r="E4" s="410">
        <f t="shared" si="1"/>
        <v>6836.520635</v>
      </c>
      <c r="F4" s="410">
        <f t="shared" si="1"/>
        <v>5966.212698</v>
      </c>
      <c r="G4" s="410">
        <f t="shared" si="1"/>
        <v>5095.904762</v>
      </c>
      <c r="H4" s="410">
        <f t="shared" si="1"/>
        <v>7559.068254</v>
      </c>
      <c r="I4" s="410">
        <f t="shared" si="1"/>
        <v>7765.674603</v>
      </c>
      <c r="J4" s="410">
        <f t="shared" si="1"/>
        <v>7972.280952</v>
      </c>
      <c r="K4" s="410">
        <f t="shared" si="1"/>
        <v>8268.101587</v>
      </c>
      <c r="L4" s="411">
        <f t="shared" si="1"/>
        <v>9132.822222</v>
      </c>
      <c r="M4" s="411">
        <f t="shared" si="1"/>
        <v>10356.51429</v>
      </c>
      <c r="N4" s="411">
        <f t="shared" si="1"/>
        <v>11749.19206</v>
      </c>
      <c r="O4" s="4"/>
      <c r="P4" s="412" t="s">
        <v>320</v>
      </c>
      <c r="Q4" s="28"/>
      <c r="R4" s="413" t="s">
        <v>321</v>
      </c>
      <c r="S4" s="72"/>
      <c r="T4" s="72"/>
      <c r="U4" s="72"/>
      <c r="V4" s="72"/>
      <c r="W4" s="72"/>
      <c r="X4" s="72"/>
      <c r="Y4" s="72"/>
      <c r="Z4" s="72"/>
      <c r="AA4" s="72"/>
    </row>
    <row r="5" ht="15.0" customHeight="1">
      <c r="A5" s="4"/>
      <c r="B5" s="414" t="s">
        <v>322</v>
      </c>
      <c r="C5" s="415"/>
      <c r="D5" s="415"/>
      <c r="E5" s="415"/>
      <c r="F5" s="415"/>
      <c r="G5" s="415"/>
      <c r="H5" s="415"/>
      <c r="I5" s="415"/>
      <c r="J5" s="415"/>
      <c r="K5" s="415"/>
      <c r="L5" s="415"/>
      <c r="M5" s="415"/>
      <c r="N5" s="416"/>
      <c r="O5" s="4"/>
      <c r="P5" s="417" t="s">
        <v>323</v>
      </c>
      <c r="Q5" s="418" t="s">
        <v>324</v>
      </c>
      <c r="R5" s="419"/>
      <c r="S5" s="72"/>
      <c r="T5" s="72"/>
      <c r="U5" s="72"/>
      <c r="V5" s="72"/>
      <c r="W5" s="72"/>
      <c r="X5" s="72"/>
      <c r="Y5" s="72"/>
      <c r="Z5" s="72"/>
      <c r="AA5" s="72"/>
    </row>
    <row r="6" ht="12.0" customHeight="1">
      <c r="A6" s="4"/>
      <c r="B6" s="420" t="str">
        <f>'Compte de résultat'!B6</f>
        <v>Abonnement Classic</v>
      </c>
      <c r="C6" s="131">
        <f>(100%+'CHIFFRE DAFFAIRES '!$L5)*'CHIFFRE DAFFAIRES '!C18</f>
        <v>0</v>
      </c>
      <c r="D6" s="131">
        <f>(100%+'CHIFFRE DAFFAIRES '!$L5)*'CHIFFRE DAFFAIRES '!D18</f>
        <v>300</v>
      </c>
      <c r="E6" s="131">
        <f>(100%+'CHIFFRE DAFFAIRES '!$L5)*'CHIFFRE DAFFAIRES '!E18</f>
        <v>300</v>
      </c>
      <c r="F6" s="131">
        <f>(100%+'CHIFFRE DAFFAIRES '!$L5)*'CHIFFRE DAFFAIRES '!F18</f>
        <v>300</v>
      </c>
      <c r="G6" s="131">
        <f>(100%+'CHIFFRE DAFFAIRES '!$L5)*'CHIFFRE DAFFAIRES '!G18</f>
        <v>600</v>
      </c>
      <c r="H6" s="131">
        <f>(100%+'CHIFFRE DAFFAIRES '!$L5)*'CHIFFRE DAFFAIRES '!H18</f>
        <v>600</v>
      </c>
      <c r="I6" s="131">
        <f>(100%+'CHIFFRE DAFFAIRES '!$L5)*'CHIFFRE DAFFAIRES '!I18</f>
        <v>600</v>
      </c>
      <c r="J6" s="131">
        <f>(100%+'CHIFFRE DAFFAIRES '!$L5)*'CHIFFRE DAFFAIRES '!J18</f>
        <v>900</v>
      </c>
      <c r="K6" s="131">
        <f>(100%+'CHIFFRE DAFFAIRES '!$L5)*'CHIFFRE DAFFAIRES '!K18</f>
        <v>900</v>
      </c>
      <c r="L6" s="131">
        <f>(100%+'CHIFFRE DAFFAIRES '!$L5)*'CHIFFRE DAFFAIRES '!L18</f>
        <v>900</v>
      </c>
      <c r="M6" s="131">
        <f>(100%+'CHIFFRE DAFFAIRES '!$L5)*'CHIFFRE DAFFAIRES '!M18</f>
        <v>1200</v>
      </c>
      <c r="N6" s="421">
        <f>(100%+'CHIFFRE DAFFAIRES '!$L5)*'CHIFFRE DAFFAIRES '!N18</f>
        <v>1200</v>
      </c>
      <c r="O6" s="4"/>
      <c r="P6" s="131">
        <f t="shared" ref="P6:P13" si="2">SUM(C6:N6)</f>
        <v>7800</v>
      </c>
      <c r="Q6" s="131">
        <f>P6/(100%+'CHIFFRE DAFFAIRES '!$L5)</f>
        <v>6500</v>
      </c>
      <c r="R6" s="422"/>
      <c r="S6" s="72"/>
      <c r="T6" s="72"/>
      <c r="U6" s="72"/>
      <c r="V6" s="72"/>
      <c r="W6" s="72"/>
      <c r="X6" s="72"/>
      <c r="Y6" s="72"/>
      <c r="Z6" s="72"/>
      <c r="AA6" s="72"/>
    </row>
    <row r="7" ht="12.0" customHeight="1">
      <c r="A7" s="4"/>
      <c r="B7" s="420" t="str">
        <f>'Compte de résultat'!B7</f>
        <v>Abonnement Premium</v>
      </c>
      <c r="C7" s="131">
        <f>(100%+'CHIFFRE DAFFAIRES '!$L6)*'CHIFFRE DAFFAIRES '!C21</f>
        <v>0</v>
      </c>
      <c r="D7" s="131">
        <f>(100%+'CHIFFRE DAFFAIRES '!$L6)*'CHIFFRE DAFFAIRES '!D21</f>
        <v>0</v>
      </c>
      <c r="E7" s="131">
        <f>(100%+'CHIFFRE DAFFAIRES '!$L6)*'CHIFFRE DAFFAIRES '!E21</f>
        <v>0</v>
      </c>
      <c r="F7" s="131">
        <f>(100%+'CHIFFRE DAFFAIRES '!$L6)*'CHIFFRE DAFFAIRES '!F21</f>
        <v>0</v>
      </c>
      <c r="G7" s="131">
        <f>(100%+'CHIFFRE DAFFAIRES '!$L6)*'CHIFFRE DAFFAIRES '!G21</f>
        <v>420</v>
      </c>
      <c r="H7" s="131">
        <f>(100%+'CHIFFRE DAFFAIRES '!$L6)*'CHIFFRE DAFFAIRES '!H21</f>
        <v>420</v>
      </c>
      <c r="I7" s="131">
        <f>(100%+'CHIFFRE DAFFAIRES '!$L6)*'CHIFFRE DAFFAIRES '!I21</f>
        <v>420</v>
      </c>
      <c r="J7" s="131">
        <f>(100%+'CHIFFRE DAFFAIRES '!$L6)*'CHIFFRE DAFFAIRES '!J21</f>
        <v>420</v>
      </c>
      <c r="K7" s="131">
        <f>(100%+'CHIFFRE DAFFAIRES '!$L6)*'CHIFFRE DAFFAIRES '!K21</f>
        <v>420</v>
      </c>
      <c r="L7" s="131">
        <f>(100%+'CHIFFRE DAFFAIRES '!$L6)*'CHIFFRE DAFFAIRES '!L21</f>
        <v>420</v>
      </c>
      <c r="M7" s="131">
        <f>(100%+'CHIFFRE DAFFAIRES '!$L6)*'CHIFFRE DAFFAIRES '!M21</f>
        <v>840</v>
      </c>
      <c r="N7" s="421">
        <f>(100%+'CHIFFRE DAFFAIRES '!$L6)*'CHIFFRE DAFFAIRES '!N21</f>
        <v>840</v>
      </c>
      <c r="O7" s="423"/>
      <c r="P7" s="131">
        <f t="shared" si="2"/>
        <v>4200</v>
      </c>
      <c r="Q7" s="131">
        <f>P7/(100%+'CHIFFRE DAFFAIRES '!$L6)</f>
        <v>3500</v>
      </c>
      <c r="R7" s="422"/>
      <c r="S7" s="72"/>
      <c r="T7" s="72"/>
      <c r="U7" s="72"/>
      <c r="V7" s="72"/>
      <c r="W7" s="72"/>
      <c r="X7" s="72"/>
      <c r="Y7" s="72"/>
      <c r="Z7" s="72"/>
      <c r="AA7" s="72"/>
    </row>
    <row r="8" ht="12.0" customHeight="1">
      <c r="A8" s="4"/>
      <c r="B8" s="420" t="str">
        <f>'Compte de résultat'!B8</f>
        <v>Abonnement Classic (sans engagement)</v>
      </c>
      <c r="C8" s="131">
        <f>(100%+'CHIFFRE DAFFAIRES '!$L7)*'CHIFFRE DAFFAIRES '!C24</f>
        <v>0</v>
      </c>
      <c r="D8" s="131">
        <f>(100%+'CHIFFRE DAFFAIRES '!$L7)*'CHIFFRE DAFFAIRES '!D24</f>
        <v>0</v>
      </c>
      <c r="E8" s="131">
        <f>(100%+'CHIFFRE DAFFAIRES '!$L7)*'CHIFFRE DAFFAIRES '!E24</f>
        <v>360</v>
      </c>
      <c r="F8" s="131">
        <f>(100%+'CHIFFRE DAFFAIRES '!$L7)*'CHIFFRE DAFFAIRES '!F24</f>
        <v>360</v>
      </c>
      <c r="G8" s="131">
        <f>(100%+'CHIFFRE DAFFAIRES '!$L7)*'CHIFFRE DAFFAIRES '!G24</f>
        <v>720</v>
      </c>
      <c r="H8" s="131">
        <f>(100%+'CHIFFRE DAFFAIRES '!$L7)*'CHIFFRE DAFFAIRES '!H24</f>
        <v>720</v>
      </c>
      <c r="I8" s="131">
        <f>(100%+'CHIFFRE DAFFAIRES '!$L7)*'CHIFFRE DAFFAIRES '!I24</f>
        <v>720</v>
      </c>
      <c r="J8" s="131">
        <f>(100%+'CHIFFRE DAFFAIRES '!$L7)*'CHIFFRE DAFFAIRES '!J24</f>
        <v>720</v>
      </c>
      <c r="K8" s="131">
        <f>(100%+'CHIFFRE DAFFAIRES '!$L7)*'CHIFFRE DAFFAIRES '!K24</f>
        <v>1080</v>
      </c>
      <c r="L8" s="131">
        <f>(100%+'CHIFFRE DAFFAIRES '!$L7)*'CHIFFRE DAFFAIRES '!L24</f>
        <v>1440</v>
      </c>
      <c r="M8" s="131">
        <f>(100%+'CHIFFRE DAFFAIRES '!$L7)*'CHIFFRE DAFFAIRES '!M24</f>
        <v>1440</v>
      </c>
      <c r="N8" s="421">
        <f>(100%+'CHIFFRE DAFFAIRES '!$L7)*'CHIFFRE DAFFAIRES '!N24</f>
        <v>1440</v>
      </c>
      <c r="O8" s="4"/>
      <c r="P8" s="131">
        <f t="shared" si="2"/>
        <v>9000</v>
      </c>
      <c r="Q8" s="131">
        <f>P8/(100%+'CHIFFRE DAFFAIRES '!$L7)</f>
        <v>7500</v>
      </c>
      <c r="R8" s="422"/>
      <c r="S8" s="72"/>
      <c r="T8" s="72"/>
      <c r="U8" s="72"/>
      <c r="V8" s="72"/>
      <c r="W8" s="72"/>
      <c r="X8" s="72"/>
      <c r="Y8" s="72"/>
      <c r="Z8" s="72"/>
      <c r="AA8" s="72"/>
    </row>
    <row r="9" ht="12.0" customHeight="1">
      <c r="A9" s="4"/>
      <c r="B9" s="420" t="str">
        <f>'Compte de résultat'!B9</f>
        <v>Label Ethika</v>
      </c>
      <c r="C9" s="131">
        <f>(100%+'CHIFFRE DAFFAIRES '!$L8)*'CHIFFRE DAFFAIRES '!C27</f>
        <v>0</v>
      </c>
      <c r="D9" s="131">
        <f>(100%+'CHIFFRE DAFFAIRES '!$L8)*'CHIFFRE DAFFAIRES '!D27</f>
        <v>0</v>
      </c>
      <c r="E9" s="131">
        <f>(100%+'CHIFFRE DAFFAIRES '!$L8)*'CHIFFRE DAFFAIRES '!E27</f>
        <v>0</v>
      </c>
      <c r="F9" s="131">
        <f>(100%+'CHIFFRE DAFFAIRES '!$L8)*'CHIFFRE DAFFAIRES '!F27</f>
        <v>0</v>
      </c>
      <c r="G9" s="131">
        <f>(100%+'CHIFFRE DAFFAIRES '!$L8)*'CHIFFRE DAFFAIRES '!G27</f>
        <v>0</v>
      </c>
      <c r="H9" s="131">
        <f>(100%+'CHIFFRE DAFFAIRES '!$L8)*'CHIFFRE DAFFAIRES '!H27</f>
        <v>0</v>
      </c>
      <c r="I9" s="131">
        <f>(100%+'CHIFFRE DAFFAIRES '!$L8)*'CHIFFRE DAFFAIRES '!I27</f>
        <v>0</v>
      </c>
      <c r="J9" s="131">
        <f>(100%+'CHIFFRE DAFFAIRES '!$L8)*'CHIFFRE DAFFAIRES '!J27</f>
        <v>0</v>
      </c>
      <c r="K9" s="131">
        <f>(100%+'CHIFFRE DAFFAIRES '!$L8)*'CHIFFRE DAFFAIRES '!K27</f>
        <v>0</v>
      </c>
      <c r="L9" s="131">
        <f>(100%+'CHIFFRE DAFFAIRES '!$L8)*'CHIFFRE DAFFAIRES '!L27</f>
        <v>0</v>
      </c>
      <c r="M9" s="131">
        <f>(100%+'CHIFFRE DAFFAIRES '!$L8)*'CHIFFRE DAFFAIRES '!M27</f>
        <v>0</v>
      </c>
      <c r="N9" s="421">
        <f>(100%+'CHIFFRE DAFFAIRES '!$L8)*'CHIFFRE DAFFAIRES '!N27</f>
        <v>0</v>
      </c>
      <c r="O9" s="4"/>
      <c r="P9" s="131">
        <f t="shared" si="2"/>
        <v>0</v>
      </c>
      <c r="Q9" s="131">
        <f>P9/(100%+'CHIFFRE DAFFAIRES '!$L8)</f>
        <v>0</v>
      </c>
      <c r="R9" s="422"/>
      <c r="S9" s="72"/>
      <c r="T9" s="72"/>
      <c r="U9" s="72"/>
      <c r="V9" s="72"/>
      <c r="W9" s="72"/>
      <c r="X9" s="72"/>
      <c r="Y9" s="72"/>
      <c r="Z9" s="72"/>
      <c r="AA9" s="72"/>
    </row>
    <row r="10" ht="12.0" hidden="1" customHeight="1">
      <c r="A10" s="4"/>
      <c r="B10" s="420" t="str">
        <f>'Compte de résultat'!B10</f>
        <v>Produit/Service 5</v>
      </c>
      <c r="C10" s="131">
        <f>(100%+'CHIFFRE DAFFAIRES '!$L9)*'CHIFFRE DAFFAIRES '!C30</f>
        <v>0</v>
      </c>
      <c r="D10" s="131">
        <f>(100%+'CHIFFRE DAFFAIRES '!$L9)*'CHIFFRE DAFFAIRES '!D30</f>
        <v>0</v>
      </c>
      <c r="E10" s="131">
        <f>(100%+'CHIFFRE DAFFAIRES '!$L9)*'CHIFFRE DAFFAIRES '!E30</f>
        <v>0</v>
      </c>
      <c r="F10" s="131">
        <f>(100%+'CHIFFRE DAFFAIRES '!$L9)*'CHIFFRE DAFFAIRES '!F30</f>
        <v>0</v>
      </c>
      <c r="G10" s="131">
        <f>(100%+'CHIFFRE DAFFAIRES '!$L9)*'CHIFFRE DAFFAIRES '!G30</f>
        <v>0</v>
      </c>
      <c r="H10" s="131">
        <f>(100%+'CHIFFRE DAFFAIRES '!$L9)*'CHIFFRE DAFFAIRES '!H30</f>
        <v>0</v>
      </c>
      <c r="I10" s="131">
        <f>(100%+'CHIFFRE DAFFAIRES '!$L9)*'CHIFFRE DAFFAIRES '!I30</f>
        <v>0</v>
      </c>
      <c r="J10" s="131">
        <f>(100%+'CHIFFRE DAFFAIRES '!$L9)*'CHIFFRE DAFFAIRES '!J30</f>
        <v>0</v>
      </c>
      <c r="K10" s="131">
        <f>(100%+'CHIFFRE DAFFAIRES '!$L9)*'CHIFFRE DAFFAIRES '!K30</f>
        <v>0</v>
      </c>
      <c r="L10" s="131">
        <f>(100%+'CHIFFRE DAFFAIRES '!$L9)*'CHIFFRE DAFFAIRES '!L30</f>
        <v>0</v>
      </c>
      <c r="M10" s="131">
        <f>(100%+'CHIFFRE DAFFAIRES '!$L9)*'CHIFFRE DAFFAIRES '!M30</f>
        <v>0</v>
      </c>
      <c r="N10" s="131">
        <f>(100%+'CHIFFRE DAFFAIRES '!$L9)*'CHIFFRE DAFFAIRES '!N30</f>
        <v>0</v>
      </c>
      <c r="O10" s="4"/>
      <c r="P10" s="131">
        <f t="shared" si="2"/>
        <v>0</v>
      </c>
      <c r="Q10" s="131">
        <f>P10/(100%+'CHIFFRE DAFFAIRES '!$L9)</f>
        <v>0</v>
      </c>
      <c r="R10" s="422"/>
      <c r="S10" s="72"/>
      <c r="T10" s="72"/>
      <c r="U10" s="72"/>
      <c r="V10" s="72"/>
      <c r="W10" s="72"/>
      <c r="X10" s="72"/>
      <c r="Y10" s="72"/>
      <c r="Z10" s="72"/>
      <c r="AA10" s="72"/>
    </row>
    <row r="11" ht="12.0" hidden="1" customHeight="1">
      <c r="A11" s="4"/>
      <c r="B11" s="420" t="str">
        <f>'Compte de résultat'!B11</f>
        <v>Produit/Service 6</v>
      </c>
      <c r="C11" s="131">
        <f>(100%+'CHIFFRE DAFFAIRES '!$L10)*'CHIFFRE DAFFAIRES '!C33</f>
        <v>0</v>
      </c>
      <c r="D11" s="131">
        <f>(100%+'CHIFFRE DAFFAIRES '!$L10)*'CHIFFRE DAFFAIRES '!D33</f>
        <v>0</v>
      </c>
      <c r="E11" s="131">
        <f>(100%+'CHIFFRE DAFFAIRES '!$L10)*'CHIFFRE DAFFAIRES '!E33</f>
        <v>0</v>
      </c>
      <c r="F11" s="131">
        <f>(100%+'CHIFFRE DAFFAIRES '!$L10)*'CHIFFRE DAFFAIRES '!F33</f>
        <v>0</v>
      </c>
      <c r="G11" s="131">
        <f>(100%+'CHIFFRE DAFFAIRES '!$L10)*'CHIFFRE DAFFAIRES '!G33</f>
        <v>0</v>
      </c>
      <c r="H11" s="131">
        <f>(100%+'CHIFFRE DAFFAIRES '!$L10)*'CHIFFRE DAFFAIRES '!H33</f>
        <v>0</v>
      </c>
      <c r="I11" s="131">
        <f>(100%+'CHIFFRE DAFFAIRES '!$L10)*'CHIFFRE DAFFAIRES '!I33</f>
        <v>0</v>
      </c>
      <c r="J11" s="131">
        <f>(100%+'CHIFFRE DAFFAIRES '!$L10)*'CHIFFRE DAFFAIRES '!J33</f>
        <v>0</v>
      </c>
      <c r="K11" s="131">
        <f>(100%+'CHIFFRE DAFFAIRES '!$L10)*'CHIFFRE DAFFAIRES '!K33</f>
        <v>0</v>
      </c>
      <c r="L11" s="131">
        <f>(100%+'CHIFFRE DAFFAIRES '!$L10)*'CHIFFRE DAFFAIRES '!L33</f>
        <v>0</v>
      </c>
      <c r="M11" s="131">
        <f>(100%+'CHIFFRE DAFFAIRES '!$L10)*'CHIFFRE DAFFAIRES '!M33</f>
        <v>0</v>
      </c>
      <c r="N11" s="131">
        <f>(100%+'CHIFFRE DAFFAIRES '!$L10)*'CHIFFRE DAFFAIRES '!N33</f>
        <v>0</v>
      </c>
      <c r="O11" s="4"/>
      <c r="P11" s="131">
        <f t="shared" si="2"/>
        <v>0</v>
      </c>
      <c r="Q11" s="131">
        <f>P11/(100%+'CHIFFRE DAFFAIRES '!$L10)</f>
        <v>0</v>
      </c>
      <c r="R11" s="422"/>
      <c r="S11" s="72"/>
      <c r="T11" s="72"/>
      <c r="U11" s="72"/>
      <c r="V11" s="72"/>
      <c r="W11" s="72"/>
      <c r="X11" s="72"/>
      <c r="Y11" s="72"/>
      <c r="Z11" s="72"/>
      <c r="AA11" s="72"/>
    </row>
    <row r="12" ht="12.0" hidden="1" customHeight="1">
      <c r="A12" s="4"/>
      <c r="B12" s="420" t="str">
        <f>'Compte de résultat'!B12</f>
        <v>Produit/Service 7</v>
      </c>
      <c r="C12" s="131">
        <f>(100%+'CHIFFRE DAFFAIRES '!$L11)*'CHIFFRE DAFFAIRES '!C36</f>
        <v>0</v>
      </c>
      <c r="D12" s="131">
        <f>(100%+'CHIFFRE DAFFAIRES '!$L11)*'CHIFFRE DAFFAIRES '!D36</f>
        <v>0</v>
      </c>
      <c r="E12" s="131">
        <f>(100%+'CHIFFRE DAFFAIRES '!$L11)*'CHIFFRE DAFFAIRES '!E36</f>
        <v>0</v>
      </c>
      <c r="F12" s="131">
        <f>(100%+'CHIFFRE DAFFAIRES '!$L11)*'CHIFFRE DAFFAIRES '!F36</f>
        <v>0</v>
      </c>
      <c r="G12" s="131">
        <f>(100%+'CHIFFRE DAFFAIRES '!$L11)*'CHIFFRE DAFFAIRES '!G36</f>
        <v>0</v>
      </c>
      <c r="H12" s="131">
        <f>(100%+'CHIFFRE DAFFAIRES '!$L11)*'CHIFFRE DAFFAIRES '!H36</f>
        <v>0</v>
      </c>
      <c r="I12" s="131">
        <f>(100%+'CHIFFRE DAFFAIRES '!$L11)*'CHIFFRE DAFFAIRES '!I36</f>
        <v>0</v>
      </c>
      <c r="J12" s="131">
        <f>(100%+'CHIFFRE DAFFAIRES '!$L11)*'CHIFFRE DAFFAIRES '!J36</f>
        <v>0</v>
      </c>
      <c r="K12" s="131">
        <f>(100%+'CHIFFRE DAFFAIRES '!$L11)*'CHIFFRE DAFFAIRES '!K36</f>
        <v>0</v>
      </c>
      <c r="L12" s="131">
        <f>(100%+'CHIFFRE DAFFAIRES '!$L11)*'CHIFFRE DAFFAIRES '!L36</f>
        <v>0</v>
      </c>
      <c r="M12" s="131">
        <f>(100%+'CHIFFRE DAFFAIRES '!$L11)*'CHIFFRE DAFFAIRES '!M36</f>
        <v>0</v>
      </c>
      <c r="N12" s="131">
        <f>(100%+'CHIFFRE DAFFAIRES '!$L11)*'CHIFFRE DAFFAIRES '!N36</f>
        <v>0</v>
      </c>
      <c r="O12" s="4"/>
      <c r="P12" s="131">
        <f t="shared" si="2"/>
        <v>0</v>
      </c>
      <c r="Q12" s="131">
        <f>P12/(100%+'CHIFFRE DAFFAIRES '!$L11)</f>
        <v>0</v>
      </c>
      <c r="R12" s="422"/>
      <c r="S12" s="72"/>
      <c r="T12" s="72"/>
      <c r="U12" s="72"/>
      <c r="V12" s="72"/>
      <c r="W12" s="72"/>
      <c r="X12" s="72"/>
      <c r="Y12" s="72"/>
      <c r="Z12" s="72"/>
      <c r="AA12" s="72"/>
    </row>
    <row r="13" ht="12.0" hidden="1" customHeight="1">
      <c r="A13" s="4"/>
      <c r="B13" s="420" t="str">
        <f>'Compte de résultat'!B13</f>
        <v>Produit/Service 8</v>
      </c>
      <c r="C13" s="131">
        <f>(100%+'CHIFFRE DAFFAIRES '!$L12)*'CHIFFRE DAFFAIRES '!C39</f>
        <v>0</v>
      </c>
      <c r="D13" s="131">
        <f>(100%+'CHIFFRE DAFFAIRES '!$L12)*'CHIFFRE DAFFAIRES '!D39</f>
        <v>0</v>
      </c>
      <c r="E13" s="131">
        <f>(100%+'CHIFFRE DAFFAIRES '!$L12)*'CHIFFRE DAFFAIRES '!E39</f>
        <v>0</v>
      </c>
      <c r="F13" s="131">
        <f>(100%+'CHIFFRE DAFFAIRES '!$L12)*'CHIFFRE DAFFAIRES '!F39</f>
        <v>0</v>
      </c>
      <c r="G13" s="131">
        <f>(100%+'CHIFFRE DAFFAIRES '!$L12)*'CHIFFRE DAFFAIRES '!G39</f>
        <v>0</v>
      </c>
      <c r="H13" s="131">
        <f>(100%+'CHIFFRE DAFFAIRES '!$L12)*'CHIFFRE DAFFAIRES '!H39</f>
        <v>0</v>
      </c>
      <c r="I13" s="131">
        <f>(100%+'CHIFFRE DAFFAIRES '!$L12)*'CHIFFRE DAFFAIRES '!I39</f>
        <v>0</v>
      </c>
      <c r="J13" s="131">
        <f>(100%+'CHIFFRE DAFFAIRES '!$L12)*'CHIFFRE DAFFAIRES '!J39</f>
        <v>0</v>
      </c>
      <c r="K13" s="131">
        <f>(100%+'CHIFFRE DAFFAIRES '!$L12)*'CHIFFRE DAFFAIRES '!K39</f>
        <v>0</v>
      </c>
      <c r="L13" s="131">
        <f>(100%+'CHIFFRE DAFFAIRES '!$L12)*'CHIFFRE DAFFAIRES '!L39</f>
        <v>0</v>
      </c>
      <c r="M13" s="131">
        <f>(100%+'CHIFFRE DAFFAIRES '!$L12)*'CHIFFRE DAFFAIRES '!M39</f>
        <v>0</v>
      </c>
      <c r="N13" s="131">
        <f>(100%+'CHIFFRE DAFFAIRES '!$L12)*'CHIFFRE DAFFAIRES '!N39</f>
        <v>0</v>
      </c>
      <c r="O13" s="4"/>
      <c r="P13" s="131">
        <f t="shared" si="2"/>
        <v>0</v>
      </c>
      <c r="Q13" s="131">
        <f>P13/(100%+'CHIFFRE DAFFAIRES '!$L12)</f>
        <v>0</v>
      </c>
      <c r="R13" s="422"/>
      <c r="S13" s="72"/>
      <c r="T13" s="72"/>
      <c r="U13" s="72"/>
      <c r="V13" s="72"/>
      <c r="W13" s="72"/>
      <c r="X13" s="72"/>
      <c r="Y13" s="72"/>
      <c r="Z13" s="72"/>
      <c r="AA13" s="72"/>
    </row>
    <row r="14" ht="18.0" customHeight="1">
      <c r="A14" s="424"/>
      <c r="B14" s="425" t="s">
        <v>325</v>
      </c>
      <c r="C14" s="426">
        <f t="shared" ref="C14:N14" si="3">SUM(C6:C13)</f>
        <v>0</v>
      </c>
      <c r="D14" s="426">
        <f t="shared" si="3"/>
        <v>300</v>
      </c>
      <c r="E14" s="426">
        <f t="shared" si="3"/>
        <v>660</v>
      </c>
      <c r="F14" s="426">
        <f t="shared" si="3"/>
        <v>660</v>
      </c>
      <c r="G14" s="426">
        <f t="shared" si="3"/>
        <v>1740</v>
      </c>
      <c r="H14" s="426">
        <f t="shared" si="3"/>
        <v>1740</v>
      </c>
      <c r="I14" s="426">
        <f t="shared" si="3"/>
        <v>1740</v>
      </c>
      <c r="J14" s="426">
        <f t="shared" si="3"/>
        <v>2040</v>
      </c>
      <c r="K14" s="426">
        <f t="shared" si="3"/>
        <v>2400</v>
      </c>
      <c r="L14" s="426">
        <f t="shared" si="3"/>
        <v>2760</v>
      </c>
      <c r="M14" s="426">
        <f t="shared" si="3"/>
        <v>3480</v>
      </c>
      <c r="N14" s="426">
        <f t="shared" si="3"/>
        <v>3480</v>
      </c>
      <c r="O14" s="424"/>
      <c r="P14" s="427">
        <f t="shared" ref="P14:Q14" si="4">SUM(P6:P13)</f>
        <v>21000</v>
      </c>
      <c r="Q14" s="427">
        <f t="shared" si="4"/>
        <v>17500</v>
      </c>
      <c r="R14" s="428"/>
      <c r="S14" s="136"/>
      <c r="T14" s="136"/>
      <c r="U14" s="136"/>
      <c r="V14" s="136"/>
      <c r="W14" s="136"/>
      <c r="X14" s="136"/>
      <c r="Y14" s="136"/>
      <c r="Z14" s="136"/>
      <c r="AA14" s="136"/>
    </row>
    <row r="15" ht="12.0" customHeight="1">
      <c r="A15" s="424"/>
      <c r="B15" s="429"/>
      <c r="C15" s="430"/>
      <c r="D15" s="430"/>
      <c r="E15" s="430"/>
      <c r="F15" s="430"/>
      <c r="G15" s="430"/>
      <c r="H15" s="430"/>
      <c r="I15" s="430"/>
      <c r="J15" s="430"/>
      <c r="K15" s="430"/>
      <c r="L15" s="430"/>
      <c r="M15" s="430"/>
      <c r="N15" s="430"/>
      <c r="O15" s="424"/>
      <c r="P15" s="427"/>
      <c r="Q15" s="431"/>
      <c r="R15" s="432"/>
      <c r="S15" s="136"/>
      <c r="T15" s="136"/>
      <c r="U15" s="136"/>
      <c r="V15" s="136"/>
      <c r="W15" s="136"/>
      <c r="X15" s="136"/>
      <c r="Y15" s="136"/>
      <c r="Z15" s="136"/>
      <c r="AA15" s="136"/>
    </row>
    <row r="16" ht="18.0" customHeight="1">
      <c r="A16" s="424"/>
      <c r="B16" s="433" t="s">
        <v>326</v>
      </c>
      <c r="C16" s="434">
        <f>'CHIFFRE DAFFAIRES '!C40</f>
        <v>0</v>
      </c>
      <c r="D16" s="434">
        <f>'CHIFFRE DAFFAIRES '!D40</f>
        <v>0.01428571429</v>
      </c>
      <c r="E16" s="434">
        <f>'CHIFFRE DAFFAIRES '!E40</f>
        <v>0.03142857143</v>
      </c>
      <c r="F16" s="434">
        <f>'CHIFFRE DAFFAIRES '!F40</f>
        <v>0.03142857143</v>
      </c>
      <c r="G16" s="434">
        <f>'CHIFFRE DAFFAIRES '!G40</f>
        <v>0.08285714286</v>
      </c>
      <c r="H16" s="434">
        <f>'CHIFFRE DAFFAIRES '!H40</f>
        <v>0.08285714286</v>
      </c>
      <c r="I16" s="434">
        <f>'CHIFFRE DAFFAIRES '!I40</f>
        <v>0.08285714286</v>
      </c>
      <c r="J16" s="434">
        <f>'CHIFFRE DAFFAIRES '!J40</f>
        <v>0.09714285714</v>
      </c>
      <c r="K16" s="434">
        <f>'CHIFFRE DAFFAIRES '!K40</f>
        <v>0.1142857143</v>
      </c>
      <c r="L16" s="434">
        <f>'CHIFFRE DAFFAIRES '!L40</f>
        <v>0.1314285714</v>
      </c>
      <c r="M16" s="434">
        <f>'CHIFFRE DAFFAIRES '!M40</f>
        <v>0.1657142857</v>
      </c>
      <c r="N16" s="435">
        <f>'CHIFFRE DAFFAIRES '!N40</f>
        <v>0.1657142857</v>
      </c>
      <c r="O16" s="424"/>
      <c r="P16" s="427"/>
      <c r="Q16" s="431"/>
      <c r="R16" s="432"/>
      <c r="S16" s="136"/>
      <c r="T16" s="136"/>
      <c r="U16" s="136"/>
      <c r="V16" s="136"/>
      <c r="W16" s="136"/>
      <c r="X16" s="136"/>
      <c r="Y16" s="136"/>
      <c r="Z16" s="136"/>
      <c r="AA16" s="136"/>
    </row>
    <row r="17" ht="12.0" customHeight="1">
      <c r="A17" s="424"/>
      <c r="B17" s="429"/>
      <c r="C17" s="430"/>
      <c r="D17" s="430"/>
      <c r="E17" s="430"/>
      <c r="F17" s="430"/>
      <c r="G17" s="430"/>
      <c r="H17" s="430"/>
      <c r="I17" s="430"/>
      <c r="J17" s="430"/>
      <c r="K17" s="430"/>
      <c r="L17" s="430"/>
      <c r="M17" s="430"/>
      <c r="N17" s="430"/>
      <c r="O17" s="424"/>
      <c r="P17" s="427"/>
      <c r="Q17" s="431"/>
      <c r="R17" s="432"/>
      <c r="S17" s="136"/>
      <c r="T17" s="136"/>
      <c r="U17" s="136"/>
      <c r="V17" s="136"/>
      <c r="W17" s="136"/>
      <c r="X17" s="136"/>
      <c r="Y17" s="136"/>
      <c r="Z17" s="136"/>
      <c r="AA17" s="136"/>
    </row>
    <row r="18" ht="15.0" customHeight="1">
      <c r="A18" s="4"/>
      <c r="B18" s="436" t="s">
        <v>327</v>
      </c>
      <c r="C18" s="415"/>
      <c r="D18" s="415"/>
      <c r="E18" s="415"/>
      <c r="F18" s="415"/>
      <c r="G18" s="415"/>
      <c r="H18" s="415"/>
      <c r="I18" s="415"/>
      <c r="J18" s="415"/>
      <c r="K18" s="415"/>
      <c r="L18" s="415"/>
      <c r="M18" s="415"/>
      <c r="N18" s="416"/>
      <c r="O18" s="4"/>
      <c r="P18" s="417"/>
      <c r="Q18" s="418"/>
      <c r="R18" s="437"/>
      <c r="S18" s="72"/>
      <c r="T18" s="72"/>
      <c r="U18" s="72"/>
      <c r="V18" s="72"/>
      <c r="W18" s="72"/>
      <c r="X18" s="72"/>
      <c r="Y18" s="72"/>
      <c r="Z18" s="72"/>
      <c r="AA18" s="72"/>
    </row>
    <row r="19" ht="12.75" customHeight="1">
      <c r="A19" s="4"/>
      <c r="B19" s="438" t="s">
        <v>328</v>
      </c>
      <c r="C19" s="439">
        <f>'Plan financement'!C35+'Plan financement'!C40</f>
        <v>0</v>
      </c>
      <c r="D19" s="439"/>
      <c r="E19" s="439"/>
      <c r="F19" s="439"/>
      <c r="G19" s="439"/>
      <c r="H19" s="439"/>
      <c r="I19" s="439"/>
      <c r="J19" s="439"/>
      <c r="K19" s="439"/>
      <c r="L19" s="439"/>
      <c r="M19" s="439"/>
      <c r="N19" s="440"/>
      <c r="O19" s="441"/>
      <c r="P19" s="439">
        <f t="shared" ref="P19:P66" si="5">SUM(C19:N19)</f>
        <v>0</v>
      </c>
      <c r="Q19" s="439">
        <f>P19/1.2</f>
        <v>0</v>
      </c>
      <c r="R19" s="442"/>
      <c r="S19" s="72"/>
      <c r="T19" s="72"/>
      <c r="U19" s="72"/>
      <c r="V19" s="72"/>
      <c r="W19" s="72"/>
      <c r="X19" s="72"/>
      <c r="Y19" s="72"/>
      <c r="Z19" s="72"/>
      <c r="AA19" s="72"/>
    </row>
    <row r="20" ht="12.0" customHeight="1">
      <c r="A20" s="4"/>
      <c r="B20" s="420" t="str">
        <f>'Compte de résultat'!B16</f>
        <v>Coût d'achat Abonnement Classic</v>
      </c>
      <c r="C20" s="443">
        <f>'Compte de résultat'!$F$16*(1+'CHIFFRE DAFFAIRES '!$L$5)*'CHIFFRE DAFFAIRES '!C40</f>
        <v>0</v>
      </c>
      <c r="D20" s="443">
        <f>'Compte de résultat'!$F$16*(1+'CHIFFRE DAFFAIRES '!$L$5)*'CHIFFRE DAFFAIRES '!D40</f>
        <v>0</v>
      </c>
      <c r="E20" s="443">
        <f>'Compte de résultat'!$F$16*(1+'CHIFFRE DAFFAIRES '!$L$5)*'CHIFFRE DAFFAIRES '!E40</f>
        <v>0</v>
      </c>
      <c r="F20" s="443">
        <f>'Compte de résultat'!$F$16*(1+'CHIFFRE DAFFAIRES '!$L$5)*'CHIFFRE DAFFAIRES '!F40</f>
        <v>0</v>
      </c>
      <c r="G20" s="443">
        <f>'Compte de résultat'!$F$16*(1+'CHIFFRE DAFFAIRES '!$L$5)*'CHIFFRE DAFFAIRES '!G40</f>
        <v>0</v>
      </c>
      <c r="H20" s="443">
        <f>'Compte de résultat'!$F$16*(1+'CHIFFRE DAFFAIRES '!$L$5)*'CHIFFRE DAFFAIRES '!H40</f>
        <v>0</v>
      </c>
      <c r="I20" s="443">
        <f>'Compte de résultat'!$F$16*(1+'CHIFFRE DAFFAIRES '!$L$5)*'CHIFFRE DAFFAIRES '!I40</f>
        <v>0</v>
      </c>
      <c r="J20" s="443">
        <f>'Compte de résultat'!$F$16*(1+'CHIFFRE DAFFAIRES '!$L$5)*'CHIFFRE DAFFAIRES '!J40</f>
        <v>0</v>
      </c>
      <c r="K20" s="443">
        <f>'Compte de résultat'!$F$16*(1+'CHIFFRE DAFFAIRES '!$L$5)*'CHIFFRE DAFFAIRES '!K40</f>
        <v>0</v>
      </c>
      <c r="L20" s="443">
        <f>'Compte de résultat'!$F$16*(1+'CHIFFRE DAFFAIRES '!$L$5)*'CHIFFRE DAFFAIRES '!L40</f>
        <v>0</v>
      </c>
      <c r="M20" s="443">
        <f>'Compte de résultat'!$F$16*(1+'CHIFFRE DAFFAIRES '!$L$5)*'CHIFFRE DAFFAIRES '!M40</f>
        <v>0</v>
      </c>
      <c r="N20" s="443">
        <f>'Compte de résultat'!$F$16*(1+'CHIFFRE DAFFAIRES '!$L$5)*'CHIFFRE DAFFAIRES '!N40</f>
        <v>0</v>
      </c>
      <c r="O20" s="4"/>
      <c r="P20" s="131">
        <f t="shared" si="5"/>
        <v>0</v>
      </c>
      <c r="Q20" s="131">
        <f>P20/(1+'CHIFFRE DAFFAIRES '!$L5)</f>
        <v>0</v>
      </c>
      <c r="R20" s="444"/>
      <c r="S20" s="72"/>
      <c r="T20" s="72"/>
      <c r="U20" s="72"/>
      <c r="V20" s="72"/>
      <c r="W20" s="72"/>
      <c r="X20" s="72"/>
      <c r="Y20" s="72"/>
      <c r="Z20" s="72"/>
      <c r="AA20" s="72"/>
    </row>
    <row r="21" ht="12.0" customHeight="1">
      <c r="A21" s="4"/>
      <c r="B21" s="420" t="str">
        <f>'Compte de résultat'!B17</f>
        <v>Coût d'achat Abonnement Premium</v>
      </c>
      <c r="C21" s="443">
        <f>'Compte de résultat'!$F$17*(1+'CHIFFRE DAFFAIRES '!$L$6)*'CHIFFRE DAFFAIRES '!C40</f>
        <v>0</v>
      </c>
      <c r="D21" s="443">
        <f>'Compte de résultat'!$F$17*(1+'CHIFFRE DAFFAIRES '!$L$6)*'CHIFFRE DAFFAIRES '!D40</f>
        <v>0</v>
      </c>
      <c r="E21" s="443">
        <f>'Compte de résultat'!$F$17*(1+'CHIFFRE DAFFAIRES '!$L$6)*'CHIFFRE DAFFAIRES '!E40</f>
        <v>0</v>
      </c>
      <c r="F21" s="443">
        <f>'Compte de résultat'!$F$17*(1+'CHIFFRE DAFFAIRES '!$L$6)*'CHIFFRE DAFFAIRES '!F40</f>
        <v>0</v>
      </c>
      <c r="G21" s="443">
        <f>'Compte de résultat'!$F$17*(1+'CHIFFRE DAFFAIRES '!$L$6)*'CHIFFRE DAFFAIRES '!G40</f>
        <v>0</v>
      </c>
      <c r="H21" s="443">
        <f>'Compte de résultat'!$F$17*(1+'CHIFFRE DAFFAIRES '!$L$6)*'CHIFFRE DAFFAIRES '!H40</f>
        <v>0</v>
      </c>
      <c r="I21" s="443">
        <f>'Compte de résultat'!$F$17*(1+'CHIFFRE DAFFAIRES '!$L$6)*'CHIFFRE DAFFAIRES '!I40</f>
        <v>0</v>
      </c>
      <c r="J21" s="443">
        <f>'Compte de résultat'!$F$17*(1+'CHIFFRE DAFFAIRES '!$L$6)*'CHIFFRE DAFFAIRES '!J40</f>
        <v>0</v>
      </c>
      <c r="K21" s="443">
        <f>'Compte de résultat'!$F$17*(1+'CHIFFRE DAFFAIRES '!$L$6)*'CHIFFRE DAFFAIRES '!K40</f>
        <v>0</v>
      </c>
      <c r="L21" s="443">
        <f>'Compte de résultat'!$F$17*(1+'CHIFFRE DAFFAIRES '!$L$6)*'CHIFFRE DAFFAIRES '!L40</f>
        <v>0</v>
      </c>
      <c r="M21" s="443">
        <f>'Compte de résultat'!$F$17*(1+'CHIFFRE DAFFAIRES '!$L$6)*'CHIFFRE DAFFAIRES '!M40</f>
        <v>0</v>
      </c>
      <c r="N21" s="443">
        <f>'Compte de résultat'!$F$17*(1+'CHIFFRE DAFFAIRES '!$L$6)*'CHIFFRE DAFFAIRES '!N40</f>
        <v>0</v>
      </c>
      <c r="O21" s="4"/>
      <c r="P21" s="131">
        <f t="shared" si="5"/>
        <v>0</v>
      </c>
      <c r="Q21" s="131">
        <f>P21/(1+'CHIFFRE DAFFAIRES '!$L6)</f>
        <v>0</v>
      </c>
      <c r="R21" s="444"/>
      <c r="S21" s="72"/>
      <c r="T21" s="72"/>
      <c r="U21" s="72"/>
      <c r="V21" s="72"/>
      <c r="W21" s="72"/>
      <c r="X21" s="72"/>
      <c r="Y21" s="72"/>
      <c r="Z21" s="72"/>
      <c r="AA21" s="72"/>
    </row>
    <row r="22" ht="12.0" customHeight="1">
      <c r="A22" s="4"/>
      <c r="B22" s="420" t="str">
        <f>'Compte de résultat'!B18</f>
        <v>Coût d'achat Abonnement Classic (sans engagement)</v>
      </c>
      <c r="C22" s="443">
        <f>'Compte de résultat'!$F$18*(1+'CHIFFRE DAFFAIRES '!$L$7)*'CHIFFRE DAFFAIRES '!C40</f>
        <v>0</v>
      </c>
      <c r="D22" s="443">
        <f>'Compte de résultat'!$F$18*(1+'CHIFFRE DAFFAIRES '!$L$7)*'CHIFFRE DAFFAIRES '!D40</f>
        <v>0</v>
      </c>
      <c r="E22" s="443">
        <f>'Compte de résultat'!$F$18*(1+'CHIFFRE DAFFAIRES '!$L$7)*'CHIFFRE DAFFAIRES '!E40</f>
        <v>0</v>
      </c>
      <c r="F22" s="443">
        <f>'Compte de résultat'!$F$18*(1+'CHIFFRE DAFFAIRES '!$L$7)*'CHIFFRE DAFFAIRES '!F40</f>
        <v>0</v>
      </c>
      <c r="G22" s="443">
        <f>'Compte de résultat'!$F$18*(1+'CHIFFRE DAFFAIRES '!$L$7)*'CHIFFRE DAFFAIRES '!G40</f>
        <v>0</v>
      </c>
      <c r="H22" s="443">
        <f>'Compte de résultat'!$F$18*(1+'CHIFFRE DAFFAIRES '!$L$7)*'CHIFFRE DAFFAIRES '!H40</f>
        <v>0</v>
      </c>
      <c r="I22" s="443">
        <f>'Compte de résultat'!$F$18*(1+'CHIFFRE DAFFAIRES '!$L$7)*'CHIFFRE DAFFAIRES '!I40</f>
        <v>0</v>
      </c>
      <c r="J22" s="443">
        <f>'Compte de résultat'!$F$18*(1+'CHIFFRE DAFFAIRES '!$L$7)*'CHIFFRE DAFFAIRES '!J40</f>
        <v>0</v>
      </c>
      <c r="K22" s="443">
        <f>'Compte de résultat'!$F$18*(1+'CHIFFRE DAFFAIRES '!$L$7)*'CHIFFRE DAFFAIRES '!K40</f>
        <v>0</v>
      </c>
      <c r="L22" s="443">
        <f>'Compte de résultat'!$F$18*(1+'CHIFFRE DAFFAIRES '!$L$7)*'CHIFFRE DAFFAIRES '!L40</f>
        <v>0</v>
      </c>
      <c r="M22" s="443">
        <f>'Compte de résultat'!$F$18*(1+'CHIFFRE DAFFAIRES '!$L$7)*'CHIFFRE DAFFAIRES '!M40</f>
        <v>0</v>
      </c>
      <c r="N22" s="443">
        <f>'Compte de résultat'!$F$18*(1+'CHIFFRE DAFFAIRES '!$L$7)*'CHIFFRE DAFFAIRES '!N40</f>
        <v>0</v>
      </c>
      <c r="O22" s="4"/>
      <c r="P22" s="131">
        <f t="shared" si="5"/>
        <v>0</v>
      </c>
      <c r="Q22" s="131">
        <f>P22/(1+'CHIFFRE DAFFAIRES '!$L7)</f>
        <v>0</v>
      </c>
      <c r="R22" s="444"/>
      <c r="S22" s="72"/>
      <c r="T22" s="72"/>
      <c r="U22" s="72"/>
      <c r="V22" s="72"/>
      <c r="W22" s="72"/>
      <c r="X22" s="72"/>
      <c r="Y22" s="72"/>
      <c r="Z22" s="72"/>
      <c r="AA22" s="72"/>
    </row>
    <row r="23" ht="12.0" customHeight="1">
      <c r="A23" s="4"/>
      <c r="B23" s="420" t="str">
        <f>'Compte de résultat'!B19</f>
        <v>Coût d'achat Label Ethika</v>
      </c>
      <c r="C23" s="443">
        <f>'Compte de résultat'!$F$19*(1+'CHIFFRE DAFFAIRES '!$L$8)*'CHIFFRE DAFFAIRES '!C40</f>
        <v>0</v>
      </c>
      <c r="D23" s="443">
        <f>'Compte de résultat'!$F$19*(1+'CHIFFRE DAFFAIRES '!$L$8)*'CHIFFRE DAFFAIRES '!D40</f>
        <v>0</v>
      </c>
      <c r="E23" s="443">
        <f>'Compte de résultat'!$F$19*(1+'CHIFFRE DAFFAIRES '!$L$8)*'CHIFFRE DAFFAIRES '!E40</f>
        <v>0</v>
      </c>
      <c r="F23" s="443">
        <f>'Compte de résultat'!$F$19*(1+'CHIFFRE DAFFAIRES '!$L$8)*'CHIFFRE DAFFAIRES '!F40</f>
        <v>0</v>
      </c>
      <c r="G23" s="443">
        <f>'Compte de résultat'!$F$19*(1+'CHIFFRE DAFFAIRES '!$L$8)*'CHIFFRE DAFFAIRES '!G40</f>
        <v>0</v>
      </c>
      <c r="H23" s="443">
        <f>'Compte de résultat'!$F$19*(1+'CHIFFRE DAFFAIRES '!$L$8)*'CHIFFRE DAFFAIRES '!H40</f>
        <v>0</v>
      </c>
      <c r="I23" s="443">
        <f>'Compte de résultat'!$F$19*(1+'CHIFFRE DAFFAIRES '!$L$8)*'CHIFFRE DAFFAIRES '!I40</f>
        <v>0</v>
      </c>
      <c r="J23" s="443">
        <f>'Compte de résultat'!$F$19*(1+'CHIFFRE DAFFAIRES '!$L$8)*'CHIFFRE DAFFAIRES '!J40</f>
        <v>0</v>
      </c>
      <c r="K23" s="443">
        <f>'Compte de résultat'!$F$19*(1+'CHIFFRE DAFFAIRES '!$L$8)*'CHIFFRE DAFFAIRES '!K40</f>
        <v>0</v>
      </c>
      <c r="L23" s="443">
        <f>'Compte de résultat'!$F$19*(1+'CHIFFRE DAFFAIRES '!$L$8)*'CHIFFRE DAFFAIRES '!L40</f>
        <v>0</v>
      </c>
      <c r="M23" s="443">
        <f>'Compte de résultat'!$F$19*(1+'CHIFFRE DAFFAIRES '!$L$8)*'CHIFFRE DAFFAIRES '!M40</f>
        <v>0</v>
      </c>
      <c r="N23" s="443">
        <f>'Compte de résultat'!$F$19*(1+'CHIFFRE DAFFAIRES '!$L$8)*'CHIFFRE DAFFAIRES '!N40</f>
        <v>0</v>
      </c>
      <c r="O23" s="4"/>
      <c r="P23" s="131">
        <f t="shared" si="5"/>
        <v>0</v>
      </c>
      <c r="Q23" s="131">
        <f>P23/(1+'CHIFFRE DAFFAIRES '!$L8)</f>
        <v>0</v>
      </c>
      <c r="R23" s="444"/>
      <c r="S23" s="72"/>
      <c r="T23" s="72"/>
      <c r="U23" s="72"/>
      <c r="V23" s="72"/>
      <c r="W23" s="72"/>
      <c r="X23" s="72"/>
      <c r="Y23" s="72"/>
      <c r="Z23" s="72"/>
      <c r="AA23" s="72"/>
    </row>
    <row r="24" ht="12.0" customHeight="1">
      <c r="A24" s="4"/>
      <c r="B24" s="420" t="str">
        <f>'Compte de résultat'!B20</f>
        <v>Coût d'achat Produit/Service 5</v>
      </c>
      <c r="C24" s="443">
        <f>'Compte de résultat'!$F$20*(1+'CHIFFRE DAFFAIRES '!$L$9)*'CHIFFRE DAFFAIRES '!C40</f>
        <v>0</v>
      </c>
      <c r="D24" s="443">
        <f>'Compte de résultat'!$F$20*(1+'CHIFFRE DAFFAIRES '!$L$9)*'CHIFFRE DAFFAIRES '!D40</f>
        <v>0</v>
      </c>
      <c r="E24" s="443">
        <f>'Compte de résultat'!$F$20*(1+'CHIFFRE DAFFAIRES '!$L$9)*'CHIFFRE DAFFAIRES '!E40</f>
        <v>0</v>
      </c>
      <c r="F24" s="443">
        <f>'Compte de résultat'!$F$20*(1+'CHIFFRE DAFFAIRES '!$L$9)*'CHIFFRE DAFFAIRES '!F40</f>
        <v>0</v>
      </c>
      <c r="G24" s="443">
        <f>'Compte de résultat'!$F$20*(1+'CHIFFRE DAFFAIRES '!$L$9)*'CHIFFRE DAFFAIRES '!G40</f>
        <v>0</v>
      </c>
      <c r="H24" s="443">
        <f>'Compte de résultat'!$F$20*(1+'CHIFFRE DAFFAIRES '!$L$9)*'CHIFFRE DAFFAIRES '!H40</f>
        <v>0</v>
      </c>
      <c r="I24" s="443">
        <f>'Compte de résultat'!$F$20*(1+'CHIFFRE DAFFAIRES '!$L$9)*'CHIFFRE DAFFAIRES '!I40</f>
        <v>0</v>
      </c>
      <c r="J24" s="443">
        <f>'Compte de résultat'!$F$20*(1+'CHIFFRE DAFFAIRES '!$L$9)*'CHIFFRE DAFFAIRES '!J40</f>
        <v>0</v>
      </c>
      <c r="K24" s="443">
        <f>'Compte de résultat'!$F$20*(1+'CHIFFRE DAFFAIRES '!$L$9)*'CHIFFRE DAFFAIRES '!K40</f>
        <v>0</v>
      </c>
      <c r="L24" s="443">
        <f>'Compte de résultat'!$F$20*(1+'CHIFFRE DAFFAIRES '!$L$9)*'CHIFFRE DAFFAIRES '!L40</f>
        <v>0</v>
      </c>
      <c r="M24" s="443">
        <f>'Compte de résultat'!$F$20*(1+'CHIFFRE DAFFAIRES '!$L$9)*'CHIFFRE DAFFAIRES '!M40</f>
        <v>0</v>
      </c>
      <c r="N24" s="443">
        <f>'Compte de résultat'!$F$20*(1+'CHIFFRE DAFFAIRES '!$L$9)*'CHIFFRE DAFFAIRES '!N40</f>
        <v>0</v>
      </c>
      <c r="O24" s="4"/>
      <c r="P24" s="131">
        <f t="shared" si="5"/>
        <v>0</v>
      </c>
      <c r="Q24" s="131">
        <f>P24/(1+'CHIFFRE DAFFAIRES '!$L9)</f>
        <v>0</v>
      </c>
      <c r="R24" s="444"/>
      <c r="S24" s="72"/>
      <c r="T24" s="72"/>
      <c r="U24" s="72"/>
      <c r="V24" s="72"/>
      <c r="W24" s="72"/>
      <c r="X24" s="72"/>
      <c r="Y24" s="72"/>
      <c r="Z24" s="72"/>
      <c r="AA24" s="72"/>
    </row>
    <row r="25" ht="12.0" customHeight="1">
      <c r="A25" s="4"/>
      <c r="B25" s="420" t="str">
        <f>'Compte de résultat'!B21</f>
        <v>Coût d'achat Produit/Service 6</v>
      </c>
      <c r="C25" s="443">
        <f>'Compte de résultat'!$F$21*(1+'CHIFFRE DAFFAIRES '!$L$10)*'CHIFFRE DAFFAIRES '!C40</f>
        <v>0</v>
      </c>
      <c r="D25" s="443">
        <f>'Compte de résultat'!$F$21*(1+'CHIFFRE DAFFAIRES '!$L$10)*'CHIFFRE DAFFAIRES '!D40</f>
        <v>0</v>
      </c>
      <c r="E25" s="443">
        <f>'Compte de résultat'!$F$21*(1+'CHIFFRE DAFFAIRES '!$L$10)*'CHIFFRE DAFFAIRES '!E40</f>
        <v>0</v>
      </c>
      <c r="F25" s="443">
        <f>'Compte de résultat'!$F$21*(1+'CHIFFRE DAFFAIRES '!$L$10)*'CHIFFRE DAFFAIRES '!F40</f>
        <v>0</v>
      </c>
      <c r="G25" s="443">
        <f>'Compte de résultat'!$F$21*(1+'CHIFFRE DAFFAIRES '!$L$10)*'CHIFFRE DAFFAIRES '!G40</f>
        <v>0</v>
      </c>
      <c r="H25" s="443">
        <f>'Compte de résultat'!$F$21*(1+'CHIFFRE DAFFAIRES '!$L$10)*'CHIFFRE DAFFAIRES '!H40</f>
        <v>0</v>
      </c>
      <c r="I25" s="443">
        <f>'Compte de résultat'!$F$21*(1+'CHIFFRE DAFFAIRES '!$L$10)*'CHIFFRE DAFFAIRES '!I40</f>
        <v>0</v>
      </c>
      <c r="J25" s="443">
        <f>'Compte de résultat'!$F$21*(1+'CHIFFRE DAFFAIRES '!$L$10)*'CHIFFRE DAFFAIRES '!J40</f>
        <v>0</v>
      </c>
      <c r="K25" s="443">
        <f>'Compte de résultat'!$F$21*(1+'CHIFFRE DAFFAIRES '!$L$10)*'CHIFFRE DAFFAIRES '!K40</f>
        <v>0</v>
      </c>
      <c r="L25" s="443">
        <f>'Compte de résultat'!$F$21*(1+'CHIFFRE DAFFAIRES '!$L$10)*'CHIFFRE DAFFAIRES '!L40</f>
        <v>0</v>
      </c>
      <c r="M25" s="443">
        <f>'Compte de résultat'!$F$21*(1+'CHIFFRE DAFFAIRES '!$L$10)*'CHIFFRE DAFFAIRES '!M40</f>
        <v>0</v>
      </c>
      <c r="N25" s="443">
        <f>'Compte de résultat'!$F$21*(1+'CHIFFRE DAFFAIRES '!$L$10)*'CHIFFRE DAFFAIRES '!N40</f>
        <v>0</v>
      </c>
      <c r="O25" s="4"/>
      <c r="P25" s="131">
        <f t="shared" si="5"/>
        <v>0</v>
      </c>
      <c r="Q25" s="131">
        <f>P25/(1+'CHIFFRE DAFFAIRES '!$L10)</f>
        <v>0</v>
      </c>
      <c r="R25" s="444"/>
      <c r="S25" s="72"/>
      <c r="T25" s="72"/>
      <c r="U25" s="72"/>
      <c r="V25" s="72"/>
      <c r="W25" s="72"/>
      <c r="X25" s="72"/>
      <c r="Y25" s="72"/>
      <c r="Z25" s="72"/>
      <c r="AA25" s="72"/>
    </row>
    <row r="26" ht="12.0" customHeight="1">
      <c r="A26" s="4"/>
      <c r="B26" s="420" t="str">
        <f>'Compte de résultat'!B22</f>
        <v>Coût d'achat Produit/Service 7</v>
      </c>
      <c r="C26" s="443">
        <f>'Compte de résultat'!$F$22*(1+'CHIFFRE DAFFAIRES '!$L$11)*'CHIFFRE DAFFAIRES '!C40</f>
        <v>0</v>
      </c>
      <c r="D26" s="443">
        <f>'Compte de résultat'!$F$22*(1+'CHIFFRE DAFFAIRES '!$L$11)*'CHIFFRE DAFFAIRES '!D40</f>
        <v>0</v>
      </c>
      <c r="E26" s="443">
        <f>'Compte de résultat'!$F$22*(1+'CHIFFRE DAFFAIRES '!$L$11)*'CHIFFRE DAFFAIRES '!E40</f>
        <v>0</v>
      </c>
      <c r="F26" s="443">
        <f>'Compte de résultat'!$F$22*(1+'CHIFFRE DAFFAIRES '!$L$11)*'CHIFFRE DAFFAIRES '!F40</f>
        <v>0</v>
      </c>
      <c r="G26" s="443">
        <f>'Compte de résultat'!$F$22*(1+'CHIFFRE DAFFAIRES '!$L$11)*'CHIFFRE DAFFAIRES '!G40</f>
        <v>0</v>
      </c>
      <c r="H26" s="443">
        <f>'Compte de résultat'!$F$22*(1+'CHIFFRE DAFFAIRES '!$L$11)*'CHIFFRE DAFFAIRES '!H40</f>
        <v>0</v>
      </c>
      <c r="I26" s="443">
        <f>'Compte de résultat'!$F$22*(1+'CHIFFRE DAFFAIRES '!$L$11)*'CHIFFRE DAFFAIRES '!I40</f>
        <v>0</v>
      </c>
      <c r="J26" s="443">
        <f>'Compte de résultat'!$F$22*(1+'CHIFFRE DAFFAIRES '!$L$11)*'CHIFFRE DAFFAIRES '!J40</f>
        <v>0</v>
      </c>
      <c r="K26" s="443">
        <f>'Compte de résultat'!$F$22*(1+'CHIFFRE DAFFAIRES '!$L$11)*'CHIFFRE DAFFAIRES '!K40</f>
        <v>0</v>
      </c>
      <c r="L26" s="443">
        <f>'Compte de résultat'!$F$22*(1+'CHIFFRE DAFFAIRES '!$L$11)*'CHIFFRE DAFFAIRES '!L40</f>
        <v>0</v>
      </c>
      <c r="M26" s="443">
        <f>'Compte de résultat'!$F$22*(1+'CHIFFRE DAFFAIRES '!$L$11)*'CHIFFRE DAFFAIRES '!M40</f>
        <v>0</v>
      </c>
      <c r="N26" s="443">
        <f>'Compte de résultat'!$F$22*(1+'CHIFFRE DAFFAIRES '!$L$11)*'CHIFFRE DAFFAIRES '!N40</f>
        <v>0</v>
      </c>
      <c r="O26" s="4"/>
      <c r="P26" s="131">
        <f t="shared" si="5"/>
        <v>0</v>
      </c>
      <c r="Q26" s="131">
        <f>P26/(1+'CHIFFRE DAFFAIRES '!$L11)</f>
        <v>0</v>
      </c>
      <c r="R26" s="444"/>
      <c r="S26" s="72"/>
      <c r="T26" s="72"/>
      <c r="U26" s="72"/>
      <c r="V26" s="72"/>
      <c r="W26" s="72"/>
      <c r="X26" s="72"/>
      <c r="Y26" s="72"/>
      <c r="Z26" s="72"/>
      <c r="AA26" s="72"/>
    </row>
    <row r="27" ht="12.0" customHeight="1">
      <c r="A27" s="4"/>
      <c r="B27" s="420" t="str">
        <f>'Compte de résultat'!B23</f>
        <v>Coût d'achat Produit/Service 8</v>
      </c>
      <c r="C27" s="443">
        <f>'Compte de résultat'!$F$23*(1+'CHIFFRE DAFFAIRES '!$L$12)*'CHIFFRE DAFFAIRES '!C40</f>
        <v>0</v>
      </c>
      <c r="D27" s="443">
        <f>'Compte de résultat'!$F$23*(1+'CHIFFRE DAFFAIRES '!$L$12)*'CHIFFRE DAFFAIRES '!D40</f>
        <v>0</v>
      </c>
      <c r="E27" s="443">
        <f>'Compte de résultat'!$F$23*(1+'CHIFFRE DAFFAIRES '!$L$12)*'CHIFFRE DAFFAIRES '!E40</f>
        <v>0</v>
      </c>
      <c r="F27" s="443">
        <f>'Compte de résultat'!$F$23*(1+'CHIFFRE DAFFAIRES '!$L$12)*'CHIFFRE DAFFAIRES '!F40</f>
        <v>0</v>
      </c>
      <c r="G27" s="443">
        <f>'Compte de résultat'!$F$23*(1+'CHIFFRE DAFFAIRES '!$L$12)*'CHIFFRE DAFFAIRES '!G40</f>
        <v>0</v>
      </c>
      <c r="H27" s="443">
        <f>'Compte de résultat'!$F$23*(1+'CHIFFRE DAFFAIRES '!$L$12)*'CHIFFRE DAFFAIRES '!H40</f>
        <v>0</v>
      </c>
      <c r="I27" s="443">
        <f>'Compte de résultat'!$F$23*(1+'CHIFFRE DAFFAIRES '!$L$12)*'CHIFFRE DAFFAIRES '!I40</f>
        <v>0</v>
      </c>
      <c r="J27" s="443">
        <f>'Compte de résultat'!$F$23*(1+'CHIFFRE DAFFAIRES '!$L$12)*'CHIFFRE DAFFAIRES '!J40</f>
        <v>0</v>
      </c>
      <c r="K27" s="443">
        <f>'Compte de résultat'!$F$23*(1+'CHIFFRE DAFFAIRES '!$L$12)*'CHIFFRE DAFFAIRES '!K40</f>
        <v>0</v>
      </c>
      <c r="L27" s="443">
        <f>'Compte de résultat'!$F$23*(1+'CHIFFRE DAFFAIRES '!$L$12)*'CHIFFRE DAFFAIRES '!L40</f>
        <v>0</v>
      </c>
      <c r="M27" s="443">
        <f>'Compte de résultat'!$F$23*(1+'CHIFFRE DAFFAIRES '!$L$12)*'CHIFFRE DAFFAIRES '!M40</f>
        <v>0</v>
      </c>
      <c r="N27" s="443">
        <f>'Compte de résultat'!$F$23*(1+'CHIFFRE DAFFAIRES '!$L$12)*'CHIFFRE DAFFAIRES '!N40</f>
        <v>0</v>
      </c>
      <c r="O27" s="4"/>
      <c r="P27" s="131">
        <f t="shared" si="5"/>
        <v>0</v>
      </c>
      <c r="Q27" s="131">
        <f>P27/(1+'CHIFFRE DAFFAIRES '!$L12)</f>
        <v>0</v>
      </c>
      <c r="R27" s="444"/>
      <c r="S27" s="72"/>
      <c r="T27" s="72"/>
      <c r="U27" s="72"/>
      <c r="V27" s="72"/>
      <c r="W27" s="72"/>
      <c r="X27" s="72"/>
      <c r="Y27" s="72"/>
      <c r="Z27" s="72"/>
      <c r="AA27" s="72"/>
    </row>
    <row r="28" ht="12.0" customHeight="1">
      <c r="A28" s="4"/>
      <c r="B28" s="420" t="str">
        <f>'Compte de résultat'!B24</f>
        <v>Coûts de livraison</v>
      </c>
      <c r="C28" s="443">
        <f>'Compte de résultat'!$F$24*(1+'Base de données IPA'!$B$13)*'CHIFFRE DAFFAIRES '!C40</f>
        <v>0</v>
      </c>
      <c r="D28" s="443">
        <f>'Compte de résultat'!$F$24*(1+'Base de données IPA'!$B$13)*'CHIFFRE DAFFAIRES '!D40</f>
        <v>0</v>
      </c>
      <c r="E28" s="443">
        <f>'Compte de résultat'!$F$24*(1+'Base de données IPA'!$B$13)*'CHIFFRE DAFFAIRES '!E40</f>
        <v>0</v>
      </c>
      <c r="F28" s="443">
        <f>'Compte de résultat'!$F$24*(1+'Base de données IPA'!$B$13)*'CHIFFRE DAFFAIRES '!F40</f>
        <v>0</v>
      </c>
      <c r="G28" s="443">
        <f>'Compte de résultat'!$F$24*(1+'Base de données IPA'!$B$13)*'CHIFFRE DAFFAIRES '!G40</f>
        <v>0</v>
      </c>
      <c r="H28" s="443">
        <f>'Compte de résultat'!$F$24*(1+'Base de données IPA'!$B$13)*'CHIFFRE DAFFAIRES '!H40</f>
        <v>0</v>
      </c>
      <c r="I28" s="443">
        <f>'Compte de résultat'!$F$24*(1+'Base de données IPA'!$B$13)*'CHIFFRE DAFFAIRES '!I40</f>
        <v>0</v>
      </c>
      <c r="J28" s="443">
        <f>'Compte de résultat'!$F$24*(1+'Base de données IPA'!$B$13)*'CHIFFRE DAFFAIRES '!J40</f>
        <v>0</v>
      </c>
      <c r="K28" s="443">
        <f>'Compte de résultat'!$F$24*(1+'Base de données IPA'!$B$13)*'CHIFFRE DAFFAIRES '!K40</f>
        <v>0</v>
      </c>
      <c r="L28" s="443">
        <f>'Compte de résultat'!$F$24*(1+'Base de données IPA'!$B$13)*'CHIFFRE DAFFAIRES '!L40</f>
        <v>0</v>
      </c>
      <c r="M28" s="443">
        <f>'Compte de résultat'!$F$24*(1+'Base de données IPA'!$B$13)*'CHIFFRE DAFFAIRES '!M40</f>
        <v>0</v>
      </c>
      <c r="N28" s="443">
        <f>'Compte de résultat'!$F$24*(1+'Base de données IPA'!$B$13)*'CHIFFRE DAFFAIRES '!N40</f>
        <v>0</v>
      </c>
      <c r="O28" s="4"/>
      <c r="P28" s="131">
        <f t="shared" si="5"/>
        <v>0</v>
      </c>
      <c r="Q28" s="131">
        <f>P28/(1+'Base de données IPA'!$B$13)</f>
        <v>0</v>
      </c>
      <c r="R28" s="444"/>
      <c r="S28" s="72"/>
      <c r="T28" s="72"/>
      <c r="U28" s="72"/>
      <c r="V28" s="72"/>
      <c r="W28" s="72"/>
      <c r="X28" s="72"/>
      <c r="Y28" s="72"/>
      <c r="Z28" s="72"/>
      <c r="AA28" s="72"/>
    </row>
    <row r="29" ht="12.0" customHeight="1">
      <c r="A29" s="4"/>
      <c r="B29" s="420" t="str">
        <f>'Compte de résultat'!B25</f>
        <v>Matières consommables</v>
      </c>
      <c r="C29" s="443">
        <f>'Compte de résultat'!$F$25*(1+'Base de données IPA'!$B$13)*'CHIFFRE DAFFAIRES '!C40</f>
        <v>0</v>
      </c>
      <c r="D29" s="443">
        <f>'Compte de résultat'!$F$25*(1+'Base de données IPA'!$B$13)*'CHIFFRE DAFFAIRES '!D40</f>
        <v>0</v>
      </c>
      <c r="E29" s="443">
        <f>'Compte de résultat'!$F$25*(1+'Base de données IPA'!$B$13)*'CHIFFRE DAFFAIRES '!E40</f>
        <v>0</v>
      </c>
      <c r="F29" s="443">
        <f>'Compte de résultat'!$F$25*(1+'Base de données IPA'!$B$13)*'CHIFFRE DAFFAIRES '!F40</f>
        <v>0</v>
      </c>
      <c r="G29" s="443">
        <f>'Compte de résultat'!$F$25*(1+'Base de données IPA'!$B$13)*'CHIFFRE DAFFAIRES '!G40</f>
        <v>0</v>
      </c>
      <c r="H29" s="443">
        <f>'Compte de résultat'!$F$25*(1+'Base de données IPA'!$B$13)*'CHIFFRE DAFFAIRES '!H40</f>
        <v>0</v>
      </c>
      <c r="I29" s="443">
        <f>'Compte de résultat'!$F$25*(1+'Base de données IPA'!$B$13)*'CHIFFRE DAFFAIRES '!I40</f>
        <v>0</v>
      </c>
      <c r="J29" s="443">
        <f>'Compte de résultat'!$F$25*(1+'Base de données IPA'!$B$13)*'CHIFFRE DAFFAIRES '!J40</f>
        <v>0</v>
      </c>
      <c r="K29" s="443">
        <f>'Compte de résultat'!$F$25*(1+'Base de données IPA'!$B$13)*'CHIFFRE DAFFAIRES '!K40</f>
        <v>0</v>
      </c>
      <c r="L29" s="443">
        <f>'Compte de résultat'!$F$25*(1+'Base de données IPA'!$B$13)*'CHIFFRE DAFFAIRES '!L40</f>
        <v>0</v>
      </c>
      <c r="M29" s="443">
        <f>'Compte de résultat'!$F$25*(1+'Base de données IPA'!$B$13)*'CHIFFRE DAFFAIRES '!M40</f>
        <v>0</v>
      </c>
      <c r="N29" s="443">
        <f>'Compte de résultat'!$F$25*(1+'Base de données IPA'!$B$13)*'CHIFFRE DAFFAIRES '!N40</f>
        <v>0</v>
      </c>
      <c r="O29" s="4"/>
      <c r="P29" s="131">
        <f t="shared" si="5"/>
        <v>0</v>
      </c>
      <c r="Q29" s="131">
        <f>P29/(1+'Base de données IPA'!$B$13)</f>
        <v>0</v>
      </c>
      <c r="R29" s="444"/>
      <c r="S29" s="72"/>
      <c r="T29" s="72"/>
      <c r="U29" s="72"/>
      <c r="V29" s="72"/>
      <c r="W29" s="72"/>
      <c r="X29" s="72"/>
      <c r="Y29" s="72"/>
      <c r="Z29" s="72"/>
      <c r="AA29" s="72"/>
    </row>
    <row r="30" ht="12.0" customHeight="1">
      <c r="A30" s="4"/>
      <c r="B30" s="445" t="str">
        <f>'Compte de résultat'!B26</f>
        <v>Emballages</v>
      </c>
      <c r="C30" s="446">
        <f>'Compte de résultat'!$F$26*(1+'Base de données IPA'!$B$13)*'CHIFFRE DAFFAIRES '!C40</f>
        <v>0</v>
      </c>
      <c r="D30" s="446">
        <f>'Compte de résultat'!$F$26*(1+'Base de données IPA'!$B$13)*'CHIFFRE DAFFAIRES '!D40</f>
        <v>0</v>
      </c>
      <c r="E30" s="446">
        <f>'Compte de résultat'!$F$26*(1+'Base de données IPA'!$B$13)*'CHIFFRE DAFFAIRES '!E40</f>
        <v>0</v>
      </c>
      <c r="F30" s="446">
        <f>'Compte de résultat'!$F$26*(1+'Base de données IPA'!$B$13)*'CHIFFRE DAFFAIRES '!F40</f>
        <v>0</v>
      </c>
      <c r="G30" s="446">
        <f>'Compte de résultat'!$F$26*(1+'Base de données IPA'!$B$13)*'CHIFFRE DAFFAIRES '!G40</f>
        <v>0</v>
      </c>
      <c r="H30" s="446">
        <f>'Compte de résultat'!$F$26*(1+'Base de données IPA'!$B$13)*'CHIFFRE DAFFAIRES '!H40</f>
        <v>0</v>
      </c>
      <c r="I30" s="446">
        <f>'Compte de résultat'!$F$26*(1+'Base de données IPA'!$B$13)*'CHIFFRE DAFFAIRES '!I40</f>
        <v>0</v>
      </c>
      <c r="J30" s="446">
        <f>'Compte de résultat'!$F$26*(1+'Base de données IPA'!$B$13)*'CHIFFRE DAFFAIRES '!J40</f>
        <v>0</v>
      </c>
      <c r="K30" s="446">
        <f>'Compte de résultat'!$F$26*(1+'Base de données IPA'!$B$13)*'CHIFFRE DAFFAIRES '!K40</f>
        <v>0</v>
      </c>
      <c r="L30" s="446">
        <f>'Compte de résultat'!$F$26*(1+'Base de données IPA'!$B$13)*'CHIFFRE DAFFAIRES '!L40</f>
        <v>0</v>
      </c>
      <c r="M30" s="446">
        <f>'Compte de résultat'!$F$26*(1+'Base de données IPA'!$B$13)*'CHIFFRE DAFFAIRES '!M40</f>
        <v>0</v>
      </c>
      <c r="N30" s="446">
        <f>'Compte de résultat'!$F$26*(1+'Base de données IPA'!$B$13)*'CHIFFRE DAFFAIRES '!N40</f>
        <v>0</v>
      </c>
      <c r="O30" s="447"/>
      <c r="P30" s="448">
        <f t="shared" si="5"/>
        <v>0</v>
      </c>
      <c r="Q30" s="448">
        <f>P30/(1+'Base de données IPA'!$B$13)</f>
        <v>0</v>
      </c>
      <c r="R30" s="449"/>
      <c r="S30" s="72"/>
      <c r="T30" s="72"/>
      <c r="U30" s="72"/>
      <c r="V30" s="72"/>
      <c r="W30" s="72"/>
      <c r="X30" s="72"/>
      <c r="Y30" s="72"/>
      <c r="Z30" s="72"/>
      <c r="AA30" s="72"/>
    </row>
    <row r="31" ht="12.75" customHeight="1">
      <c r="A31" s="450"/>
      <c r="B31" s="438" t="str">
        <f>'Compte de résultat'!B30</f>
        <v>Fournitures de bureau</v>
      </c>
      <c r="C31" s="451">
        <f>'Compte de résultat'!$F$30*(1+'Base de données IPA'!$B$13)/12</f>
        <v>0</v>
      </c>
      <c r="D31" s="451">
        <f>'Compte de résultat'!$F$30*(1+'Base de données IPA'!$B$13)/12</f>
        <v>0</v>
      </c>
      <c r="E31" s="451">
        <f>'Compte de résultat'!$F$30*(1+'Base de données IPA'!$B$13)/12</f>
        <v>0</v>
      </c>
      <c r="F31" s="451">
        <f>'Compte de résultat'!$F$30*(1+'Base de données IPA'!$B$13)/12</f>
        <v>0</v>
      </c>
      <c r="G31" s="451">
        <f>'Compte de résultat'!$F$30*(1+'Base de données IPA'!$B$13)/12</f>
        <v>0</v>
      </c>
      <c r="H31" s="451">
        <f>'Compte de résultat'!$F$30*(1+'Base de données IPA'!$B$13)/12</f>
        <v>0</v>
      </c>
      <c r="I31" s="451">
        <f>'Compte de résultat'!$F$30*(1+'Base de données IPA'!$B$13)/12</f>
        <v>0</v>
      </c>
      <c r="J31" s="451">
        <f>'Compte de résultat'!$F$30*(1+'Base de données IPA'!$B$13)/12</f>
        <v>0</v>
      </c>
      <c r="K31" s="451">
        <f>'Compte de résultat'!$F$30*(1+'Base de données IPA'!$B$13)/12</f>
        <v>0</v>
      </c>
      <c r="L31" s="451">
        <f>'Compte de résultat'!$F$30*(1+'Base de données IPA'!$B$13)/12</f>
        <v>0</v>
      </c>
      <c r="M31" s="451">
        <f>'Compte de résultat'!$F$30*(1+'Base de données IPA'!$B$13)/12</f>
        <v>0</v>
      </c>
      <c r="N31" s="451">
        <f>'Compte de résultat'!$F$30*(1+'Base de données IPA'!$B$13)/12</f>
        <v>0</v>
      </c>
      <c r="O31" s="441"/>
      <c r="P31" s="439">
        <f t="shared" si="5"/>
        <v>0</v>
      </c>
      <c r="Q31" s="439">
        <f>P31/(1+'Base de données IPA'!$B$13)</f>
        <v>0</v>
      </c>
      <c r="R31" s="442"/>
      <c r="S31" s="72"/>
      <c r="T31" s="72"/>
      <c r="U31" s="72"/>
      <c r="V31" s="72"/>
      <c r="W31" s="72"/>
      <c r="X31" s="72"/>
      <c r="Y31" s="72"/>
      <c r="Z31" s="72"/>
      <c r="AA31" s="72"/>
    </row>
    <row r="32" ht="12.0" customHeight="1">
      <c r="B32" s="420" t="str">
        <f>'Compte de résultat'!B31</f>
        <v>Fournitures d’entretien</v>
      </c>
      <c r="C32" s="443">
        <f>'Compte de résultat'!$F$31*(1+'Base de données IPA'!$B$13)/12</f>
        <v>0</v>
      </c>
      <c r="D32" s="443">
        <f>'Compte de résultat'!$F$31*(1+'Base de données IPA'!$B$13)/12</f>
        <v>0</v>
      </c>
      <c r="E32" s="443">
        <f>'Compte de résultat'!$F$31*(1+'Base de données IPA'!$B$13)/12</f>
        <v>0</v>
      </c>
      <c r="F32" s="443">
        <f>'Compte de résultat'!$F$31*(1+'Base de données IPA'!$B$13)/12</f>
        <v>0</v>
      </c>
      <c r="G32" s="443">
        <f>'Compte de résultat'!$F$31*(1+'Base de données IPA'!$B$13)/12</f>
        <v>0</v>
      </c>
      <c r="H32" s="443">
        <f>'Compte de résultat'!$F$31*(1+'Base de données IPA'!$B$13)/12</f>
        <v>0</v>
      </c>
      <c r="I32" s="443">
        <f>'Compte de résultat'!$F$31*(1+'Base de données IPA'!$B$13)/12</f>
        <v>0</v>
      </c>
      <c r="J32" s="443">
        <f>'Compte de résultat'!$F$31*(1+'Base de données IPA'!$B$13)/12</f>
        <v>0</v>
      </c>
      <c r="K32" s="443">
        <f>'Compte de résultat'!$F$31*(1+'Base de données IPA'!$B$13)/12</f>
        <v>0</v>
      </c>
      <c r="L32" s="443">
        <f>'Compte de résultat'!$F$31*(1+'Base de données IPA'!$B$13)/12</f>
        <v>0</v>
      </c>
      <c r="M32" s="443">
        <f>'Compte de résultat'!$F$31*(1+'Base de données IPA'!$B$13)/12</f>
        <v>0</v>
      </c>
      <c r="N32" s="443">
        <f>'Compte de résultat'!$F$31*(1+'Base de données IPA'!$B$13)/12</f>
        <v>0</v>
      </c>
      <c r="O32" s="4"/>
      <c r="P32" s="131">
        <f t="shared" si="5"/>
        <v>0</v>
      </c>
      <c r="Q32" s="131">
        <f>P32/(1+'Base de données IPA'!$B$13)</f>
        <v>0</v>
      </c>
      <c r="R32" s="444"/>
      <c r="S32" s="72"/>
      <c r="T32" s="72"/>
      <c r="U32" s="72"/>
      <c r="V32" s="72"/>
      <c r="W32" s="72"/>
      <c r="X32" s="72"/>
      <c r="Y32" s="72"/>
      <c r="Z32" s="72"/>
      <c r="AA32" s="72"/>
    </row>
    <row r="33" ht="12.0" customHeight="1">
      <c r="B33" s="420" t="str">
        <f>'Compte de résultat'!B32</f>
        <v>Achats matériaux, équipements et travaux</v>
      </c>
      <c r="C33" s="443">
        <f>'Compte de résultat'!$F$32*(1+'Base de données IPA'!$B$13)/12</f>
        <v>0</v>
      </c>
      <c r="D33" s="443">
        <f>'Compte de résultat'!$F$32*(1+'Base de données IPA'!$B$13)/12</f>
        <v>0</v>
      </c>
      <c r="E33" s="443">
        <f>'Compte de résultat'!$F$32*(1+'Base de données IPA'!$B$13)/12</f>
        <v>0</v>
      </c>
      <c r="F33" s="443">
        <f>'Compte de résultat'!$F$32*(1+'Base de données IPA'!$B$13)/12</f>
        <v>0</v>
      </c>
      <c r="G33" s="443">
        <f>'Compte de résultat'!$F$32*(1+'Base de données IPA'!$B$13)/12</f>
        <v>0</v>
      </c>
      <c r="H33" s="443">
        <f>'Compte de résultat'!$F$32*(1+'Base de données IPA'!$B$13)/12</f>
        <v>0</v>
      </c>
      <c r="I33" s="443">
        <f>'Compte de résultat'!$F$32*(1+'Base de données IPA'!$B$13)/12</f>
        <v>0</v>
      </c>
      <c r="J33" s="443">
        <f>'Compte de résultat'!$F$32*(1+'Base de données IPA'!$B$13)/12</f>
        <v>0</v>
      </c>
      <c r="K33" s="443">
        <f>'Compte de résultat'!$F$32*(1+'Base de données IPA'!$B$13)/12</f>
        <v>0</v>
      </c>
      <c r="L33" s="443">
        <f>'Compte de résultat'!$F$32*(1+'Base de données IPA'!$B$13)/12</f>
        <v>0</v>
      </c>
      <c r="M33" s="443">
        <f>'Compte de résultat'!$F$32*(1+'Base de données IPA'!$B$13)/12</f>
        <v>0</v>
      </c>
      <c r="N33" s="443">
        <f>'Compte de résultat'!$F$32*(1+'Base de données IPA'!$B$13)/12</f>
        <v>0</v>
      </c>
      <c r="O33" s="4"/>
      <c r="P33" s="131">
        <f t="shared" si="5"/>
        <v>0</v>
      </c>
      <c r="Q33" s="131">
        <f>P33/(1+'Base de données IPA'!$B$13)</f>
        <v>0</v>
      </c>
      <c r="R33" s="444"/>
      <c r="S33" s="72"/>
      <c r="T33" s="72"/>
      <c r="U33" s="72"/>
      <c r="V33" s="72"/>
      <c r="W33" s="72"/>
      <c r="X33" s="72"/>
      <c r="Y33" s="72"/>
      <c r="Z33" s="72"/>
      <c r="AA33" s="72"/>
    </row>
    <row r="34" ht="12.0" customHeight="1">
      <c r="B34" s="420" t="str">
        <f>'Compte de résultat'!B33</f>
        <v>Energie EDF/eau</v>
      </c>
      <c r="C34" s="443">
        <f>'Compte de résultat'!$F$33*(1+'Base de données IPA'!$B$13)/12</f>
        <v>0</v>
      </c>
      <c r="D34" s="443">
        <f>'Compte de résultat'!$F$33*(1+'Base de données IPA'!$B$13)/12</f>
        <v>0</v>
      </c>
      <c r="E34" s="443">
        <f>'Compte de résultat'!$F$33*(1+'Base de données IPA'!$B$13)/12</f>
        <v>0</v>
      </c>
      <c r="F34" s="443">
        <f>'Compte de résultat'!$F$33*(1+'Base de données IPA'!$B$13)/12</f>
        <v>0</v>
      </c>
      <c r="G34" s="443">
        <f>'Compte de résultat'!$F$33*(1+'Base de données IPA'!$B$13)/12</f>
        <v>0</v>
      </c>
      <c r="H34" s="443">
        <f>'Compte de résultat'!$F$33*(1+'Base de données IPA'!$B$13)/12</f>
        <v>0</v>
      </c>
      <c r="I34" s="443">
        <f>'Compte de résultat'!$F$33*(1+'Base de données IPA'!$B$13)/12</f>
        <v>0</v>
      </c>
      <c r="J34" s="443">
        <f>'Compte de résultat'!$F$33*(1+'Base de données IPA'!$B$13)/12</f>
        <v>0</v>
      </c>
      <c r="K34" s="443">
        <f>'Compte de résultat'!$F$33*(1+'Base de données IPA'!$B$13)/12</f>
        <v>0</v>
      </c>
      <c r="L34" s="443">
        <f>'Compte de résultat'!$F$33*(1+'Base de données IPA'!$B$13)/12</f>
        <v>0</v>
      </c>
      <c r="M34" s="443">
        <f>'Compte de résultat'!$F$33*(1+'Base de données IPA'!$B$13)/12</f>
        <v>0</v>
      </c>
      <c r="N34" s="443">
        <f>'Compte de résultat'!$F$33*(1+'Base de données IPA'!$B$13)/12</f>
        <v>0</v>
      </c>
      <c r="O34" s="4"/>
      <c r="P34" s="131">
        <f t="shared" si="5"/>
        <v>0</v>
      </c>
      <c r="Q34" s="131">
        <f>P34/(1+'Base de données IPA'!$B$13)</f>
        <v>0</v>
      </c>
      <c r="R34" s="444"/>
      <c r="S34" s="72"/>
      <c r="T34" s="72"/>
      <c r="U34" s="72"/>
      <c r="V34" s="72"/>
      <c r="W34" s="72"/>
      <c r="X34" s="72"/>
      <c r="Y34" s="72"/>
      <c r="Z34" s="72"/>
      <c r="AA34" s="72"/>
    </row>
    <row r="35" ht="12.0" customHeight="1">
      <c r="B35" s="420" t="str">
        <f>'Compte de résultat'!B34</f>
        <v>Carburant</v>
      </c>
      <c r="C35" s="443">
        <f>'Compte de résultat'!$F$34*(1+'Base de données IPA'!$B$13)/12</f>
        <v>0</v>
      </c>
      <c r="D35" s="443">
        <f>'Compte de résultat'!$F$34*(1+'Base de données IPA'!$B$13)/12</f>
        <v>0</v>
      </c>
      <c r="E35" s="443">
        <f>'Compte de résultat'!$F$34*(1+'Base de données IPA'!$B$13)/12</f>
        <v>0</v>
      </c>
      <c r="F35" s="443">
        <f>'Compte de résultat'!$F$34*(1+'Base de données IPA'!$B$13)/12</f>
        <v>0</v>
      </c>
      <c r="G35" s="443">
        <f>'Compte de résultat'!$F$34*(1+'Base de données IPA'!$B$13)/12</f>
        <v>0</v>
      </c>
      <c r="H35" s="443">
        <f>'Compte de résultat'!$F$34*(1+'Base de données IPA'!$B$13)/12</f>
        <v>0</v>
      </c>
      <c r="I35" s="443">
        <f>'Compte de résultat'!$F$34*(1+'Base de données IPA'!$B$13)/12</f>
        <v>0</v>
      </c>
      <c r="J35" s="443">
        <f>'Compte de résultat'!$F$34*(1+'Base de données IPA'!$B$13)/12</f>
        <v>0</v>
      </c>
      <c r="K35" s="443">
        <f>'Compte de résultat'!$F$34*(1+'Base de données IPA'!$B$13)/12</f>
        <v>0</v>
      </c>
      <c r="L35" s="443">
        <f>'Compte de résultat'!$F$34*(1+'Base de données IPA'!$B$13)/12</f>
        <v>0</v>
      </c>
      <c r="M35" s="443">
        <f>'Compte de résultat'!$F$34*(1+'Base de données IPA'!$B$13)/12</f>
        <v>0</v>
      </c>
      <c r="N35" s="443">
        <f>'Compte de résultat'!$F$34*(1+'Base de données IPA'!$B$13)/12</f>
        <v>0</v>
      </c>
      <c r="O35" s="4"/>
      <c r="P35" s="131">
        <f t="shared" si="5"/>
        <v>0</v>
      </c>
      <c r="Q35" s="131">
        <f>P35/(1+'Base de données IPA'!$B$13)</f>
        <v>0</v>
      </c>
      <c r="R35" s="444"/>
      <c r="S35" s="72"/>
      <c r="T35" s="72"/>
      <c r="U35" s="72"/>
      <c r="V35" s="72"/>
      <c r="W35" s="72"/>
      <c r="X35" s="72"/>
      <c r="Y35" s="72"/>
      <c r="Z35" s="72"/>
      <c r="AA35" s="72"/>
    </row>
    <row r="36" ht="12.0" customHeight="1">
      <c r="B36" s="420" t="str">
        <f>'Compte de résultat'!B35</f>
        <v>Vêtements de travail</v>
      </c>
      <c r="C36" s="443">
        <f>'Compte de résultat'!$F$35*(1+'Base de données IPA'!$B$13)/12</f>
        <v>0</v>
      </c>
      <c r="D36" s="443">
        <f>'Compte de résultat'!$F$35*(1+'Base de données IPA'!$B$13)/12</f>
        <v>0</v>
      </c>
      <c r="E36" s="443">
        <f>'Compte de résultat'!$F$35*(1+'Base de données IPA'!$B$13)/12</f>
        <v>0</v>
      </c>
      <c r="F36" s="443">
        <f>'Compte de résultat'!$F$35*(1+'Base de données IPA'!$B$13)/12</f>
        <v>0</v>
      </c>
      <c r="G36" s="443">
        <f>'Compte de résultat'!$F$35*(1+'Base de données IPA'!$B$13)/12</f>
        <v>0</v>
      </c>
      <c r="H36" s="443">
        <f>'Compte de résultat'!$F$35*(1+'Base de données IPA'!$B$13)/12</f>
        <v>0</v>
      </c>
      <c r="I36" s="443">
        <f>'Compte de résultat'!$F$35*(1+'Base de données IPA'!$B$13)/12</f>
        <v>0</v>
      </c>
      <c r="J36" s="443">
        <f>'Compte de résultat'!$F$35*(1+'Base de données IPA'!$B$13)/12</f>
        <v>0</v>
      </c>
      <c r="K36" s="443">
        <f>'Compte de résultat'!$F$35*(1+'Base de données IPA'!$B$13)/12</f>
        <v>0</v>
      </c>
      <c r="L36" s="443">
        <f>'Compte de résultat'!$F$35*(1+'Base de données IPA'!$B$13)/12</f>
        <v>0</v>
      </c>
      <c r="M36" s="443">
        <f>'Compte de résultat'!$F$35*(1+'Base de données IPA'!$B$13)/12</f>
        <v>0</v>
      </c>
      <c r="N36" s="443">
        <f>'Compte de résultat'!$F$35*(1+'Base de données IPA'!$B$13)/12</f>
        <v>0</v>
      </c>
      <c r="O36" s="4"/>
      <c r="P36" s="131">
        <f t="shared" si="5"/>
        <v>0</v>
      </c>
      <c r="Q36" s="131">
        <f>P36/(1+'Base de données IPA'!$B$13)</f>
        <v>0</v>
      </c>
      <c r="R36" s="444"/>
      <c r="S36" s="72"/>
      <c r="T36" s="72"/>
      <c r="U36" s="72"/>
      <c r="V36" s="72"/>
      <c r="W36" s="72"/>
      <c r="X36" s="72"/>
      <c r="Y36" s="72"/>
      <c r="Z36" s="72"/>
      <c r="AA36" s="72"/>
    </row>
    <row r="37" ht="12.0" customHeight="1">
      <c r="B37" s="445" t="str">
        <f>'Compte de résultat'!B36</f>
        <v>Licence, logiciels (location)</v>
      </c>
      <c r="C37" s="443">
        <f>'Compte de résultat'!$F$36*(1+'Base de données IPA'!$B$13)/12</f>
        <v>0</v>
      </c>
      <c r="D37" s="443">
        <f>'Compte de résultat'!$F$36*(1+'Base de données IPA'!$B$13)/12</f>
        <v>0</v>
      </c>
      <c r="E37" s="443">
        <f>'Compte de résultat'!$F$36*(1+'Base de données IPA'!$B$13)/12</f>
        <v>0</v>
      </c>
      <c r="F37" s="443">
        <f>'Compte de résultat'!$F$36*(1+'Base de données IPA'!$B$13)/12</f>
        <v>0</v>
      </c>
      <c r="G37" s="443">
        <f>'Compte de résultat'!$F$36*(1+'Base de données IPA'!$B$13)/12</f>
        <v>0</v>
      </c>
      <c r="H37" s="443">
        <f>'Compte de résultat'!$F$36*(1+'Base de données IPA'!$B$13)/12</f>
        <v>0</v>
      </c>
      <c r="I37" s="443">
        <f>'Compte de résultat'!$F$36*(1+'Base de données IPA'!$B$13)/12</f>
        <v>0</v>
      </c>
      <c r="J37" s="443">
        <f>'Compte de résultat'!$F$36*(1+'Base de données IPA'!$B$13)/12</f>
        <v>0</v>
      </c>
      <c r="K37" s="443">
        <f>'Compte de résultat'!$F$36*(1+'Base de données IPA'!$B$13)/12</f>
        <v>0</v>
      </c>
      <c r="L37" s="443">
        <f>'Compte de résultat'!$F$36*(1+'Base de données IPA'!$B$13)/12</f>
        <v>0</v>
      </c>
      <c r="M37" s="443">
        <f>'Compte de résultat'!$F$36*(1+'Base de données IPA'!$B$13)/12</f>
        <v>0</v>
      </c>
      <c r="N37" s="443">
        <f>'Compte de résultat'!$F$36*(1+'Base de données IPA'!$B$13)/12</f>
        <v>0</v>
      </c>
      <c r="O37" s="447"/>
      <c r="P37" s="448">
        <f t="shared" si="5"/>
        <v>0</v>
      </c>
      <c r="Q37" s="448">
        <f>P37/(1+'Base de données IPA'!$B$13)</f>
        <v>0</v>
      </c>
      <c r="R37" s="449"/>
      <c r="S37" s="72"/>
      <c r="T37" s="72"/>
      <c r="U37" s="72"/>
      <c r="V37" s="72"/>
      <c r="W37" s="72"/>
      <c r="X37" s="72"/>
      <c r="Y37" s="72"/>
      <c r="Z37" s="72"/>
      <c r="AA37" s="72"/>
    </row>
    <row r="38" ht="12.75" customHeight="1">
      <c r="A38" s="4"/>
      <c r="B38" s="438" t="str">
        <f>'Compte de résultat'!B38</f>
        <v>Sous-Traitance (préciser)</v>
      </c>
      <c r="C38" s="451">
        <f>'Compte de résultat'!$F$38*(1+'Base de données IPA'!$B$13)/12</f>
        <v>0</v>
      </c>
      <c r="D38" s="451">
        <f>'Compte de résultat'!$F$38*(1+'Base de données IPA'!$B$13)/12</f>
        <v>0</v>
      </c>
      <c r="E38" s="451">
        <f>'Compte de résultat'!$F$38*(1+'Base de données IPA'!$B$13)/12</f>
        <v>0</v>
      </c>
      <c r="F38" s="451">
        <f>'Compte de résultat'!$F$38*(1+'Base de données IPA'!$B$13)/12</f>
        <v>0</v>
      </c>
      <c r="G38" s="451">
        <f>'Compte de résultat'!$F$38*(1+'Base de données IPA'!$B$13)/12</f>
        <v>0</v>
      </c>
      <c r="H38" s="451">
        <f>'Compte de résultat'!$F$38*(1+'Base de données IPA'!$B$13)/12</f>
        <v>0</v>
      </c>
      <c r="I38" s="451">
        <f>'Compte de résultat'!$F$38*(1+'Base de données IPA'!$B$13)/12</f>
        <v>0</v>
      </c>
      <c r="J38" s="451">
        <f>'Compte de résultat'!$F$38*(1+'Base de données IPA'!$B$13)/12</f>
        <v>0</v>
      </c>
      <c r="K38" s="451">
        <f>'Compte de résultat'!$F$38*(1+'Base de données IPA'!$B$13)/12</f>
        <v>0</v>
      </c>
      <c r="L38" s="451">
        <f>'Compte de résultat'!$F$38*(1+'Base de données IPA'!$B$13)/12</f>
        <v>0</v>
      </c>
      <c r="M38" s="451">
        <f>'Compte de résultat'!$F$38*(1+'Base de données IPA'!$B$13)/12</f>
        <v>0</v>
      </c>
      <c r="N38" s="451">
        <f>'Compte de résultat'!$F$38*(1+'Base de données IPA'!$B$13)/12</f>
        <v>0</v>
      </c>
      <c r="O38" s="441"/>
      <c r="P38" s="439">
        <f t="shared" si="5"/>
        <v>0</v>
      </c>
      <c r="Q38" s="439">
        <f>P38/(1+'Base de données IPA'!$B$13)</f>
        <v>0</v>
      </c>
      <c r="R38" s="442"/>
      <c r="S38" s="72"/>
      <c r="T38" s="72"/>
      <c r="U38" s="72"/>
      <c r="V38" s="72"/>
      <c r="W38" s="72"/>
      <c r="X38" s="72"/>
      <c r="Y38" s="72"/>
      <c r="Z38" s="72"/>
      <c r="AA38" s="72"/>
    </row>
    <row r="39" ht="12.0" customHeight="1">
      <c r="A39" s="4"/>
      <c r="B39" s="420" t="str">
        <f>'Compte de résultat'!B39</f>
        <v>Loyer</v>
      </c>
      <c r="C39" s="443">
        <f>'Compte de résultat'!$F$39*(1+'Base de données IPA'!$B$13)/12</f>
        <v>0</v>
      </c>
      <c r="D39" s="443">
        <f>'Compte de résultat'!$F$39*(1+'Base de données IPA'!$B$13)/12</f>
        <v>0</v>
      </c>
      <c r="E39" s="443">
        <f>'Compte de résultat'!$F$39*(1+'Base de données IPA'!$B$13)/12</f>
        <v>0</v>
      </c>
      <c r="F39" s="443">
        <f>'Compte de résultat'!$F$39*(1+'Base de données IPA'!$B$13)/12</f>
        <v>0</v>
      </c>
      <c r="G39" s="443">
        <f>'Compte de résultat'!$F$39*(1+'Base de données IPA'!$B$13)/12</f>
        <v>0</v>
      </c>
      <c r="H39" s="443">
        <f>'Compte de résultat'!$F$39*(1+'Base de données IPA'!$B$13)/12</f>
        <v>0</v>
      </c>
      <c r="I39" s="443">
        <f>'Compte de résultat'!$F$39*(1+'Base de données IPA'!$B$13)/12</f>
        <v>0</v>
      </c>
      <c r="J39" s="443">
        <f>'Compte de résultat'!$F$39*(1+'Base de données IPA'!$B$13)/12</f>
        <v>0</v>
      </c>
      <c r="K39" s="443">
        <f>'Compte de résultat'!$F$39*(1+'Base de données IPA'!$B$13)/12</f>
        <v>0</v>
      </c>
      <c r="L39" s="443">
        <f>'Compte de résultat'!$F$39*(1+'Base de données IPA'!$B$13)/12</f>
        <v>0</v>
      </c>
      <c r="M39" s="443">
        <f>'Compte de résultat'!$F$39*(1+'Base de données IPA'!$B$13)/12</f>
        <v>0</v>
      </c>
      <c r="N39" s="443">
        <f>'Compte de résultat'!$F$39*(1+'Base de données IPA'!$B$13)/12</f>
        <v>0</v>
      </c>
      <c r="O39" s="4"/>
      <c r="P39" s="131">
        <f t="shared" si="5"/>
        <v>0</v>
      </c>
      <c r="Q39" s="131">
        <f>P39/(1+'Base de données IPA'!$B$13)</f>
        <v>0</v>
      </c>
      <c r="R39" s="444"/>
      <c r="S39" s="72"/>
      <c r="T39" s="72"/>
      <c r="U39" s="72"/>
      <c r="V39" s="72"/>
      <c r="W39" s="72"/>
      <c r="X39" s="72"/>
      <c r="Y39" s="72"/>
      <c r="Z39" s="72"/>
      <c r="AA39" s="72"/>
    </row>
    <row r="40" ht="12.0" customHeight="1">
      <c r="A40" s="4"/>
      <c r="B40" s="420" t="str">
        <f>'Compte de résultat'!B40</f>
        <v>Charges locatives</v>
      </c>
      <c r="C40" s="443">
        <f>'Compte de résultat'!$F$40/12</f>
        <v>0</v>
      </c>
      <c r="D40" s="443">
        <f>'Compte de résultat'!$F$40/12</f>
        <v>0</v>
      </c>
      <c r="E40" s="443">
        <f>'Compte de résultat'!$F$40/12</f>
        <v>0</v>
      </c>
      <c r="F40" s="443">
        <f>'Compte de résultat'!$F$40/12</f>
        <v>0</v>
      </c>
      <c r="G40" s="443">
        <f>'Compte de résultat'!$F$40/12</f>
        <v>0</v>
      </c>
      <c r="H40" s="443">
        <f>'Compte de résultat'!$F$40/12</f>
        <v>0</v>
      </c>
      <c r="I40" s="443">
        <f>'Compte de résultat'!$F$40/12</f>
        <v>0</v>
      </c>
      <c r="J40" s="443">
        <f>'Compte de résultat'!$F$40/12</f>
        <v>0</v>
      </c>
      <c r="K40" s="443">
        <f>'Compte de résultat'!$F$40/12</f>
        <v>0</v>
      </c>
      <c r="L40" s="443">
        <f>'Compte de résultat'!$F$40/12</f>
        <v>0</v>
      </c>
      <c r="M40" s="443">
        <f>'Compte de résultat'!$F$40/12</f>
        <v>0</v>
      </c>
      <c r="N40" s="443">
        <f>'Compte de résultat'!$F$40/12</f>
        <v>0</v>
      </c>
      <c r="O40" s="4"/>
      <c r="P40" s="131">
        <f t="shared" si="5"/>
        <v>0</v>
      </c>
      <c r="Q40" s="131">
        <f>P40</f>
        <v>0</v>
      </c>
      <c r="R40" s="444" t="s">
        <v>329</v>
      </c>
      <c r="S40" s="72"/>
      <c r="T40" s="72"/>
      <c r="U40" s="72"/>
      <c r="V40" s="72"/>
      <c r="W40" s="72"/>
      <c r="X40" s="72"/>
      <c r="Y40" s="72"/>
      <c r="Z40" s="72"/>
      <c r="AA40" s="72"/>
    </row>
    <row r="41" ht="12.0" customHeight="1">
      <c r="A41" s="4"/>
      <c r="B41" s="420" t="str">
        <f>'Compte de résultat'!B41</f>
        <v>Locations mobilières (matériel, véhicules...)</v>
      </c>
      <c r="C41" s="443">
        <f>'Compte de résultat'!$F$41*(1+'Base de données IPA'!$B$13)/12</f>
        <v>0</v>
      </c>
      <c r="D41" s="443">
        <f>'Compte de résultat'!$F$41*(1+'Base de données IPA'!$B$13)/12</f>
        <v>0</v>
      </c>
      <c r="E41" s="443">
        <f>'Compte de résultat'!$F$41*(1+'Base de données IPA'!$B$13)/12</f>
        <v>0</v>
      </c>
      <c r="F41" s="443">
        <f>'Compte de résultat'!$F$41*(1+'Base de données IPA'!$B$13)/12</f>
        <v>0</v>
      </c>
      <c r="G41" s="443">
        <f>'Compte de résultat'!$F$41*(1+'Base de données IPA'!$B$13)/12</f>
        <v>0</v>
      </c>
      <c r="H41" s="443">
        <f>'Compte de résultat'!$F$41*(1+'Base de données IPA'!$B$13)/12</f>
        <v>0</v>
      </c>
      <c r="I41" s="443">
        <f>'Compte de résultat'!$F$41*(1+'Base de données IPA'!$B$13)/12</f>
        <v>0</v>
      </c>
      <c r="J41" s="443">
        <f>'Compte de résultat'!$F$41*(1+'Base de données IPA'!$B$13)/12</f>
        <v>0</v>
      </c>
      <c r="K41" s="443">
        <f>'Compte de résultat'!$F$41*(1+'Base de données IPA'!$B$13)/12</f>
        <v>0</v>
      </c>
      <c r="L41" s="443">
        <f>'Compte de résultat'!$F$41*(1+'Base de données IPA'!$B$13)/12</f>
        <v>0</v>
      </c>
      <c r="M41" s="443">
        <f>'Compte de résultat'!$F$41*(1+'Base de données IPA'!$B$13)/12</f>
        <v>0</v>
      </c>
      <c r="N41" s="443">
        <f>'Compte de résultat'!$F$41*(1+'Base de données IPA'!$B$13)/12</f>
        <v>0</v>
      </c>
      <c r="O41" s="4"/>
      <c r="P41" s="131">
        <f t="shared" si="5"/>
        <v>0</v>
      </c>
      <c r="Q41" s="131">
        <f>P41/(1+'Base de données IPA'!$B$13)</f>
        <v>0</v>
      </c>
      <c r="R41" s="444"/>
      <c r="S41" s="72"/>
      <c r="T41" s="72"/>
      <c r="U41" s="72"/>
      <c r="V41" s="72"/>
      <c r="W41" s="72"/>
      <c r="X41" s="72"/>
      <c r="Y41" s="72"/>
      <c r="Z41" s="72"/>
      <c r="AA41" s="72"/>
    </row>
    <row r="42" ht="12.0" customHeight="1">
      <c r="A42" s="4"/>
      <c r="B42" s="420" t="str">
        <f>'Compte de résultat'!B42</f>
        <v>Entretien et réparations (locaux, mobilier, véhicules...)</v>
      </c>
      <c r="C42" s="443">
        <f>'Compte de résultat'!$F$42*(1+'Base de données IPA'!$B$13)/12</f>
        <v>0</v>
      </c>
      <c r="D42" s="443">
        <f>'Compte de résultat'!$F$42*(1+'Base de données IPA'!$B$13)/12</f>
        <v>0</v>
      </c>
      <c r="E42" s="443">
        <f>'Compte de résultat'!$F$42*(1+'Base de données IPA'!$B$13)/12</f>
        <v>0</v>
      </c>
      <c r="F42" s="443">
        <f>'Compte de résultat'!$F$42*(1+'Base de données IPA'!$B$13)/12</f>
        <v>0</v>
      </c>
      <c r="G42" s="443">
        <f>'Compte de résultat'!$F$42*(1+'Base de données IPA'!$B$13)/12</f>
        <v>0</v>
      </c>
      <c r="H42" s="443">
        <f>'Compte de résultat'!$F$42*(1+'Base de données IPA'!$B$13)/12</f>
        <v>0</v>
      </c>
      <c r="I42" s="443">
        <f>'Compte de résultat'!$F$42*(1+'Base de données IPA'!$B$13)/12</f>
        <v>0</v>
      </c>
      <c r="J42" s="443">
        <f>'Compte de résultat'!$F$42*(1+'Base de données IPA'!$B$13)/12</f>
        <v>0</v>
      </c>
      <c r="K42" s="443">
        <f>'Compte de résultat'!$F$42*(1+'Base de données IPA'!$B$13)/12</f>
        <v>0</v>
      </c>
      <c r="L42" s="443">
        <f>'Compte de résultat'!$F$42*(1+'Base de données IPA'!$B$13)/12</f>
        <v>0</v>
      </c>
      <c r="M42" s="443">
        <f>'Compte de résultat'!$F$42*(1+'Base de données IPA'!$B$13)/12</f>
        <v>0</v>
      </c>
      <c r="N42" s="443">
        <f>'Compte de résultat'!$F$42*(1+'Base de données IPA'!$B$13)/12</f>
        <v>0</v>
      </c>
      <c r="O42" s="4"/>
      <c r="P42" s="131">
        <f t="shared" si="5"/>
        <v>0</v>
      </c>
      <c r="Q42" s="131">
        <f>P42/(1+'Base de données IPA'!$B$13)</f>
        <v>0</v>
      </c>
      <c r="R42" s="444"/>
      <c r="S42" s="72"/>
      <c r="T42" s="72"/>
      <c r="U42" s="72"/>
      <c r="V42" s="72"/>
      <c r="W42" s="72"/>
      <c r="X42" s="72"/>
      <c r="Y42" s="72"/>
      <c r="Z42" s="72"/>
      <c r="AA42" s="72"/>
    </row>
    <row r="43" ht="12.0" customHeight="1">
      <c r="A43" s="4"/>
      <c r="B43" s="420" t="str">
        <f>'Compte de résultat'!B43</f>
        <v>Assurances (locaux, véhicule, RC…)</v>
      </c>
      <c r="C43" s="443">
        <f>'Compte de résultat'!$F$43/12</f>
        <v>0</v>
      </c>
      <c r="D43" s="443">
        <f>'Compte de résultat'!$F$43/12</f>
        <v>0</v>
      </c>
      <c r="E43" s="443">
        <f>'Compte de résultat'!$F$43/12</f>
        <v>0</v>
      </c>
      <c r="F43" s="443">
        <f>'Compte de résultat'!$F$43/12</f>
        <v>0</v>
      </c>
      <c r="G43" s="443">
        <f>'Compte de résultat'!$F$43/12</f>
        <v>0</v>
      </c>
      <c r="H43" s="443">
        <f>'Compte de résultat'!$F$43/12</f>
        <v>0</v>
      </c>
      <c r="I43" s="443">
        <f>'Compte de résultat'!$F$43/12</f>
        <v>0</v>
      </c>
      <c r="J43" s="443">
        <f>'Compte de résultat'!$F$43/12</f>
        <v>0</v>
      </c>
      <c r="K43" s="443">
        <f>'Compte de résultat'!$F$43/12</f>
        <v>0</v>
      </c>
      <c r="L43" s="443">
        <f>'Compte de résultat'!$F$43/12</f>
        <v>0</v>
      </c>
      <c r="M43" s="443">
        <f>'Compte de résultat'!$F$43/12</f>
        <v>0</v>
      </c>
      <c r="N43" s="443">
        <f>'Compte de résultat'!$F$43/12</f>
        <v>0</v>
      </c>
      <c r="O43" s="4"/>
      <c r="P43" s="131">
        <f t="shared" si="5"/>
        <v>0</v>
      </c>
      <c r="Q43" s="131">
        <f>P43</f>
        <v>0</v>
      </c>
      <c r="R43" s="444" t="s">
        <v>329</v>
      </c>
      <c r="S43" s="72"/>
      <c r="T43" s="72"/>
      <c r="U43" s="72"/>
      <c r="V43" s="72"/>
      <c r="W43" s="72"/>
      <c r="X43" s="72"/>
      <c r="Y43" s="72"/>
      <c r="Z43" s="72"/>
      <c r="AA43" s="72"/>
    </row>
    <row r="44" ht="12.0" customHeight="1">
      <c r="A44" s="4"/>
      <c r="B44" s="420" t="str">
        <f>'Compte de résultat'!B44</f>
        <v>Frais de formation </v>
      </c>
      <c r="C44" s="443">
        <f>'Compte de résultat'!$F$44*(1+'Base de données IPA'!$B$13)/12</f>
        <v>0</v>
      </c>
      <c r="D44" s="443">
        <f>'Compte de résultat'!$F$44*(1+'Base de données IPA'!$B$13)/12</f>
        <v>0</v>
      </c>
      <c r="E44" s="443">
        <f>'Compte de résultat'!$F$44*(1+'Base de données IPA'!$B$13)/12</f>
        <v>0</v>
      </c>
      <c r="F44" s="443">
        <f>'Compte de résultat'!$F$44*(1+'Base de données IPA'!$B$13)/12</f>
        <v>0</v>
      </c>
      <c r="G44" s="443">
        <f>'Compte de résultat'!$F$44*(1+'Base de données IPA'!$B$13)/12</f>
        <v>0</v>
      </c>
      <c r="H44" s="443">
        <f>'Compte de résultat'!$F$44*(1+'Base de données IPA'!$B$13)/12</f>
        <v>0</v>
      </c>
      <c r="I44" s="443">
        <f>'Compte de résultat'!$F$44*(1+'Base de données IPA'!$B$13)/12</f>
        <v>0</v>
      </c>
      <c r="J44" s="443">
        <f>'Compte de résultat'!$F$44*(1+'Base de données IPA'!$B$13)/12</f>
        <v>0</v>
      </c>
      <c r="K44" s="443">
        <f>'Compte de résultat'!$F$44*(1+'Base de données IPA'!$B$13)/12</f>
        <v>0</v>
      </c>
      <c r="L44" s="443">
        <f>'Compte de résultat'!$F$44*(1+'Base de données IPA'!$B$13)/12</f>
        <v>0</v>
      </c>
      <c r="M44" s="443">
        <f>'Compte de résultat'!$F$44*(1+'Base de données IPA'!$B$13)/12</f>
        <v>0</v>
      </c>
      <c r="N44" s="443">
        <f>'Compte de résultat'!$F$44*(1+'Base de données IPA'!$B$13)/12</f>
        <v>0</v>
      </c>
      <c r="O44" s="4"/>
      <c r="P44" s="131">
        <f t="shared" si="5"/>
        <v>0</v>
      </c>
      <c r="Q44" s="131">
        <f>P44/(1+'Base de données IPA'!$B$13)</f>
        <v>0</v>
      </c>
      <c r="R44" s="444"/>
      <c r="S44" s="72"/>
      <c r="T44" s="72"/>
      <c r="U44" s="72"/>
      <c r="V44" s="72"/>
      <c r="W44" s="72"/>
      <c r="X44" s="72"/>
      <c r="Y44" s="72"/>
      <c r="Z44" s="72"/>
      <c r="AA44" s="72"/>
    </row>
    <row r="45" ht="12.0" customHeight="1">
      <c r="A45" s="4"/>
      <c r="B45" s="420" t="str">
        <f>'Compte de résultat'!B45</f>
        <v>Honoraires (expert-comptable, avocat…)</v>
      </c>
      <c r="C45" s="443">
        <f>'Compte de résultat'!$F$45*(1+'Base de données IPA'!$B$13)/12</f>
        <v>0</v>
      </c>
      <c r="D45" s="443">
        <f>'Compte de résultat'!$F$45*(1+'Base de données IPA'!$B$13)/12</f>
        <v>0</v>
      </c>
      <c r="E45" s="443">
        <f>'Compte de résultat'!$F$45*(1+'Base de données IPA'!$B$13)/12</f>
        <v>0</v>
      </c>
      <c r="F45" s="443">
        <f>'Compte de résultat'!$F$45*(1+'Base de données IPA'!$B$13)/12</f>
        <v>0</v>
      </c>
      <c r="G45" s="443">
        <f>'Compte de résultat'!$F$45*(1+'Base de données IPA'!$B$13)/12</f>
        <v>0</v>
      </c>
      <c r="H45" s="443">
        <f>'Compte de résultat'!$F$45*(1+'Base de données IPA'!$B$13)/12</f>
        <v>0</v>
      </c>
      <c r="I45" s="443">
        <f>'Compte de résultat'!$F$45*(1+'Base de données IPA'!$B$13)/12</f>
        <v>0</v>
      </c>
      <c r="J45" s="443">
        <f>'Compte de résultat'!$F$45*(1+'Base de données IPA'!$B$13)/12</f>
        <v>0</v>
      </c>
      <c r="K45" s="443">
        <f>'Compte de résultat'!$F$45*(1+'Base de données IPA'!$B$13)/12</f>
        <v>0</v>
      </c>
      <c r="L45" s="443">
        <f>'Compte de résultat'!$F$45*(1+'Base de données IPA'!$B$13)/12</f>
        <v>0</v>
      </c>
      <c r="M45" s="443">
        <f>'Compte de résultat'!$F$45*(1+'Base de données IPA'!$B$13)/12</f>
        <v>0</v>
      </c>
      <c r="N45" s="443">
        <f>'Compte de résultat'!$F$45*(1+'Base de données IPA'!$B$13)/12</f>
        <v>0</v>
      </c>
      <c r="O45" s="4"/>
      <c r="P45" s="131">
        <f t="shared" si="5"/>
        <v>0</v>
      </c>
      <c r="Q45" s="131">
        <f>P45/(1+'Base de données IPA'!$B$13)</f>
        <v>0</v>
      </c>
      <c r="R45" s="444"/>
      <c r="S45" s="72"/>
      <c r="T45" s="72"/>
      <c r="U45" s="72"/>
      <c r="V45" s="72"/>
      <c r="W45" s="72"/>
      <c r="X45" s="72"/>
      <c r="Y45" s="72"/>
      <c r="Z45" s="72"/>
      <c r="AA45" s="72"/>
    </row>
    <row r="46" ht="12.0" customHeight="1">
      <c r="A46" s="4"/>
      <c r="B46" s="420" t="str">
        <f>'Compte de résultat'!B46</f>
        <v>Publicité, print</v>
      </c>
      <c r="C46" s="443">
        <f>'Compte de résultat'!$F$46*(1+'Base de données IPA'!$B$13)/12</f>
        <v>115</v>
      </c>
      <c r="D46" s="443">
        <f>'Compte de résultat'!$F$46*(1+'Base de données IPA'!$B$13)/12</f>
        <v>115</v>
      </c>
      <c r="E46" s="443">
        <f>'Compte de résultat'!$F$46*(1+'Base de données IPA'!$B$13)/12</f>
        <v>115</v>
      </c>
      <c r="F46" s="443">
        <f>'Compte de résultat'!$F$46*(1+'Base de données IPA'!$B$13)/12</f>
        <v>115</v>
      </c>
      <c r="G46" s="443">
        <f>'Compte de résultat'!$F$46*(1+'Base de données IPA'!$B$13)/12</f>
        <v>115</v>
      </c>
      <c r="H46" s="443">
        <f>'Compte de résultat'!$F$46*(1+'Base de données IPA'!$B$13)/12</f>
        <v>115</v>
      </c>
      <c r="I46" s="443">
        <f>'Compte de résultat'!$F$46*(1+'Base de données IPA'!$B$13)/12</f>
        <v>115</v>
      </c>
      <c r="J46" s="443">
        <f>'Compte de résultat'!$F$46*(1+'Base de données IPA'!$B$13)/12</f>
        <v>115</v>
      </c>
      <c r="K46" s="443">
        <f>'Compte de résultat'!$F$46*(1+'Base de données IPA'!$B$13)/12</f>
        <v>115</v>
      </c>
      <c r="L46" s="443">
        <f>'Compte de résultat'!$F$46*(1+'Base de données IPA'!$B$13)/12</f>
        <v>115</v>
      </c>
      <c r="M46" s="443">
        <f>'Compte de résultat'!$F$46*(1+'Base de données IPA'!$B$13)/12</f>
        <v>115</v>
      </c>
      <c r="N46" s="443">
        <f>'Compte de résultat'!$F$46*(1+'Base de données IPA'!$B$13)/12</f>
        <v>115</v>
      </c>
      <c r="O46" s="4"/>
      <c r="P46" s="131">
        <f t="shared" si="5"/>
        <v>1380</v>
      </c>
      <c r="Q46" s="131">
        <f>P46/(1+'Base de données IPA'!$B$13)</f>
        <v>1150</v>
      </c>
      <c r="R46" s="444"/>
      <c r="S46" s="72"/>
      <c r="T46" s="72"/>
      <c r="U46" s="72"/>
      <c r="V46" s="72"/>
      <c r="W46" s="72"/>
      <c r="X46" s="72"/>
      <c r="Y46" s="72"/>
      <c r="Z46" s="72"/>
      <c r="AA46" s="72"/>
    </row>
    <row r="47" ht="12.0" customHeight="1">
      <c r="A47" s="4"/>
      <c r="B47" s="420" t="str">
        <f>'Compte de résultat'!B47</f>
        <v>Référencement Internet</v>
      </c>
      <c r="C47" s="443">
        <f>'Compte de résultat'!$F$47*(1+'Base de données IPA'!$B$13)/12</f>
        <v>0</v>
      </c>
      <c r="D47" s="443">
        <f>'Compte de résultat'!$F$47*(1+'Base de données IPA'!$B$13)/12</f>
        <v>0</v>
      </c>
      <c r="E47" s="443">
        <f>'Compte de résultat'!$F$47*(1+'Base de données IPA'!$B$13)/12</f>
        <v>0</v>
      </c>
      <c r="F47" s="443">
        <f>'Compte de résultat'!$F$47*(1+'Base de données IPA'!$B$13)/12</f>
        <v>0</v>
      </c>
      <c r="G47" s="443">
        <f>'Compte de résultat'!$F$47*(1+'Base de données IPA'!$B$13)/12</f>
        <v>0</v>
      </c>
      <c r="H47" s="443">
        <f>'Compte de résultat'!$F$47*(1+'Base de données IPA'!$B$13)/12</f>
        <v>0</v>
      </c>
      <c r="I47" s="443">
        <f>'Compte de résultat'!$F$47*(1+'Base de données IPA'!$B$13)/12</f>
        <v>0</v>
      </c>
      <c r="J47" s="443">
        <f>'Compte de résultat'!$F$47*(1+'Base de données IPA'!$B$13)/12</f>
        <v>0</v>
      </c>
      <c r="K47" s="443">
        <f>'Compte de résultat'!$F$47*(1+'Base de données IPA'!$B$13)/12</f>
        <v>0</v>
      </c>
      <c r="L47" s="443">
        <f>'Compte de résultat'!$F$47*(1+'Base de données IPA'!$B$13)/12</f>
        <v>0</v>
      </c>
      <c r="M47" s="443">
        <f>'Compte de résultat'!$F$47*(1+'Base de données IPA'!$B$13)/12</f>
        <v>0</v>
      </c>
      <c r="N47" s="443">
        <f>'Compte de résultat'!$F$47*(1+'Base de données IPA'!$B$13)/12</f>
        <v>0</v>
      </c>
      <c r="O47" s="4"/>
      <c r="P47" s="131">
        <f t="shared" si="5"/>
        <v>0</v>
      </c>
      <c r="Q47" s="131">
        <f>P47/(1+'Base de données IPA'!$B$13)</f>
        <v>0</v>
      </c>
      <c r="R47" s="444"/>
      <c r="S47" s="72"/>
      <c r="T47" s="72"/>
      <c r="U47" s="72"/>
      <c r="V47" s="72"/>
      <c r="W47" s="72"/>
      <c r="X47" s="72"/>
      <c r="Y47" s="72"/>
      <c r="Z47" s="72"/>
      <c r="AA47" s="72"/>
    </row>
    <row r="48" ht="12.0" customHeight="1">
      <c r="A48" s="4"/>
      <c r="B48" s="420" t="str">
        <f>'Compte de résultat'!B48</f>
        <v>Réceptions, salons, évènements</v>
      </c>
      <c r="C48" s="443">
        <f>'Compte de résultat'!$F$48*(1+'Base de données IPA'!$B$13)/12</f>
        <v>750</v>
      </c>
      <c r="D48" s="443">
        <f>'Compte de résultat'!$F$48*(1+'Base de données IPA'!$B$13)/12</f>
        <v>750</v>
      </c>
      <c r="E48" s="443">
        <f>'Compte de résultat'!$F$48*(1+'Base de données IPA'!$B$13)/12</f>
        <v>750</v>
      </c>
      <c r="F48" s="443">
        <f>'Compte de résultat'!$F$48*(1+'Base de données IPA'!$B$13)/12</f>
        <v>750</v>
      </c>
      <c r="G48" s="443">
        <f>'Compte de résultat'!$F$48*(1+'Base de données IPA'!$B$13)/12</f>
        <v>750</v>
      </c>
      <c r="H48" s="443">
        <f>'Compte de résultat'!$F$48*(1+'Base de données IPA'!$B$13)/12</f>
        <v>750</v>
      </c>
      <c r="I48" s="443">
        <f>'Compte de résultat'!$F$48*(1+'Base de données IPA'!$B$13)/12</f>
        <v>750</v>
      </c>
      <c r="J48" s="443">
        <f>'Compte de résultat'!$F$48*(1+'Base de données IPA'!$B$13)/12</f>
        <v>750</v>
      </c>
      <c r="K48" s="443">
        <f>'Compte de résultat'!$F$48*(1+'Base de données IPA'!$B$13)/12</f>
        <v>750</v>
      </c>
      <c r="L48" s="443">
        <f>'Compte de résultat'!$F$48*(1+'Base de données IPA'!$B$13)/12</f>
        <v>750</v>
      </c>
      <c r="M48" s="443">
        <f>'Compte de résultat'!$F$48*(1+'Base de données IPA'!$B$13)/12</f>
        <v>750</v>
      </c>
      <c r="N48" s="443">
        <f>'Compte de résultat'!$F$48*(1+'Base de données IPA'!$B$13)/12</f>
        <v>750</v>
      </c>
      <c r="O48" s="4"/>
      <c r="P48" s="131">
        <f t="shared" si="5"/>
        <v>9000</v>
      </c>
      <c r="Q48" s="131">
        <f>P48/(1+'Base de données IPA'!$B$13)</f>
        <v>7500</v>
      </c>
      <c r="R48" s="444"/>
      <c r="S48" s="72"/>
      <c r="T48" s="72"/>
      <c r="U48" s="72"/>
      <c r="V48" s="72"/>
      <c r="W48" s="72"/>
      <c r="X48" s="72"/>
      <c r="Y48" s="72"/>
      <c r="Z48" s="72"/>
      <c r="AA48" s="72"/>
    </row>
    <row r="49" ht="12.0" customHeight="1">
      <c r="A49" s="4"/>
      <c r="B49" s="420" t="str">
        <f>'Compte de résultat'!B49</f>
        <v>Repas, hébergements</v>
      </c>
      <c r="C49" s="443">
        <f>'Compte de résultat'!$F$49*(1+'Base de données IPA'!$B$13)/12</f>
        <v>0</v>
      </c>
      <c r="D49" s="443">
        <f>'Compte de résultat'!$F$49*(1+'Base de données IPA'!$B$13)/12</f>
        <v>0</v>
      </c>
      <c r="E49" s="443">
        <f>'Compte de résultat'!$F$49*(1+'Base de données IPA'!$B$13)/12</f>
        <v>0</v>
      </c>
      <c r="F49" s="443">
        <f>'Compte de résultat'!$F$49*(1+'Base de données IPA'!$B$13)/12</f>
        <v>0</v>
      </c>
      <c r="G49" s="443">
        <f>'Compte de résultat'!$F$49*(1+'Base de données IPA'!$B$13)/12</f>
        <v>0</v>
      </c>
      <c r="H49" s="443">
        <f>'Compte de résultat'!$F$49*(1+'Base de données IPA'!$B$13)/12</f>
        <v>0</v>
      </c>
      <c r="I49" s="443">
        <f>'Compte de résultat'!$F$49*(1+'Base de données IPA'!$B$13)/12</f>
        <v>0</v>
      </c>
      <c r="J49" s="443">
        <f>'Compte de résultat'!$F$49*(1+'Base de données IPA'!$B$13)/12</f>
        <v>0</v>
      </c>
      <c r="K49" s="443">
        <f>'Compte de résultat'!$F$49*(1+'Base de données IPA'!$B$13)/12</f>
        <v>0</v>
      </c>
      <c r="L49" s="443">
        <f>'Compte de résultat'!$F$49*(1+'Base de données IPA'!$B$13)/12</f>
        <v>0</v>
      </c>
      <c r="M49" s="443">
        <f>'Compte de résultat'!$F$49*(1+'Base de données IPA'!$B$13)/12</f>
        <v>0</v>
      </c>
      <c r="N49" s="443">
        <f>'Compte de résultat'!$F$49*(1+'Base de données IPA'!$B$13)/12</f>
        <v>0</v>
      </c>
      <c r="O49" s="4"/>
      <c r="P49" s="131">
        <f t="shared" si="5"/>
        <v>0</v>
      </c>
      <c r="Q49" s="131">
        <f>P49/(1+'Base de données IPA'!$B$13)</f>
        <v>0</v>
      </c>
      <c r="R49" s="444"/>
      <c r="S49" s="72"/>
      <c r="T49" s="72"/>
      <c r="U49" s="72"/>
      <c r="V49" s="72"/>
      <c r="W49" s="72"/>
      <c r="X49" s="72"/>
      <c r="Y49" s="72"/>
      <c r="Z49" s="72"/>
      <c r="AA49" s="72"/>
    </row>
    <row r="50" ht="12.0" customHeight="1">
      <c r="A50" s="4"/>
      <c r="B50" s="420" t="str">
        <f>'Compte de résultat'!B50</f>
        <v>Parkings, péages, Trains, Avions</v>
      </c>
      <c r="C50" s="443">
        <f>'Compte de résultat'!$F$50*(1+'Base de données IPA'!$B$13)/12</f>
        <v>0</v>
      </c>
      <c r="D50" s="443">
        <f>'Compte de résultat'!$F$50*(1+'Base de données IPA'!$B$13)/12</f>
        <v>0</v>
      </c>
      <c r="E50" s="443">
        <f>'Compte de résultat'!$F$50*(1+'Base de données IPA'!$B$13)/12</f>
        <v>0</v>
      </c>
      <c r="F50" s="443">
        <f>'Compte de résultat'!$F$50*(1+'Base de données IPA'!$B$13)/12</f>
        <v>0</v>
      </c>
      <c r="G50" s="443">
        <f>'Compte de résultat'!$F$50*(1+'Base de données IPA'!$B$13)/12</f>
        <v>0</v>
      </c>
      <c r="H50" s="443">
        <f>'Compte de résultat'!$F$50*(1+'Base de données IPA'!$B$13)/12</f>
        <v>0</v>
      </c>
      <c r="I50" s="443">
        <f>'Compte de résultat'!$F$50*(1+'Base de données IPA'!$B$13)/12</f>
        <v>0</v>
      </c>
      <c r="J50" s="443">
        <f>'Compte de résultat'!$F$50*(1+'Base de données IPA'!$B$13)/12</f>
        <v>0</v>
      </c>
      <c r="K50" s="443">
        <f>'Compte de résultat'!$F$50*(1+'Base de données IPA'!$B$13)/12</f>
        <v>0</v>
      </c>
      <c r="L50" s="443">
        <f>'Compte de résultat'!$F$50*(1+'Base de données IPA'!$B$13)/12</f>
        <v>0</v>
      </c>
      <c r="M50" s="443">
        <f>'Compte de résultat'!$F$50*(1+'Base de données IPA'!$B$13)/12</f>
        <v>0</v>
      </c>
      <c r="N50" s="443">
        <f>'Compte de résultat'!$F$50*(1+'Base de données IPA'!$B$13)/12</f>
        <v>0</v>
      </c>
      <c r="O50" s="4"/>
      <c r="P50" s="131">
        <f t="shared" si="5"/>
        <v>0</v>
      </c>
      <c r="Q50" s="131">
        <f>P50/(1+'Base de données IPA'!$B$13)</f>
        <v>0</v>
      </c>
      <c r="R50" s="444"/>
      <c r="S50" s="72"/>
      <c r="T50" s="72"/>
      <c r="U50" s="72"/>
      <c r="V50" s="72"/>
      <c r="W50" s="72"/>
      <c r="X50" s="72"/>
      <c r="Y50" s="72"/>
      <c r="Z50" s="72"/>
      <c r="AA50" s="72"/>
    </row>
    <row r="51" ht="12.0" customHeight="1">
      <c r="A51" s="4"/>
      <c r="B51" s="420" t="str">
        <f>'Compte de résultat'!B51</f>
        <v>Indemnités kilométriques</v>
      </c>
      <c r="C51" s="443">
        <f>'Compte de résultat'!$F$51/12</f>
        <v>325</v>
      </c>
      <c r="D51" s="443">
        <f>'Compte de résultat'!$F$51/12</f>
        <v>325</v>
      </c>
      <c r="E51" s="443">
        <f>'Compte de résultat'!$F$51/12</f>
        <v>325</v>
      </c>
      <c r="F51" s="443">
        <f>'Compte de résultat'!$F$51/12</f>
        <v>325</v>
      </c>
      <c r="G51" s="443">
        <f>'Compte de résultat'!$F$51/12</f>
        <v>325</v>
      </c>
      <c r="H51" s="443">
        <f>'Compte de résultat'!$F$51/12</f>
        <v>325</v>
      </c>
      <c r="I51" s="443">
        <f>'Compte de résultat'!$F$51/12</f>
        <v>325</v>
      </c>
      <c r="J51" s="443">
        <f>'Compte de résultat'!$F$51/12</f>
        <v>325</v>
      </c>
      <c r="K51" s="443">
        <f>'Compte de résultat'!$F$51/12</f>
        <v>325</v>
      </c>
      <c r="L51" s="443">
        <f>'Compte de résultat'!$F$51/12</f>
        <v>325</v>
      </c>
      <c r="M51" s="443">
        <f>'Compte de résultat'!$F$51/12</f>
        <v>325</v>
      </c>
      <c r="N51" s="443">
        <f>'Compte de résultat'!$F$51/12</f>
        <v>325</v>
      </c>
      <c r="O51" s="4"/>
      <c r="P51" s="131">
        <f t="shared" si="5"/>
        <v>3900</v>
      </c>
      <c r="Q51" s="131">
        <f>P51</f>
        <v>3900</v>
      </c>
      <c r="R51" s="444" t="s">
        <v>329</v>
      </c>
      <c r="S51" s="72"/>
      <c r="T51" s="72"/>
      <c r="U51" s="72" t="s">
        <v>330</v>
      </c>
      <c r="V51" s="72"/>
      <c r="W51" s="72"/>
      <c r="X51" s="72"/>
      <c r="Y51" s="72"/>
      <c r="Z51" s="72"/>
      <c r="AA51" s="72"/>
    </row>
    <row r="52" ht="12.0" customHeight="1">
      <c r="A52" s="4"/>
      <c r="B52" s="420" t="str">
        <f>'Compte de résultat'!B52</f>
        <v>Frais postaux, Téléphone, Internet, nom de domaine…</v>
      </c>
      <c r="C52" s="443">
        <f>'Compte de résultat'!$F$52*(1+'Base de données IPA'!$B$13)/12</f>
        <v>1.2</v>
      </c>
      <c r="D52" s="443">
        <f>'Compte de résultat'!$F$52*(1+'Base de données IPA'!$B$13)/12</f>
        <v>1.2</v>
      </c>
      <c r="E52" s="443">
        <f>'Compte de résultat'!$F$52*(1+'Base de données IPA'!$B$13)/12</f>
        <v>1.2</v>
      </c>
      <c r="F52" s="443">
        <f>'Compte de résultat'!$F$52*(1+'Base de données IPA'!$B$13)/12</f>
        <v>1.2</v>
      </c>
      <c r="G52" s="443">
        <f>'Compte de résultat'!$F$52*(1+'Base de données IPA'!$B$13)/12</f>
        <v>1.2</v>
      </c>
      <c r="H52" s="443">
        <f>'Compte de résultat'!$F$52*(1+'Base de données IPA'!$B$13)/12</f>
        <v>1.2</v>
      </c>
      <c r="I52" s="443">
        <f>'Compte de résultat'!$F$52*(1+'Base de données IPA'!$B$13)/12</f>
        <v>1.2</v>
      </c>
      <c r="J52" s="443">
        <f>'Compte de résultat'!$F$52*(1+'Base de données IPA'!$B$13)/12</f>
        <v>1.2</v>
      </c>
      <c r="K52" s="443">
        <f>'Compte de résultat'!$F$52*(1+'Base de données IPA'!$B$13)/12</f>
        <v>1.2</v>
      </c>
      <c r="L52" s="443">
        <f>'Compte de résultat'!$F$52*(1+'Base de données IPA'!$B$13)/12</f>
        <v>1.2</v>
      </c>
      <c r="M52" s="443">
        <f>'Compte de résultat'!$F$52*(1+'Base de données IPA'!$B$13)/12</f>
        <v>1.2</v>
      </c>
      <c r="N52" s="443">
        <f>'Compte de résultat'!$F$52*(1+'Base de données IPA'!$B$13)/12</f>
        <v>1.2</v>
      </c>
      <c r="O52" s="4"/>
      <c r="P52" s="131">
        <f t="shared" si="5"/>
        <v>14.4</v>
      </c>
      <c r="Q52" s="131">
        <f>P52/(1+'Base de données IPA'!$B$13)</f>
        <v>12</v>
      </c>
      <c r="R52" s="444"/>
      <c r="S52" s="72"/>
      <c r="T52" s="72"/>
      <c r="U52" s="72"/>
      <c r="V52" s="72"/>
      <c r="W52" s="72"/>
      <c r="X52" s="72"/>
      <c r="Y52" s="72"/>
      <c r="Z52" s="72"/>
      <c r="AA52" s="72"/>
    </row>
    <row r="53" ht="12.0" customHeight="1">
      <c r="A53" s="4"/>
      <c r="B53" s="420" t="str">
        <f>'Compte de résultat'!B53</f>
        <v>Frais bancaires au démarrage (garantie, dossiers…)</v>
      </c>
      <c r="C53" s="443">
        <f>'Compte de résultat'!$F$53*(1+'Base de données IPA'!$B$13)/12</f>
        <v>18</v>
      </c>
      <c r="D53" s="443">
        <f>'Compte de résultat'!$F$53*(1+'Base de données IPA'!$B$13)/12</f>
        <v>18</v>
      </c>
      <c r="E53" s="443">
        <f>'Compte de résultat'!$F$53*(1+'Base de données IPA'!$B$13)/12</f>
        <v>18</v>
      </c>
      <c r="F53" s="443">
        <f>'Compte de résultat'!$F$53*(1+'Base de données IPA'!$B$13)/12</f>
        <v>18</v>
      </c>
      <c r="G53" s="443">
        <f>'Compte de résultat'!$F$53*(1+'Base de données IPA'!$B$13)/12</f>
        <v>18</v>
      </c>
      <c r="H53" s="443">
        <f>'Compte de résultat'!$F$53*(1+'Base de données IPA'!$B$13)/12</f>
        <v>18</v>
      </c>
      <c r="I53" s="443">
        <f>'Compte de résultat'!$F$53*(1+'Base de données IPA'!$B$13)/12</f>
        <v>18</v>
      </c>
      <c r="J53" s="443">
        <f>'Compte de résultat'!$F$53*(1+'Base de données IPA'!$B$13)/12</f>
        <v>18</v>
      </c>
      <c r="K53" s="443">
        <f>'Compte de résultat'!$F$53*(1+'Base de données IPA'!$B$13)/12</f>
        <v>18</v>
      </c>
      <c r="L53" s="443">
        <f>'Compte de résultat'!$F$53*(1+'Base de données IPA'!$B$13)/12</f>
        <v>18</v>
      </c>
      <c r="M53" s="443">
        <f>'Compte de résultat'!$F$53*(1+'Base de données IPA'!$B$13)/12</f>
        <v>18</v>
      </c>
      <c r="N53" s="443">
        <f>'Compte de résultat'!$F$53*(1+'Base de données IPA'!$B$13)/12</f>
        <v>18</v>
      </c>
      <c r="O53" s="4"/>
      <c r="P53" s="131">
        <f t="shared" si="5"/>
        <v>216</v>
      </c>
      <c r="Q53" s="131">
        <f>P53/(1+'Base de données IPA'!$B$13)</f>
        <v>180</v>
      </c>
      <c r="R53" s="444"/>
      <c r="S53" s="72"/>
      <c r="T53" s="72"/>
      <c r="U53" s="72"/>
      <c r="V53" s="72"/>
      <c r="W53" s="72"/>
      <c r="X53" s="72"/>
      <c r="Y53" s="72"/>
      <c r="Z53" s="72"/>
      <c r="AA53" s="72"/>
    </row>
    <row r="54" ht="12.0" customHeight="1">
      <c r="A54" s="4"/>
      <c r="B54" s="420" t="str">
        <f>'Compte de résultat'!B54</f>
        <v>Services bancaires annuels</v>
      </c>
      <c r="C54" s="443">
        <f>'Compte de résultat'!$F$54*(1+'Base de données IPA'!$B$13)/12</f>
        <v>72</v>
      </c>
      <c r="D54" s="443">
        <f>'Compte de résultat'!$F$54*(1+'Base de données IPA'!$B$13)/12</f>
        <v>72</v>
      </c>
      <c r="E54" s="443">
        <f>'Compte de résultat'!$F$54*(1+'Base de données IPA'!$B$13)/12</f>
        <v>72</v>
      </c>
      <c r="F54" s="443">
        <f>'Compte de résultat'!$F$54*(1+'Base de données IPA'!$B$13)/12</f>
        <v>72</v>
      </c>
      <c r="G54" s="443">
        <f>'Compte de résultat'!$F$54*(1+'Base de données IPA'!$B$13)/12</f>
        <v>72</v>
      </c>
      <c r="H54" s="443">
        <f>'Compte de résultat'!$F$54*(1+'Base de données IPA'!$B$13)/12</f>
        <v>72</v>
      </c>
      <c r="I54" s="443">
        <f>'Compte de résultat'!$F$54*(1+'Base de données IPA'!$B$13)/12</f>
        <v>72</v>
      </c>
      <c r="J54" s="443">
        <f>'Compte de résultat'!$F$54*(1+'Base de données IPA'!$B$13)/12</f>
        <v>72</v>
      </c>
      <c r="K54" s="443">
        <f>'Compte de résultat'!$F$54*(1+'Base de données IPA'!$B$13)/12</f>
        <v>72</v>
      </c>
      <c r="L54" s="443">
        <f>'Compte de résultat'!$F$54*(1+'Base de données IPA'!$B$13)/12</f>
        <v>72</v>
      </c>
      <c r="M54" s="443">
        <f>'Compte de résultat'!$F$54*(1+'Base de données IPA'!$B$13)/12</f>
        <v>72</v>
      </c>
      <c r="N54" s="443">
        <f>'Compte de résultat'!$F$54*(1+'Base de données IPA'!$B$13)/12</f>
        <v>72</v>
      </c>
      <c r="O54" s="4"/>
      <c r="P54" s="131">
        <f t="shared" si="5"/>
        <v>864</v>
      </c>
      <c r="Q54" s="131">
        <f>P54/(1+'Base de données IPA'!$B$13)</f>
        <v>720</v>
      </c>
      <c r="R54" s="444"/>
      <c r="S54" s="72"/>
      <c r="T54" s="72"/>
      <c r="U54" s="72"/>
      <c r="V54" s="72"/>
      <c r="W54" s="72"/>
      <c r="X54" s="72"/>
      <c r="Y54" s="72"/>
      <c r="Z54" s="72"/>
      <c r="AA54" s="72"/>
    </row>
    <row r="55" ht="12.0" customHeight="1">
      <c r="A55" s="4"/>
      <c r="B55" s="420" t="str">
        <f>'Compte de résultat'!B55</f>
        <v>Commissions cartes bancaires</v>
      </c>
      <c r="C55" s="443">
        <f>'Compte de résultat'!$F$55*(1+'Base de données IPA'!$B$13)*C16</f>
        <v>0</v>
      </c>
      <c r="D55" s="443">
        <f>'Compte de résultat'!$F$55*(1+'Base de données IPA'!$B$13)*D16</f>
        <v>0.8571428571</v>
      </c>
      <c r="E55" s="443">
        <f>'Compte de résultat'!$F$55*(1+'Base de données IPA'!$B$13)*E16</f>
        <v>1.885714286</v>
      </c>
      <c r="F55" s="443">
        <f>'Compte de résultat'!$F$55*(1+'Base de données IPA'!$B$13)*F16</f>
        <v>1.885714286</v>
      </c>
      <c r="G55" s="443">
        <f>'Compte de résultat'!$F$55*(1+'Base de données IPA'!$B$13)*G16</f>
        <v>4.971428571</v>
      </c>
      <c r="H55" s="443">
        <f>'Compte de résultat'!$F$55*(1+'Base de données IPA'!$B$13)*H16</f>
        <v>4.971428571</v>
      </c>
      <c r="I55" s="443">
        <f>'Compte de résultat'!$F$55*(1+'Base de données IPA'!$B$13)*I16</f>
        <v>4.971428571</v>
      </c>
      <c r="J55" s="443">
        <f>'Compte de résultat'!$F$55*(1+'Base de données IPA'!$B$13)*J16</f>
        <v>5.828571429</v>
      </c>
      <c r="K55" s="443">
        <f>'Compte de résultat'!$F$55*(1+'Base de données IPA'!$B$13)*K16</f>
        <v>6.857142857</v>
      </c>
      <c r="L55" s="443">
        <f>'Compte de résultat'!$F$55*(1+'Base de données IPA'!$B$13)*L16</f>
        <v>7.885714286</v>
      </c>
      <c r="M55" s="443">
        <f>'Compte de résultat'!$F$55*(1+'Base de données IPA'!$B$13)*M16</f>
        <v>9.942857143</v>
      </c>
      <c r="N55" s="443">
        <f>'Compte de résultat'!$F$55*(1+'Base de données IPA'!$B$13)*N16</f>
        <v>9.942857143</v>
      </c>
      <c r="O55" s="4"/>
      <c r="P55" s="131">
        <f t="shared" si="5"/>
        <v>60</v>
      </c>
      <c r="Q55" s="131">
        <f>P55/(1+'Base de données IPA'!$B$13)</f>
        <v>50</v>
      </c>
      <c r="R55" s="444"/>
      <c r="S55" s="72"/>
      <c r="T55" s="72"/>
      <c r="U55" s="72"/>
      <c r="V55" s="72"/>
      <c r="W55" s="72"/>
      <c r="X55" s="72"/>
      <c r="Y55" s="72"/>
      <c r="Z55" s="72"/>
      <c r="AA55" s="72"/>
    </row>
    <row r="56" ht="12.0" customHeight="1">
      <c r="A56" s="4"/>
      <c r="B56" s="420" t="str">
        <f>'Compte de résultat'!B56</f>
        <v>Commissions sur tickets restaurant (pour les restaurateurs)</v>
      </c>
      <c r="C56" s="443">
        <f>'Compte de résultat'!$F$56*(1+'Base de données IPA'!$B$13)/12</f>
        <v>0</v>
      </c>
      <c r="D56" s="443">
        <f>'Compte de résultat'!$F$56*(1+'Base de données IPA'!$B$13)/12</f>
        <v>0</v>
      </c>
      <c r="E56" s="443">
        <f>'Compte de résultat'!$F$56*(1+'Base de données IPA'!$B$13)/12</f>
        <v>0</v>
      </c>
      <c r="F56" s="443">
        <f>'Compte de résultat'!$F$56*(1+'Base de données IPA'!$B$13)/12</f>
        <v>0</v>
      </c>
      <c r="G56" s="443">
        <f>'Compte de résultat'!$F$56*(1+'Base de données IPA'!$B$13)/12</f>
        <v>0</v>
      </c>
      <c r="H56" s="443">
        <f>'Compte de résultat'!$F$56*(1+'Base de données IPA'!$B$13)/12</f>
        <v>0</v>
      </c>
      <c r="I56" s="443">
        <f>'Compte de résultat'!$F$56*(1+'Base de données IPA'!$B$13)/12</f>
        <v>0</v>
      </c>
      <c r="J56" s="443">
        <f>'Compte de résultat'!$F$56*(1+'Base de données IPA'!$B$13)/12</f>
        <v>0</v>
      </c>
      <c r="K56" s="443">
        <f>'Compte de résultat'!$F$56*(1+'Base de données IPA'!$B$13)/12</f>
        <v>0</v>
      </c>
      <c r="L56" s="443">
        <f>'Compte de résultat'!$F$56*(1+'Base de données IPA'!$B$13)/12</f>
        <v>0</v>
      </c>
      <c r="M56" s="443">
        <f>'Compte de résultat'!$F$56*(1+'Base de données IPA'!$B$13)/12</f>
        <v>0</v>
      </c>
      <c r="N56" s="443">
        <f>'Compte de résultat'!$F$56*(1+'Base de données IPA'!$B$13)/12</f>
        <v>0</v>
      </c>
      <c r="O56" s="4"/>
      <c r="P56" s="131">
        <f t="shared" si="5"/>
        <v>0</v>
      </c>
      <c r="Q56" s="131">
        <f>P56/(1+'Base de données IPA'!$B$13)</f>
        <v>0</v>
      </c>
      <c r="R56" s="444"/>
      <c r="S56" s="72"/>
      <c r="T56" s="72"/>
      <c r="U56" s="72"/>
      <c r="V56" s="72"/>
      <c r="W56" s="72"/>
      <c r="X56" s="72"/>
      <c r="Y56" s="72"/>
      <c r="Z56" s="72"/>
      <c r="AA56" s="72"/>
    </row>
    <row r="57" ht="12.0" customHeight="1">
      <c r="A57" s="4"/>
      <c r="B57" s="420" t="str">
        <f>'Compte de résultat'!B57</f>
        <v>SACEM, SPRE (musique, TV)</v>
      </c>
      <c r="C57" s="443">
        <f>'Compte de résultat'!$F$57*(1+'Base de données IPA'!$B$13)/12</f>
        <v>0</v>
      </c>
      <c r="D57" s="443">
        <f>'Compte de résultat'!$F$57*(1+'Base de données IPA'!$B$13)/12</f>
        <v>0</v>
      </c>
      <c r="E57" s="443">
        <f>'Compte de résultat'!$F$57*(1+'Base de données IPA'!$B$13)/12</f>
        <v>0</v>
      </c>
      <c r="F57" s="443">
        <f>'Compte de résultat'!$F$57*(1+'Base de données IPA'!$B$13)/12</f>
        <v>0</v>
      </c>
      <c r="G57" s="443">
        <f>'Compte de résultat'!$F$57*(1+'Base de données IPA'!$B$13)/12</f>
        <v>0</v>
      </c>
      <c r="H57" s="443">
        <f>'Compte de résultat'!$F$57*(1+'Base de données IPA'!$B$13)/12</f>
        <v>0</v>
      </c>
      <c r="I57" s="443">
        <f>'Compte de résultat'!$F$57*(1+'Base de données IPA'!$B$13)/12</f>
        <v>0</v>
      </c>
      <c r="J57" s="443">
        <f>'Compte de résultat'!$F$57*(1+'Base de données IPA'!$B$13)/12</f>
        <v>0</v>
      </c>
      <c r="K57" s="443">
        <f>'Compte de résultat'!$F$57*(1+'Base de données IPA'!$B$13)/12</f>
        <v>0</v>
      </c>
      <c r="L57" s="443">
        <f>'Compte de résultat'!$F$57*(1+'Base de données IPA'!$B$13)/12</f>
        <v>0</v>
      </c>
      <c r="M57" s="443">
        <f>'Compte de résultat'!$F$57*(1+'Base de données IPA'!$B$13)/12</f>
        <v>0</v>
      </c>
      <c r="N57" s="443">
        <f>'Compte de résultat'!$F$57*(1+'Base de données IPA'!$B$13)/12</f>
        <v>0</v>
      </c>
      <c r="O57" s="4"/>
      <c r="P57" s="131">
        <f t="shared" si="5"/>
        <v>0</v>
      </c>
      <c r="Q57" s="131">
        <f>P57/(1+'Base de données IPA'!$B$13)</f>
        <v>0</v>
      </c>
      <c r="R57" s="444"/>
      <c r="S57" s="72"/>
      <c r="T57" s="72"/>
      <c r="U57" s="72"/>
      <c r="V57" s="72"/>
      <c r="W57" s="72"/>
      <c r="X57" s="72"/>
      <c r="Y57" s="72"/>
      <c r="Z57" s="72"/>
      <c r="AA57" s="72"/>
    </row>
    <row r="58" ht="12.0" customHeight="1">
      <c r="A58" s="4"/>
      <c r="B58" s="420" t="str">
        <f>'Compte de résultat'!B58</f>
        <v>Cadeaux clientèle, dons</v>
      </c>
      <c r="C58" s="452">
        <f>'Compte de résultat'!$F$58*(1+'Base de données IPA'!$B$13)/12</f>
        <v>0</v>
      </c>
      <c r="D58" s="452">
        <f>'Compte de résultat'!$F$58*(1+'Base de données IPA'!$B$13)/12</f>
        <v>0</v>
      </c>
      <c r="E58" s="452">
        <f>'Compte de résultat'!$F$58*(1+'Base de données IPA'!$B$13)/12</f>
        <v>0</v>
      </c>
      <c r="F58" s="452">
        <f>'Compte de résultat'!$F$58*(1+'Base de données IPA'!$B$13)/12</f>
        <v>0</v>
      </c>
      <c r="G58" s="452">
        <f>'Compte de résultat'!$F$58*(1+'Base de données IPA'!$B$13)/12</f>
        <v>0</v>
      </c>
      <c r="H58" s="452">
        <f>'Compte de résultat'!$F$58*(1+'Base de données IPA'!$B$13)/12</f>
        <v>0</v>
      </c>
      <c r="I58" s="452">
        <f>'Compte de résultat'!$F$58*(1+'Base de données IPA'!$B$13)/12</f>
        <v>0</v>
      </c>
      <c r="J58" s="452">
        <f>'Compte de résultat'!$F$58*(1+'Base de données IPA'!$B$13)/12</f>
        <v>0</v>
      </c>
      <c r="K58" s="452">
        <f>'Compte de résultat'!$F$58*(1+'Base de données IPA'!$B$13)/12</f>
        <v>0</v>
      </c>
      <c r="L58" s="452">
        <f>'Compte de résultat'!$F$58*(1+'Base de données IPA'!$B$13)/12</f>
        <v>0</v>
      </c>
      <c r="M58" s="452">
        <f>'Compte de résultat'!$F$58*(1+'Base de données IPA'!$B$13)/12</f>
        <v>0</v>
      </c>
      <c r="N58" s="452">
        <f>'Compte de résultat'!$F$58*(1+'Base de données IPA'!$B$13)/12</f>
        <v>0</v>
      </c>
      <c r="O58" s="4"/>
      <c r="P58" s="131">
        <f t="shared" si="5"/>
        <v>0</v>
      </c>
      <c r="Q58" s="131">
        <f>P58/(1+'Base de données IPA'!$B$13)</f>
        <v>0</v>
      </c>
      <c r="R58" s="444"/>
      <c r="S58" s="72"/>
      <c r="T58" s="72"/>
      <c r="U58" s="72"/>
      <c r="V58" s="72"/>
      <c r="W58" s="72"/>
      <c r="X58" s="72"/>
      <c r="Y58" s="72"/>
      <c r="Z58" s="72"/>
      <c r="AA58" s="72"/>
    </row>
    <row r="59" ht="12.0" customHeight="1">
      <c r="A59" s="4"/>
      <c r="B59" s="453" t="str">
        <f>'Compte de résultat'!B59</f>
        <v>Redevance Franchise</v>
      </c>
      <c r="C59" s="452">
        <f>'Compte de résultat'!$F$59*(1+'Base de données IPA'!$B$13)*C16</f>
        <v>0</v>
      </c>
      <c r="D59" s="452">
        <f>'Compte de résultat'!$F$59*(1+'Base de données IPA'!$B$13)*D16</f>
        <v>0</v>
      </c>
      <c r="E59" s="452">
        <f>'Compte de résultat'!$F$59*(1+'Base de données IPA'!$B$13)*E16</f>
        <v>0</v>
      </c>
      <c r="F59" s="452">
        <f>'Compte de résultat'!$F$59*(1+'Base de données IPA'!$B$13)*F16</f>
        <v>0</v>
      </c>
      <c r="G59" s="452">
        <f>'Compte de résultat'!$F$59*(1+'Base de données IPA'!$B$13)*G16</f>
        <v>0</v>
      </c>
      <c r="H59" s="452">
        <f>'Compte de résultat'!$F$59*(1+'Base de données IPA'!$B$13)*H16</f>
        <v>0</v>
      </c>
      <c r="I59" s="452">
        <f>'Compte de résultat'!$F$59*(1+'Base de données IPA'!$B$13)*I16</f>
        <v>0</v>
      </c>
      <c r="J59" s="452">
        <f>'Compte de résultat'!$F$59*(1+'Base de données IPA'!$B$13)*J16</f>
        <v>0</v>
      </c>
      <c r="K59" s="452">
        <f>'Compte de résultat'!$F$59*(1+'Base de données IPA'!$B$13)*K16</f>
        <v>0</v>
      </c>
      <c r="L59" s="452">
        <f>'Compte de résultat'!$F$59*(1+'Base de données IPA'!$B$13)*L16</f>
        <v>0</v>
      </c>
      <c r="M59" s="452">
        <f>'Compte de résultat'!$F$59*(1+'Base de données IPA'!$B$13)*M16</f>
        <v>0</v>
      </c>
      <c r="N59" s="452">
        <f>'Compte de résultat'!$F$59*(1+'Base de données IPA'!$B$13)*N16</f>
        <v>0</v>
      </c>
      <c r="O59" s="4"/>
      <c r="P59" s="131">
        <f t="shared" si="5"/>
        <v>0</v>
      </c>
      <c r="Q59" s="131">
        <f>P59/(1+'Base de données IPA'!$B$13)</f>
        <v>0</v>
      </c>
      <c r="R59" s="444"/>
      <c r="S59" s="72"/>
      <c r="T59" s="72"/>
      <c r="U59" s="72"/>
      <c r="V59" s="72"/>
      <c r="W59" s="72"/>
      <c r="X59" s="72"/>
      <c r="Y59" s="72"/>
      <c r="Z59" s="72"/>
      <c r="AA59" s="72"/>
    </row>
    <row r="60" ht="12.0" customHeight="1">
      <c r="A60" s="4"/>
      <c r="B60" s="445" t="str">
        <f>'Compte de résultat'!B60</f>
        <v>CGA, cotisations</v>
      </c>
      <c r="C60" s="454">
        <f>'Compte de résultat'!$F$60/12</f>
        <v>25</v>
      </c>
      <c r="D60" s="454">
        <f>'Compte de résultat'!$F$60/12</f>
        <v>25</v>
      </c>
      <c r="E60" s="454">
        <f>'Compte de résultat'!$F$60/12</f>
        <v>25</v>
      </c>
      <c r="F60" s="454">
        <f>'Compte de résultat'!$F$60/12</f>
        <v>25</v>
      </c>
      <c r="G60" s="454">
        <f>'Compte de résultat'!$F$60/12</f>
        <v>25</v>
      </c>
      <c r="H60" s="454">
        <f>'Compte de résultat'!$F$60/12</f>
        <v>25</v>
      </c>
      <c r="I60" s="454">
        <f>'Compte de résultat'!$F$60/12</f>
        <v>25</v>
      </c>
      <c r="J60" s="454">
        <f>'Compte de résultat'!$F$60/12</f>
        <v>25</v>
      </c>
      <c r="K60" s="454">
        <f>'Compte de résultat'!$F$60/12</f>
        <v>25</v>
      </c>
      <c r="L60" s="454">
        <f>'Compte de résultat'!$F$60/12</f>
        <v>25</v>
      </c>
      <c r="M60" s="454">
        <f>'Compte de résultat'!$F$60/12</f>
        <v>25</v>
      </c>
      <c r="N60" s="454">
        <f>'Compte de résultat'!$F$60/12</f>
        <v>25</v>
      </c>
      <c r="O60" s="447"/>
      <c r="P60" s="448">
        <f t="shared" si="5"/>
        <v>300</v>
      </c>
      <c r="Q60" s="448">
        <f t="shared" ref="Q60:Q66" si="6">P60</f>
        <v>300</v>
      </c>
      <c r="R60" s="444" t="s">
        <v>329</v>
      </c>
      <c r="S60" s="72"/>
      <c r="T60" s="72"/>
      <c r="U60" s="72"/>
      <c r="V60" s="72"/>
      <c r="W60" s="72"/>
      <c r="X60" s="72"/>
      <c r="Y60" s="72"/>
      <c r="Z60" s="72"/>
      <c r="AA60" s="72"/>
    </row>
    <row r="61" ht="12.75" customHeight="1">
      <c r="A61" s="4"/>
      <c r="B61" s="455" t="s">
        <v>331</v>
      </c>
      <c r="C61" s="456"/>
      <c r="D61" s="456"/>
      <c r="E61" s="456"/>
      <c r="F61" s="456"/>
      <c r="G61" s="456"/>
      <c r="H61" s="456"/>
      <c r="I61" s="456"/>
      <c r="J61" s="456"/>
      <c r="K61" s="456"/>
      <c r="L61" s="456"/>
      <c r="M61" s="456"/>
      <c r="N61" s="457"/>
      <c r="O61" s="441"/>
      <c r="P61" s="439">
        <f t="shared" si="5"/>
        <v>0</v>
      </c>
      <c r="Q61" s="439">
        <f t="shared" si="6"/>
        <v>0</v>
      </c>
      <c r="R61" s="442" t="s">
        <v>329</v>
      </c>
      <c r="S61" s="72"/>
      <c r="T61" s="72"/>
      <c r="U61" s="72"/>
      <c r="V61" s="72"/>
      <c r="W61" s="72"/>
      <c r="X61" s="72"/>
      <c r="Y61" s="72"/>
      <c r="Z61" s="72"/>
      <c r="AA61" s="72"/>
    </row>
    <row r="62" ht="12.0" customHeight="1">
      <c r="A62" s="4"/>
      <c r="B62" s="458" t="s">
        <v>254</v>
      </c>
      <c r="C62" s="443">
        <f>'Compte de résultat'!$F$67/12</f>
        <v>0</v>
      </c>
      <c r="D62" s="443">
        <f>'Compte de résultat'!$F$67/12</f>
        <v>0</v>
      </c>
      <c r="E62" s="443">
        <f>'Compte de résultat'!$F$67/12</f>
        <v>0</v>
      </c>
      <c r="F62" s="443">
        <f>'Compte de résultat'!$F$67/12</f>
        <v>0</v>
      </c>
      <c r="G62" s="443">
        <f>'Compte de résultat'!$F$67/12</f>
        <v>0</v>
      </c>
      <c r="H62" s="443">
        <f>'Compte de résultat'!$F$67/12</f>
        <v>0</v>
      </c>
      <c r="I62" s="443">
        <f>'Compte de résultat'!$F$67/12</f>
        <v>0</v>
      </c>
      <c r="J62" s="443">
        <f>'Compte de résultat'!$F$67/12</f>
        <v>0</v>
      </c>
      <c r="K62" s="443">
        <f>'Compte de résultat'!$F$67/12</f>
        <v>0</v>
      </c>
      <c r="L62" s="443">
        <f>'Compte de résultat'!$F$67/12</f>
        <v>0</v>
      </c>
      <c r="M62" s="443">
        <f>'Compte de résultat'!$F$67/12</f>
        <v>0</v>
      </c>
      <c r="N62" s="443">
        <f>'Compte de résultat'!$F$67/12</f>
        <v>0</v>
      </c>
      <c r="O62" s="4"/>
      <c r="P62" s="131">
        <f t="shared" si="5"/>
        <v>0</v>
      </c>
      <c r="Q62" s="131">
        <f t="shared" si="6"/>
        <v>0</v>
      </c>
      <c r="R62" s="444" t="s">
        <v>329</v>
      </c>
      <c r="S62" s="72"/>
      <c r="T62" s="72"/>
      <c r="U62" s="72"/>
      <c r="V62" s="72"/>
      <c r="W62" s="72"/>
      <c r="X62" s="72"/>
      <c r="Y62" s="72"/>
      <c r="Z62" s="72"/>
      <c r="AA62" s="72"/>
    </row>
    <row r="63" ht="12.0" customHeight="1">
      <c r="A63" s="4"/>
      <c r="B63" s="458" t="s">
        <v>332</v>
      </c>
      <c r="C63" s="443">
        <f>'Compte de résultat'!$F$68/12</f>
        <v>0</v>
      </c>
      <c r="D63" s="443">
        <f>'Compte de résultat'!$F$68/12</f>
        <v>0</v>
      </c>
      <c r="E63" s="443">
        <f>'Compte de résultat'!$F$68/12</f>
        <v>0</v>
      </c>
      <c r="F63" s="443">
        <f>'Compte de résultat'!$F$68/12</f>
        <v>0</v>
      </c>
      <c r="G63" s="443">
        <f>'Compte de résultat'!$F$68/12</f>
        <v>0</v>
      </c>
      <c r="H63" s="443">
        <f>'Compte de résultat'!$F$68/12</f>
        <v>0</v>
      </c>
      <c r="I63" s="443">
        <f>'Compte de résultat'!$F$68/12</f>
        <v>0</v>
      </c>
      <c r="J63" s="443">
        <f>'Compte de résultat'!$F$68/12</f>
        <v>0</v>
      </c>
      <c r="K63" s="443">
        <f>'Compte de résultat'!$F$68/12</f>
        <v>0</v>
      </c>
      <c r="L63" s="443">
        <f>'Compte de résultat'!$F$68/12</f>
        <v>0</v>
      </c>
      <c r="M63" s="443">
        <f>'Compte de résultat'!$F$68/12</f>
        <v>0</v>
      </c>
      <c r="N63" s="443">
        <f>'Compte de résultat'!$F$68/12</f>
        <v>0</v>
      </c>
      <c r="O63" s="4"/>
      <c r="P63" s="131">
        <f t="shared" si="5"/>
        <v>0</v>
      </c>
      <c r="Q63" s="131">
        <f t="shared" si="6"/>
        <v>0</v>
      </c>
      <c r="R63" s="444" t="s">
        <v>329</v>
      </c>
      <c r="S63" s="72"/>
      <c r="T63" s="72"/>
      <c r="U63" s="72"/>
      <c r="V63" s="72"/>
      <c r="W63" s="72"/>
      <c r="X63" s="72"/>
      <c r="Y63" s="72"/>
      <c r="Z63" s="72"/>
      <c r="AA63" s="72"/>
    </row>
    <row r="64" ht="12.0" customHeight="1">
      <c r="A64" s="4"/>
      <c r="B64" s="458" t="s">
        <v>260</v>
      </c>
      <c r="C64" s="443">
        <f>'Compte de résultat'!$F$69/12</f>
        <v>0</v>
      </c>
      <c r="D64" s="443">
        <f>'Compte de résultat'!$F$69/12</f>
        <v>0</v>
      </c>
      <c r="E64" s="443">
        <f>'Compte de résultat'!$F$69/12</f>
        <v>0</v>
      </c>
      <c r="F64" s="443">
        <f>'Compte de résultat'!$F$69/12</f>
        <v>0</v>
      </c>
      <c r="G64" s="443">
        <f>'Compte de résultat'!$F$69/12</f>
        <v>0</v>
      </c>
      <c r="H64" s="443">
        <f>'Compte de résultat'!$F$69/12</f>
        <v>0</v>
      </c>
      <c r="I64" s="443">
        <f>'Compte de résultat'!$F$69/12</f>
        <v>0</v>
      </c>
      <c r="J64" s="443">
        <f>'Compte de résultat'!$F$69/12</f>
        <v>0</v>
      </c>
      <c r="K64" s="443">
        <f>'Compte de résultat'!$F$69/12</f>
        <v>0</v>
      </c>
      <c r="L64" s="443">
        <f>'Compte de résultat'!$F$69/12</f>
        <v>0</v>
      </c>
      <c r="M64" s="443">
        <f>'Compte de résultat'!$F$69/12</f>
        <v>0</v>
      </c>
      <c r="N64" s="443">
        <f>'Compte de résultat'!$F$69/12</f>
        <v>0</v>
      </c>
      <c r="O64" s="4"/>
      <c r="P64" s="131">
        <f t="shared" si="5"/>
        <v>0</v>
      </c>
      <c r="Q64" s="131">
        <f t="shared" si="6"/>
        <v>0</v>
      </c>
      <c r="R64" s="444" t="s">
        <v>329</v>
      </c>
      <c r="S64" s="72"/>
      <c r="T64" s="72"/>
      <c r="U64" s="72"/>
      <c r="V64" s="72"/>
      <c r="W64" s="72"/>
      <c r="X64" s="72"/>
      <c r="Y64" s="72"/>
      <c r="Z64" s="72"/>
      <c r="AA64" s="72"/>
    </row>
    <row r="65" ht="12.0" customHeight="1">
      <c r="A65" s="4"/>
      <c r="B65" s="458" t="s">
        <v>333</v>
      </c>
      <c r="C65" s="443">
        <f>'Compte de résultat'!$F$70/12+'Compte de résultat'!$F$72/12</f>
        <v>0</v>
      </c>
      <c r="D65" s="443">
        <f>'Compte de résultat'!$F$70/12+'Compte de résultat'!$F$72/12</f>
        <v>0</v>
      </c>
      <c r="E65" s="443">
        <f>'Compte de résultat'!$F$70/12+'Compte de résultat'!$F$72/12</f>
        <v>0</v>
      </c>
      <c r="F65" s="443">
        <f>'Compte de résultat'!$F$70/12+'Compte de résultat'!$F$72/12</f>
        <v>0</v>
      </c>
      <c r="G65" s="443">
        <f>'Compte de résultat'!$F$70/12+'Compte de résultat'!$F$72/12</f>
        <v>0</v>
      </c>
      <c r="H65" s="443">
        <f>'Compte de résultat'!$F$70/12+'Compte de résultat'!$F$72/12</f>
        <v>0</v>
      </c>
      <c r="I65" s="443">
        <f>'Compte de résultat'!$F$70/12+'Compte de résultat'!$F$72/12</f>
        <v>0</v>
      </c>
      <c r="J65" s="443">
        <f>'Compte de résultat'!$F$70/12+'Compte de résultat'!$F$72/12</f>
        <v>0</v>
      </c>
      <c r="K65" s="443">
        <f>'Compte de résultat'!$F$70/12+'Compte de résultat'!$F$72/12</f>
        <v>0</v>
      </c>
      <c r="L65" s="443">
        <f>'Compte de résultat'!$F$70/12+'Compte de résultat'!$F$72/12</f>
        <v>0</v>
      </c>
      <c r="M65" s="443">
        <f>'Compte de résultat'!$F$70/12+'Compte de résultat'!$F$72/12</f>
        <v>0</v>
      </c>
      <c r="N65" s="443">
        <f>'Compte de résultat'!$F$70/12+'Compte de résultat'!$F$72/12</f>
        <v>0</v>
      </c>
      <c r="O65" s="4"/>
      <c r="P65" s="131">
        <f t="shared" si="5"/>
        <v>0</v>
      </c>
      <c r="Q65" s="131">
        <f t="shared" si="6"/>
        <v>0</v>
      </c>
      <c r="R65" s="444" t="s">
        <v>329</v>
      </c>
      <c r="S65" s="72"/>
      <c r="T65" s="72"/>
      <c r="U65" s="72"/>
      <c r="V65" s="72"/>
      <c r="W65" s="72"/>
      <c r="X65" s="72"/>
      <c r="Y65" s="72"/>
      <c r="Z65" s="72"/>
      <c r="AA65" s="72"/>
    </row>
    <row r="66" ht="12.0" customHeight="1">
      <c r="A66" s="4"/>
      <c r="B66" s="459" t="s">
        <v>334</v>
      </c>
      <c r="C66" s="446">
        <f>'Compte de résultat'!$F$71/12+'Compte de résultat'!$F$73/12</f>
        <v>0</v>
      </c>
      <c r="D66" s="446">
        <f>'Compte de résultat'!$F$71/12+'Compte de résultat'!$F$73/12</f>
        <v>0</v>
      </c>
      <c r="E66" s="446">
        <f>'Compte de résultat'!$F$71/12+'Compte de résultat'!$F$73/12</f>
        <v>0</v>
      </c>
      <c r="F66" s="446">
        <f>'Compte de résultat'!$F$71/12+'Compte de résultat'!$F$73/12</f>
        <v>0</v>
      </c>
      <c r="G66" s="446">
        <f>'Compte de résultat'!$F$71/12+'Compte de résultat'!$F$73/12</f>
        <v>0</v>
      </c>
      <c r="H66" s="446">
        <f>'Compte de résultat'!$F$71/12+'Compte de résultat'!$F$73/12</f>
        <v>0</v>
      </c>
      <c r="I66" s="446">
        <f>'Compte de résultat'!$F$71/12+'Compte de résultat'!$F$73/12</f>
        <v>0</v>
      </c>
      <c r="J66" s="446">
        <f>'Compte de résultat'!$F$71/12+'Compte de résultat'!$F$73/12</f>
        <v>0</v>
      </c>
      <c r="K66" s="446">
        <f>'Compte de résultat'!$F$71/12+'Compte de résultat'!$F$73/12</f>
        <v>0</v>
      </c>
      <c r="L66" s="446">
        <f>'Compte de résultat'!$F$71/12+'Compte de résultat'!$F$73/12</f>
        <v>0</v>
      </c>
      <c r="M66" s="446">
        <f>'Compte de résultat'!$F$71/12+'Compte de résultat'!$F$73/12</f>
        <v>0</v>
      </c>
      <c r="N66" s="446">
        <f>'Compte de résultat'!$F$71/12+'Compte de résultat'!$F$73/12</f>
        <v>0</v>
      </c>
      <c r="O66" s="447"/>
      <c r="P66" s="448">
        <f t="shared" si="5"/>
        <v>0</v>
      </c>
      <c r="Q66" s="448">
        <f t="shared" si="6"/>
        <v>0</v>
      </c>
      <c r="R66" s="449" t="s">
        <v>329</v>
      </c>
      <c r="S66" s="72"/>
      <c r="T66" s="72"/>
      <c r="U66" s="72"/>
      <c r="V66" s="72"/>
      <c r="W66" s="72"/>
      <c r="X66" s="72"/>
      <c r="Y66" s="72"/>
      <c r="Z66" s="72"/>
      <c r="AA66" s="72"/>
    </row>
    <row r="67" ht="12.0" customHeight="1">
      <c r="A67" s="4"/>
      <c r="B67" s="460" t="s">
        <v>335</v>
      </c>
      <c r="C67" s="131" t="str">
        <f t="shared" ref="C67:N67" si="7">C146</f>
        <v/>
      </c>
      <c r="D67" s="131" t="str">
        <f t="shared" si="7"/>
        <v/>
      </c>
      <c r="E67" s="131" t="str">
        <f t="shared" si="7"/>
        <v/>
      </c>
      <c r="F67" s="131" t="str">
        <f t="shared" si="7"/>
        <v/>
      </c>
      <c r="G67" s="131">
        <f t="shared" si="7"/>
        <v>-2256.557143</v>
      </c>
      <c r="H67" s="131" t="str">
        <f t="shared" si="7"/>
        <v/>
      </c>
      <c r="I67" s="131" t="str">
        <f t="shared" si="7"/>
        <v/>
      </c>
      <c r="J67" s="131">
        <f t="shared" si="7"/>
        <v>209.9285714</v>
      </c>
      <c r="K67" s="131" t="str">
        <f t="shared" si="7"/>
        <v/>
      </c>
      <c r="L67" s="131" t="str">
        <f t="shared" si="7"/>
        <v/>
      </c>
      <c r="M67" s="131">
        <f t="shared" si="7"/>
        <v>548.9571429</v>
      </c>
      <c r="N67" s="421" t="str">
        <f t="shared" si="7"/>
        <v/>
      </c>
      <c r="O67" s="4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</row>
    <row r="68" ht="15.0" customHeight="1">
      <c r="A68" s="461"/>
      <c r="B68" s="425" t="s">
        <v>336</v>
      </c>
      <c r="C68" s="462">
        <f t="shared" ref="C68:N68" si="8">SUM(C19:C66)</f>
        <v>1306.2</v>
      </c>
      <c r="D68" s="462">
        <f t="shared" si="8"/>
        <v>1307.057143</v>
      </c>
      <c r="E68" s="462">
        <f t="shared" si="8"/>
        <v>1308.085714</v>
      </c>
      <c r="F68" s="462">
        <f t="shared" si="8"/>
        <v>1308.085714</v>
      </c>
      <c r="G68" s="462">
        <f t="shared" si="8"/>
        <v>1311.171429</v>
      </c>
      <c r="H68" s="462">
        <f t="shared" si="8"/>
        <v>1311.171429</v>
      </c>
      <c r="I68" s="462">
        <f t="shared" si="8"/>
        <v>1311.171429</v>
      </c>
      <c r="J68" s="462">
        <f t="shared" si="8"/>
        <v>1312.028571</v>
      </c>
      <c r="K68" s="462">
        <f t="shared" si="8"/>
        <v>1313.057143</v>
      </c>
      <c r="L68" s="462">
        <f t="shared" si="8"/>
        <v>1314.085714</v>
      </c>
      <c r="M68" s="462">
        <f t="shared" si="8"/>
        <v>1316.142857</v>
      </c>
      <c r="N68" s="463">
        <f t="shared" si="8"/>
        <v>1316.142857</v>
      </c>
      <c r="O68" s="461"/>
      <c r="P68" s="464">
        <f t="shared" ref="P68:Q68" si="9">SUM(P19:P66)</f>
        <v>15734.4</v>
      </c>
      <c r="Q68" s="465">
        <f t="shared" si="9"/>
        <v>13812</v>
      </c>
      <c r="R68" s="466"/>
      <c r="S68" s="467"/>
      <c r="T68" s="467"/>
      <c r="U68" s="467"/>
      <c r="V68" s="467"/>
      <c r="W68" s="467"/>
      <c r="X68" s="467"/>
      <c r="Y68" s="467"/>
      <c r="Z68" s="467"/>
      <c r="AA68" s="467"/>
    </row>
    <row r="69" ht="19.5" customHeight="1">
      <c r="A69" s="468"/>
      <c r="B69" s="469" t="s">
        <v>337</v>
      </c>
      <c r="C69" s="470">
        <f t="shared" ref="C69:N69" si="10">C14-C68</f>
        <v>-1306.2</v>
      </c>
      <c r="D69" s="470">
        <f t="shared" si="10"/>
        <v>-1007.057143</v>
      </c>
      <c r="E69" s="470">
        <f t="shared" si="10"/>
        <v>-648.0857143</v>
      </c>
      <c r="F69" s="470">
        <f t="shared" si="10"/>
        <v>-648.0857143</v>
      </c>
      <c r="G69" s="470">
        <f t="shared" si="10"/>
        <v>428.8285714</v>
      </c>
      <c r="H69" s="470">
        <f t="shared" si="10"/>
        <v>428.8285714</v>
      </c>
      <c r="I69" s="470">
        <f t="shared" si="10"/>
        <v>428.8285714</v>
      </c>
      <c r="J69" s="470">
        <f t="shared" si="10"/>
        <v>727.9714286</v>
      </c>
      <c r="K69" s="470">
        <f t="shared" si="10"/>
        <v>1086.942857</v>
      </c>
      <c r="L69" s="470">
        <f t="shared" si="10"/>
        <v>1445.914286</v>
      </c>
      <c r="M69" s="470">
        <f t="shared" si="10"/>
        <v>2163.857143</v>
      </c>
      <c r="N69" s="470">
        <f t="shared" si="10"/>
        <v>2163.857143</v>
      </c>
      <c r="O69" s="468"/>
      <c r="P69" s="471"/>
      <c r="Q69" s="471"/>
      <c r="R69" s="472"/>
      <c r="S69" s="368"/>
      <c r="T69" s="368"/>
      <c r="U69" s="368"/>
      <c r="V69" s="368"/>
      <c r="W69" s="368"/>
      <c r="X69" s="368"/>
      <c r="Y69" s="368"/>
      <c r="Z69" s="368"/>
      <c r="AA69" s="368"/>
    </row>
    <row r="70" ht="10.5" customHeight="1">
      <c r="A70" s="468"/>
      <c r="B70" s="473"/>
      <c r="C70" s="474"/>
      <c r="D70" s="6"/>
      <c r="E70" s="6"/>
      <c r="F70" s="6"/>
      <c r="G70" s="6"/>
      <c r="H70" s="6"/>
      <c r="I70" s="6"/>
      <c r="J70" s="6"/>
      <c r="K70" s="6"/>
      <c r="L70" s="6"/>
      <c r="M70" s="6"/>
      <c r="N70" s="7"/>
      <c r="O70" s="468"/>
      <c r="P70" s="475"/>
      <c r="Q70" s="475"/>
      <c r="R70" s="468"/>
      <c r="S70" s="368"/>
      <c r="T70" s="368"/>
      <c r="U70" s="368"/>
      <c r="V70" s="368"/>
      <c r="W70" s="368"/>
      <c r="X70" s="368"/>
      <c r="Y70" s="368"/>
      <c r="Z70" s="368"/>
      <c r="AA70" s="368"/>
    </row>
    <row r="71" ht="15.0" customHeight="1">
      <c r="A71" s="4"/>
      <c r="B71" s="414" t="s">
        <v>338</v>
      </c>
      <c r="C71" s="476"/>
      <c r="D71" s="476"/>
      <c r="E71" s="476"/>
      <c r="F71" s="476"/>
      <c r="G71" s="476"/>
      <c r="H71" s="476"/>
      <c r="I71" s="476"/>
      <c r="J71" s="476"/>
      <c r="K71" s="476"/>
      <c r="L71" s="476"/>
      <c r="M71" s="476"/>
      <c r="N71" s="477"/>
      <c r="O71" s="4"/>
      <c r="P71" s="417" t="s">
        <v>323</v>
      </c>
      <c r="Q71" s="418" t="s">
        <v>324</v>
      </c>
      <c r="R71" s="419"/>
      <c r="S71" s="72"/>
      <c r="T71" s="72"/>
      <c r="U71" s="72"/>
      <c r="V71" s="72"/>
      <c r="W71" s="72"/>
      <c r="X71" s="72"/>
      <c r="Y71" s="72"/>
      <c r="Z71" s="72"/>
      <c r="AA71" s="72"/>
    </row>
    <row r="72" ht="12.0" customHeight="1">
      <c r="A72" s="4"/>
      <c r="B72" s="478" t="s">
        <v>339</v>
      </c>
      <c r="C72" s="131">
        <f>'Plan financement'!C54+'Plan financement'!C56+'Plan financement'!C57+'Plan financement'!C58+'Plan financement'!C55</f>
        <v>13000</v>
      </c>
      <c r="D72" s="131"/>
      <c r="E72" s="131"/>
      <c r="F72" s="131"/>
      <c r="G72" s="131"/>
      <c r="H72" s="131"/>
      <c r="I72" s="131"/>
      <c r="J72" s="131"/>
      <c r="K72" s="131"/>
      <c r="L72" s="131"/>
      <c r="M72" s="131"/>
      <c r="N72" s="421"/>
      <c r="O72" s="4"/>
      <c r="P72" s="131">
        <f t="shared" ref="P72:P81" si="11">SUM(C72:N72)</f>
        <v>13000</v>
      </c>
      <c r="Q72" s="479"/>
      <c r="R72" s="422"/>
      <c r="S72" s="72"/>
      <c r="T72" s="72"/>
      <c r="U72" s="72"/>
      <c r="V72" s="72"/>
      <c r="W72" s="72"/>
      <c r="X72" s="72"/>
      <c r="Y72" s="72"/>
      <c r="Z72" s="72"/>
      <c r="AA72" s="72"/>
    </row>
    <row r="73" ht="12.0" customHeight="1">
      <c r="A73" s="4"/>
      <c r="B73" s="478" t="str">
        <f>'Plan financement'!B59</f>
        <v>Prêt d'honneur IPA</v>
      </c>
      <c r="C73" s="131">
        <f>'Plan financement'!C59</f>
        <v>8000</v>
      </c>
      <c r="D73" s="131"/>
      <c r="E73" s="131"/>
      <c r="F73" s="131"/>
      <c r="G73" s="131"/>
      <c r="H73" s="131"/>
      <c r="I73" s="131"/>
      <c r="J73" s="131"/>
      <c r="K73" s="131"/>
      <c r="L73" s="131"/>
      <c r="M73" s="131"/>
      <c r="N73" s="421"/>
      <c r="O73" s="4"/>
      <c r="P73" s="131">
        <f t="shared" si="11"/>
        <v>8000</v>
      </c>
      <c r="Q73" s="479"/>
      <c r="R73" s="422"/>
      <c r="S73" s="72"/>
      <c r="T73" s="72"/>
      <c r="U73" s="72"/>
      <c r="V73" s="72"/>
      <c r="W73" s="72"/>
      <c r="X73" s="72"/>
      <c r="Y73" s="72"/>
      <c r="Z73" s="72"/>
      <c r="AA73" s="72"/>
    </row>
    <row r="74" ht="12.0" customHeight="1">
      <c r="A74" s="4"/>
      <c r="B74" s="478" t="str">
        <f>'Plan financement'!B60</f>
        <v>Prêt d'Honneur BPI (Créa/Reprise/Croissance)</v>
      </c>
      <c r="C74" s="131" t="str">
        <f>'Plan financement'!C60</f>
        <v/>
      </c>
      <c r="D74" s="131"/>
      <c r="E74" s="131"/>
      <c r="F74" s="131"/>
      <c r="G74" s="131"/>
      <c r="H74" s="131"/>
      <c r="I74" s="131"/>
      <c r="J74" s="131"/>
      <c r="K74" s="131"/>
      <c r="L74" s="131"/>
      <c r="M74" s="131"/>
      <c r="N74" s="421"/>
      <c r="O74" s="4"/>
      <c r="P74" s="131">
        <f t="shared" si="11"/>
        <v>0</v>
      </c>
      <c r="Q74" s="479"/>
      <c r="R74" s="422"/>
      <c r="S74" s="72"/>
      <c r="T74" s="72"/>
      <c r="U74" s="72"/>
      <c r="V74" s="72"/>
      <c r="W74" s="72"/>
      <c r="X74" s="72"/>
      <c r="Y74" s="72"/>
      <c r="Z74" s="72"/>
      <c r="AA74" s="72"/>
    </row>
    <row r="75" ht="12.0" customHeight="1">
      <c r="A75" s="4"/>
      <c r="B75" s="478" t="str">
        <f>'Plan financement'!B61</f>
        <v>Prêt d'Honneur Solidaire BPI</v>
      </c>
      <c r="C75" s="131" t="str">
        <f>'Plan financement'!C61</f>
        <v/>
      </c>
      <c r="D75" s="131"/>
      <c r="E75" s="131"/>
      <c r="F75" s="131"/>
      <c r="G75" s="131"/>
      <c r="H75" s="131"/>
      <c r="I75" s="131"/>
      <c r="J75" s="131"/>
      <c r="K75" s="131"/>
      <c r="L75" s="131"/>
      <c r="M75" s="131"/>
      <c r="N75" s="421"/>
      <c r="O75" s="4"/>
      <c r="P75" s="131">
        <f t="shared" si="11"/>
        <v>0</v>
      </c>
      <c r="Q75" s="479"/>
      <c r="R75" s="422"/>
      <c r="S75" s="72"/>
      <c r="T75" s="72"/>
      <c r="U75" s="72"/>
      <c r="V75" s="72"/>
      <c r="W75" s="72"/>
      <c r="X75" s="72"/>
      <c r="Y75" s="72"/>
      <c r="Z75" s="72"/>
      <c r="AA75" s="72"/>
    </row>
    <row r="76" ht="12.0" customHeight="1">
      <c r="A76" s="4"/>
      <c r="B76" s="478" t="str">
        <f>'Plan financement'!B45</f>
        <v>Crédit Vendeur</v>
      </c>
      <c r="C76" s="131" t="str">
        <f>'Plan financement'!C62</f>
        <v/>
      </c>
      <c r="D76" s="131"/>
      <c r="E76" s="131"/>
      <c r="F76" s="131"/>
      <c r="G76" s="131"/>
      <c r="H76" s="131"/>
      <c r="I76" s="131"/>
      <c r="J76" s="131"/>
      <c r="K76" s="131"/>
      <c r="L76" s="131"/>
      <c r="M76" s="131"/>
      <c r="N76" s="421"/>
      <c r="O76" s="4"/>
      <c r="P76" s="131">
        <f t="shared" si="11"/>
        <v>0</v>
      </c>
      <c r="Q76" s="479"/>
      <c r="R76" s="422"/>
      <c r="S76" s="72"/>
      <c r="T76" s="72"/>
      <c r="U76" s="72"/>
      <c r="V76" s="72"/>
      <c r="W76" s="72"/>
      <c r="X76" s="72"/>
      <c r="Y76" s="72"/>
      <c r="Z76" s="72"/>
      <c r="AA76" s="72"/>
    </row>
    <row r="77" ht="12.0" customHeight="1">
      <c r="A77" s="4"/>
      <c r="B77" s="478" t="str">
        <f>'Plan financement'!B64</f>
        <v>Emprunt bancaire </v>
      </c>
      <c r="C77" s="131" t="str">
        <f>'Plan financement'!C64</f>
        <v/>
      </c>
      <c r="D77" s="131"/>
      <c r="E77" s="131"/>
      <c r="F77" s="131"/>
      <c r="G77" s="131"/>
      <c r="H77" s="131"/>
      <c r="I77" s="131"/>
      <c r="J77" s="131"/>
      <c r="K77" s="131"/>
      <c r="L77" s="131"/>
      <c r="M77" s="131"/>
      <c r="N77" s="421"/>
      <c r="O77" s="4"/>
      <c r="P77" s="131">
        <f t="shared" si="11"/>
        <v>0</v>
      </c>
      <c r="Q77" s="479"/>
      <c r="R77" s="422"/>
      <c r="S77" s="72"/>
      <c r="T77" s="72"/>
      <c r="U77" s="72"/>
      <c r="V77" s="72"/>
      <c r="W77" s="72"/>
      <c r="X77" s="72"/>
      <c r="Y77" s="72"/>
      <c r="Z77" s="72"/>
      <c r="AA77" s="72"/>
    </row>
    <row r="78" ht="12.0" customHeight="1">
      <c r="A78" s="4"/>
      <c r="B78" s="478" t="str">
        <f>'Plan financement'!B65</f>
        <v>Prêt relais de TVA</v>
      </c>
      <c r="C78" s="131" t="str">
        <f>'Plan financement'!C65</f>
        <v/>
      </c>
      <c r="D78" s="131"/>
      <c r="E78" s="131"/>
      <c r="F78" s="131"/>
      <c r="G78" s="131"/>
      <c r="H78" s="131"/>
      <c r="I78" s="131"/>
      <c r="J78" s="131"/>
      <c r="K78" s="131"/>
      <c r="L78" s="131"/>
      <c r="M78" s="131"/>
      <c r="N78" s="421"/>
      <c r="O78" s="4"/>
      <c r="P78" s="131">
        <f t="shared" si="11"/>
        <v>0</v>
      </c>
      <c r="Q78" s="479"/>
      <c r="R78" s="422"/>
      <c r="S78" s="72"/>
      <c r="T78" s="72"/>
      <c r="U78" s="72"/>
      <c r="V78" s="72"/>
      <c r="W78" s="72"/>
      <c r="X78" s="72"/>
      <c r="Y78" s="72"/>
      <c r="Z78" s="72"/>
      <c r="AA78" s="72"/>
    </row>
    <row r="79" ht="12.0" customHeight="1">
      <c r="A79" s="4"/>
      <c r="B79" s="478" t="str">
        <f>'Plan financement'!B66</f>
        <v>Prêt Créasol</v>
      </c>
      <c r="C79" s="131" t="str">
        <f>'Plan financement'!C66</f>
        <v/>
      </c>
      <c r="D79" s="131"/>
      <c r="E79" s="131"/>
      <c r="F79" s="131"/>
      <c r="G79" s="131"/>
      <c r="H79" s="131"/>
      <c r="I79" s="131"/>
      <c r="J79" s="131"/>
      <c r="K79" s="131"/>
      <c r="L79" s="131"/>
      <c r="M79" s="131"/>
      <c r="N79" s="421"/>
      <c r="O79" s="4"/>
      <c r="P79" s="131">
        <f t="shared" si="11"/>
        <v>0</v>
      </c>
      <c r="Q79" s="479"/>
      <c r="R79" s="422"/>
      <c r="S79" s="72"/>
      <c r="T79" s="72"/>
      <c r="U79" s="72"/>
      <c r="V79" s="72"/>
      <c r="W79" s="72"/>
      <c r="X79" s="72"/>
      <c r="Y79" s="72"/>
      <c r="Z79" s="72"/>
      <c r="AA79" s="72"/>
    </row>
    <row r="80" ht="12.0" customHeight="1">
      <c r="A80" s="4"/>
      <c r="B80" s="480" t="str">
        <f>'Plan financement'!B67</f>
        <v>Autre emprunt (précisez)</v>
      </c>
      <c r="C80" s="131" t="str">
        <f>'Plan financement'!C67</f>
        <v/>
      </c>
      <c r="D80" s="410"/>
      <c r="E80" s="410"/>
      <c r="F80" s="410"/>
      <c r="G80" s="410"/>
      <c r="H80" s="410"/>
      <c r="I80" s="410"/>
      <c r="J80" s="410"/>
      <c r="K80" s="410"/>
      <c r="L80" s="410"/>
      <c r="M80" s="410"/>
      <c r="N80" s="481"/>
      <c r="O80" s="4"/>
      <c r="P80" s="131">
        <f t="shared" si="11"/>
        <v>0</v>
      </c>
      <c r="Q80" s="479"/>
      <c r="R80" s="422"/>
      <c r="S80" s="72"/>
      <c r="T80" s="72"/>
      <c r="U80" s="72"/>
      <c r="V80" s="72"/>
      <c r="W80" s="72"/>
      <c r="X80" s="72"/>
      <c r="Y80" s="72"/>
      <c r="Z80" s="72"/>
      <c r="AA80" s="72"/>
    </row>
    <row r="81" ht="12.0" customHeight="1">
      <c r="A81" s="4"/>
      <c r="B81" s="480" t="str">
        <f>'Plan financement'!B68</f>
        <v>Subventions (précisez)</v>
      </c>
      <c r="C81" s="131" t="str">
        <f>'Plan financement'!C68</f>
        <v/>
      </c>
      <c r="D81" s="410"/>
      <c r="E81" s="410"/>
      <c r="F81" s="410"/>
      <c r="G81" s="410"/>
      <c r="H81" s="410"/>
      <c r="I81" s="410"/>
      <c r="J81" s="410"/>
      <c r="K81" s="410"/>
      <c r="L81" s="410"/>
      <c r="M81" s="410"/>
      <c r="N81" s="481"/>
      <c r="O81" s="4"/>
      <c r="P81" s="131">
        <f t="shared" si="11"/>
        <v>0</v>
      </c>
      <c r="Q81" s="479"/>
      <c r="R81" s="422"/>
      <c r="S81" s="72"/>
      <c r="T81" s="72"/>
      <c r="U81" s="72"/>
      <c r="V81" s="72"/>
      <c r="W81" s="72"/>
      <c r="X81" s="72"/>
      <c r="Y81" s="72"/>
      <c r="Z81" s="72"/>
      <c r="AA81" s="72"/>
    </row>
    <row r="82" ht="15.0" customHeight="1">
      <c r="A82" s="461"/>
      <c r="B82" s="482" t="s">
        <v>340</v>
      </c>
      <c r="C82" s="483">
        <f t="shared" ref="C82:N82" si="12">SUM(C72:C81)</f>
        <v>21000</v>
      </c>
      <c r="D82" s="483">
        <f t="shared" si="12"/>
        <v>0</v>
      </c>
      <c r="E82" s="483">
        <f t="shared" si="12"/>
        <v>0</v>
      </c>
      <c r="F82" s="483">
        <f t="shared" si="12"/>
        <v>0</v>
      </c>
      <c r="G82" s="483">
        <f t="shared" si="12"/>
        <v>0</v>
      </c>
      <c r="H82" s="483">
        <f t="shared" si="12"/>
        <v>0</v>
      </c>
      <c r="I82" s="483">
        <f t="shared" si="12"/>
        <v>0</v>
      </c>
      <c r="J82" s="483">
        <f t="shared" si="12"/>
        <v>0</v>
      </c>
      <c r="K82" s="483">
        <f t="shared" si="12"/>
        <v>0</v>
      </c>
      <c r="L82" s="483">
        <f t="shared" si="12"/>
        <v>0</v>
      </c>
      <c r="M82" s="483">
        <f t="shared" si="12"/>
        <v>0</v>
      </c>
      <c r="N82" s="484">
        <f t="shared" si="12"/>
        <v>0</v>
      </c>
      <c r="O82" s="461"/>
      <c r="P82" s="464">
        <f>SUM(P72:P81)</f>
        <v>21000</v>
      </c>
      <c r="Q82" s="465"/>
      <c r="R82" s="485"/>
      <c r="S82" s="467"/>
      <c r="T82" s="467"/>
      <c r="U82" s="467"/>
      <c r="V82" s="467"/>
      <c r="W82" s="467"/>
      <c r="X82" s="467"/>
      <c r="Y82" s="467"/>
      <c r="Z82" s="467"/>
      <c r="AA82" s="467"/>
    </row>
    <row r="83" ht="15.0" customHeight="1">
      <c r="A83" s="4"/>
      <c r="B83" s="486" t="s">
        <v>341</v>
      </c>
      <c r="C83" s="487"/>
      <c r="D83" s="488"/>
      <c r="E83" s="488"/>
      <c r="F83" s="488"/>
      <c r="G83" s="488"/>
      <c r="H83" s="488"/>
      <c r="I83" s="488"/>
      <c r="J83" s="488"/>
      <c r="K83" s="488"/>
      <c r="L83" s="488"/>
      <c r="M83" s="488"/>
      <c r="N83" s="489"/>
      <c r="O83" s="4"/>
      <c r="P83" s="490"/>
      <c r="Q83" s="490"/>
      <c r="R83" s="491"/>
      <c r="S83" s="72"/>
      <c r="T83" s="72"/>
      <c r="U83" s="72"/>
      <c r="V83" s="72"/>
      <c r="W83" s="72"/>
      <c r="X83" s="72"/>
      <c r="Y83" s="72"/>
      <c r="Z83" s="72"/>
      <c r="AA83" s="72"/>
    </row>
    <row r="84" ht="12.0" customHeight="1">
      <c r="A84" s="4"/>
      <c r="B84" s="492" t="str">
        <f>'Plan financement'!B4</f>
        <v>Frais d'établissement (greffe, JO, honoraires de constitution…)</v>
      </c>
      <c r="C84" s="493">
        <f>'Plan financement'!C4*(1+'Base de données IPA'!$B$13)</f>
        <v>540</v>
      </c>
      <c r="D84" s="493"/>
      <c r="E84" s="493"/>
      <c r="F84" s="493"/>
      <c r="G84" s="493"/>
      <c r="H84" s="493"/>
      <c r="I84" s="493"/>
      <c r="J84" s="493"/>
      <c r="K84" s="493"/>
      <c r="L84" s="493"/>
      <c r="M84" s="493"/>
      <c r="N84" s="494"/>
      <c r="O84" s="4"/>
      <c r="P84" s="131">
        <f t="shared" ref="P84:P94" si="13">SUM(C84:N84)</f>
        <v>540</v>
      </c>
      <c r="Q84" s="131">
        <f>P84/(1+'Base de données IPA'!$B$13)</f>
        <v>450</v>
      </c>
      <c r="R84" s="422"/>
      <c r="S84" s="72"/>
      <c r="T84" s="72"/>
      <c r="U84" s="72"/>
      <c r="V84" s="72"/>
      <c r="W84" s="72"/>
      <c r="X84" s="72"/>
      <c r="Y84" s="72"/>
      <c r="Z84" s="72"/>
      <c r="AA84" s="72"/>
    </row>
    <row r="85" ht="12.0" customHeight="1">
      <c r="A85" s="4"/>
      <c r="B85" s="478" t="str">
        <f>'Plan financement'!B5</f>
        <v>Honoraires juridiques et comptables en création</v>
      </c>
      <c r="C85" s="131">
        <f>'Plan financement'!C5*(1+'Base de données IPA'!$B$13)</f>
        <v>1200</v>
      </c>
      <c r="D85" s="493"/>
      <c r="E85" s="493"/>
      <c r="F85" s="493"/>
      <c r="G85" s="493"/>
      <c r="H85" s="493"/>
      <c r="I85" s="493"/>
      <c r="J85" s="493"/>
      <c r="K85" s="493"/>
      <c r="L85" s="493"/>
      <c r="M85" s="493"/>
      <c r="N85" s="494"/>
      <c r="O85" s="4"/>
      <c r="P85" s="131">
        <f t="shared" si="13"/>
        <v>1200</v>
      </c>
      <c r="Q85" s="131">
        <f>P85/(1+'Base de données IPA'!$B$13)</f>
        <v>1000</v>
      </c>
      <c r="R85" s="422"/>
      <c r="S85" s="72"/>
      <c r="T85" s="72"/>
      <c r="U85" s="72"/>
      <c r="V85" s="72"/>
      <c r="W85" s="72"/>
      <c r="X85" s="72"/>
      <c r="Y85" s="72"/>
      <c r="Z85" s="72"/>
      <c r="AA85" s="72"/>
    </row>
    <row r="86" ht="12.0" customHeight="1">
      <c r="A86" s="4"/>
      <c r="B86" s="478" t="str">
        <f>'Plan financement'!B6</f>
        <v>Honoraires autres (agence immo, architecte…)</v>
      </c>
      <c r="C86" s="131">
        <f>'Plan financement'!C6*(1+'Base de données IPA'!$B$13)</f>
        <v>0</v>
      </c>
      <c r="D86" s="493"/>
      <c r="E86" s="493"/>
      <c r="F86" s="493"/>
      <c r="G86" s="493"/>
      <c r="H86" s="493"/>
      <c r="I86" s="493"/>
      <c r="J86" s="493"/>
      <c r="K86" s="493"/>
      <c r="L86" s="493"/>
      <c r="M86" s="493"/>
      <c r="N86" s="494"/>
      <c r="O86" s="4"/>
      <c r="P86" s="131">
        <f t="shared" si="13"/>
        <v>0</v>
      </c>
      <c r="Q86" s="131">
        <f>P86/(1+'Base de données IPA'!$B$13)</f>
        <v>0</v>
      </c>
      <c r="R86" s="422"/>
      <c r="S86" s="72"/>
      <c r="T86" s="72"/>
      <c r="U86" s="72"/>
      <c r="V86" s="72"/>
      <c r="W86" s="72"/>
      <c r="X86" s="72"/>
      <c r="Y86" s="72"/>
      <c r="Z86" s="72"/>
      <c r="AA86" s="72"/>
    </row>
    <row r="87" ht="12.0" customHeight="1">
      <c r="A87" s="4"/>
      <c r="B87" s="478" t="str">
        <f>'Plan financement'!B7</f>
        <v>Frais de R&amp;D, études</v>
      </c>
      <c r="C87" s="131">
        <f>'Plan financement'!C7*(1+'Base de données IPA'!$B$13)</f>
        <v>0</v>
      </c>
      <c r="D87" s="493"/>
      <c r="E87" s="493"/>
      <c r="F87" s="493"/>
      <c r="G87" s="493"/>
      <c r="H87" s="493"/>
      <c r="I87" s="493"/>
      <c r="J87" s="493"/>
      <c r="K87" s="493"/>
      <c r="L87" s="493"/>
      <c r="M87" s="493"/>
      <c r="N87" s="494"/>
      <c r="O87" s="4"/>
      <c r="P87" s="131">
        <f t="shared" si="13"/>
        <v>0</v>
      </c>
      <c r="Q87" s="131">
        <f>P87/(1+'Base de données IPA'!$B$13)</f>
        <v>0</v>
      </c>
      <c r="R87" s="422"/>
      <c r="S87" s="72"/>
      <c r="T87" s="72"/>
      <c r="U87" s="72"/>
      <c r="V87" s="72"/>
      <c r="W87" s="72"/>
      <c r="X87" s="72"/>
      <c r="Y87" s="72"/>
      <c r="Z87" s="72"/>
      <c r="AA87" s="72"/>
    </row>
    <row r="88" ht="12.0" customHeight="1">
      <c r="A88" s="4"/>
      <c r="B88" s="478" t="str">
        <f>'Plan financement'!B8</f>
        <v>Droits d'entrée Franchise, Marque, Concession</v>
      </c>
      <c r="C88" s="131">
        <f>'Plan financement'!C8*(1+'Base de données IPA'!$B$13)</f>
        <v>0</v>
      </c>
      <c r="D88" s="493"/>
      <c r="E88" s="493"/>
      <c r="F88" s="493"/>
      <c r="G88" s="493"/>
      <c r="H88" s="493"/>
      <c r="I88" s="493"/>
      <c r="J88" s="493"/>
      <c r="K88" s="493"/>
      <c r="L88" s="493"/>
      <c r="M88" s="493"/>
      <c r="N88" s="494"/>
      <c r="O88" s="4"/>
      <c r="P88" s="131">
        <f t="shared" si="13"/>
        <v>0</v>
      </c>
      <c r="Q88" s="131">
        <f>P88/(1+'Base de données IPA'!$B$13)</f>
        <v>0</v>
      </c>
      <c r="R88" s="422"/>
      <c r="S88" s="72"/>
      <c r="T88" s="72"/>
      <c r="U88" s="72"/>
      <c r="V88" s="72"/>
      <c r="W88" s="72"/>
      <c r="X88" s="72"/>
      <c r="Y88" s="72"/>
      <c r="Z88" s="72"/>
      <c r="AA88" s="72"/>
    </row>
    <row r="89" ht="12.0" customHeight="1">
      <c r="A89" s="4"/>
      <c r="B89" s="478" t="str">
        <f>'Plan financement'!B9</f>
        <v>Fonds de commerce (immo incorporelle)</v>
      </c>
      <c r="C89" s="131" t="str">
        <f>'Plan financement'!C9</f>
        <v/>
      </c>
      <c r="D89" s="131"/>
      <c r="E89" s="131"/>
      <c r="F89" s="131"/>
      <c r="G89" s="131"/>
      <c r="H89" s="131"/>
      <c r="I89" s="131"/>
      <c r="J89" s="131"/>
      <c r="K89" s="131"/>
      <c r="L89" s="131"/>
      <c r="M89" s="131"/>
      <c r="N89" s="421"/>
      <c r="O89" s="4"/>
      <c r="P89" s="131">
        <f t="shared" si="13"/>
        <v>0</v>
      </c>
      <c r="Q89" s="479">
        <f t="shared" ref="Q89:Q91" si="14">P89</f>
        <v>0</v>
      </c>
      <c r="R89" s="422" t="s">
        <v>329</v>
      </c>
      <c r="S89" s="72"/>
      <c r="T89" s="72"/>
      <c r="U89" s="72"/>
      <c r="V89" s="72"/>
      <c r="W89" s="72"/>
      <c r="X89" s="72"/>
      <c r="Y89" s="72"/>
      <c r="Z89" s="72"/>
      <c r="AA89" s="72"/>
    </row>
    <row r="90" ht="12.0" customHeight="1">
      <c r="A90" s="4"/>
      <c r="B90" s="478" t="str">
        <f>'Plan financement'!B10</f>
        <v>Droit au Bail / Pas de Porte</v>
      </c>
      <c r="C90" s="131" t="str">
        <f>'Plan financement'!C10</f>
        <v/>
      </c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421"/>
      <c r="O90" s="4"/>
      <c r="P90" s="131">
        <f t="shared" si="13"/>
        <v>0</v>
      </c>
      <c r="Q90" s="479">
        <f t="shared" si="14"/>
        <v>0</v>
      </c>
      <c r="R90" s="422" t="s">
        <v>329</v>
      </c>
      <c r="S90" s="72"/>
      <c r="T90" s="72"/>
      <c r="U90" s="72"/>
      <c r="V90" s="72"/>
      <c r="W90" s="72"/>
      <c r="X90" s="72"/>
      <c r="Y90" s="72"/>
      <c r="Z90" s="72"/>
      <c r="AA90" s="72"/>
    </row>
    <row r="91" ht="12.0" customHeight="1">
      <c r="A91" s="4"/>
      <c r="B91" s="478" t="str">
        <f>'Plan financement'!B11</f>
        <v>Droits d'enregistrement</v>
      </c>
      <c r="C91" s="131" t="str">
        <f>'Plan financement'!C11</f>
        <v>0</v>
      </c>
      <c r="D91" s="131"/>
      <c r="E91" s="131"/>
      <c r="F91" s="131"/>
      <c r="G91" s="131"/>
      <c r="H91" s="131"/>
      <c r="I91" s="131"/>
      <c r="J91" s="131"/>
      <c r="K91" s="131"/>
      <c r="L91" s="131"/>
      <c r="M91" s="131"/>
      <c r="N91" s="421"/>
      <c r="O91" s="4"/>
      <c r="P91" s="131">
        <f t="shared" si="13"/>
        <v>0</v>
      </c>
      <c r="Q91" s="479">
        <f t="shared" si="14"/>
        <v>0</v>
      </c>
      <c r="R91" s="422" t="s">
        <v>329</v>
      </c>
      <c r="S91" s="72"/>
      <c r="T91" s="72"/>
      <c r="U91" s="72"/>
      <c r="V91" s="72"/>
      <c r="W91" s="72"/>
      <c r="X91" s="72"/>
      <c r="Y91" s="72"/>
      <c r="Z91" s="72"/>
      <c r="AA91" s="72"/>
    </row>
    <row r="92" ht="12.0" customHeight="1">
      <c r="A92" s="4"/>
      <c r="B92" s="478" t="str">
        <f>'Plan financement'!B12</f>
        <v>Enregistrement à l'INPI</v>
      </c>
      <c r="C92" s="131">
        <f>'Plan financement'!C12*(1+'Base de données IPA'!$B$13)</f>
        <v>228</v>
      </c>
      <c r="D92" s="131"/>
      <c r="E92" s="131"/>
      <c r="F92" s="131"/>
      <c r="G92" s="131"/>
      <c r="H92" s="131"/>
      <c r="I92" s="131"/>
      <c r="J92" s="131"/>
      <c r="K92" s="131"/>
      <c r="L92" s="131"/>
      <c r="M92" s="131"/>
      <c r="N92" s="421"/>
      <c r="O92" s="4"/>
      <c r="P92" s="131">
        <f t="shared" si="13"/>
        <v>228</v>
      </c>
      <c r="Q92" s="131">
        <f>P92/(1+'Base de données IPA'!$B$13)</f>
        <v>190</v>
      </c>
      <c r="R92" s="422"/>
      <c r="S92" s="72"/>
      <c r="T92" s="72"/>
      <c r="U92" s="72"/>
      <c r="V92" s="72"/>
      <c r="W92" s="72"/>
      <c r="X92" s="72"/>
      <c r="Y92" s="72"/>
      <c r="Z92" s="72"/>
      <c r="AA92" s="72"/>
    </row>
    <row r="93" ht="12.0" customHeight="1">
      <c r="A93" s="4"/>
      <c r="B93" s="478" t="str">
        <f>'Plan financement'!B13</f>
        <v>Garantie sur prêt bancaire (BPI, SOCAMA…)</v>
      </c>
      <c r="C93" s="131">
        <f>'Plan financement'!C13</f>
        <v>0</v>
      </c>
      <c r="D93" s="131"/>
      <c r="E93" s="131"/>
      <c r="F93" s="131"/>
      <c r="G93" s="131"/>
      <c r="H93" s="131"/>
      <c r="I93" s="131"/>
      <c r="J93" s="131"/>
      <c r="K93" s="131"/>
      <c r="L93" s="131"/>
      <c r="M93" s="131"/>
      <c r="N93" s="421"/>
      <c r="O93" s="4"/>
      <c r="P93" s="131">
        <f t="shared" si="13"/>
        <v>0</v>
      </c>
      <c r="Q93" s="131">
        <f>P93</f>
        <v>0</v>
      </c>
      <c r="R93" s="422" t="s">
        <v>329</v>
      </c>
      <c r="S93" s="72"/>
      <c r="T93" s="72"/>
      <c r="U93" s="72"/>
      <c r="V93" s="72"/>
      <c r="W93" s="72"/>
      <c r="X93" s="72"/>
      <c r="Y93" s="72"/>
      <c r="Z93" s="72"/>
      <c r="AA93" s="72"/>
    </row>
    <row r="94" ht="12.0" customHeight="1">
      <c r="A94" s="4"/>
      <c r="B94" s="478" t="str">
        <f>'Plan financement'!B14</f>
        <v>Communication (Flyers, carte de visite,,,)</v>
      </c>
      <c r="C94" s="131">
        <f>'Plan financement'!C14*(1+'Base de données IPA'!$B$13)</f>
        <v>420</v>
      </c>
      <c r="D94" s="131"/>
      <c r="E94" s="131"/>
      <c r="F94" s="131"/>
      <c r="G94" s="131"/>
      <c r="H94" s="131"/>
      <c r="I94" s="131"/>
      <c r="J94" s="131"/>
      <c r="K94" s="131"/>
      <c r="L94" s="131"/>
      <c r="M94" s="131"/>
      <c r="N94" s="421"/>
      <c r="O94" s="4"/>
      <c r="P94" s="131">
        <f t="shared" si="13"/>
        <v>420</v>
      </c>
      <c r="Q94" s="131">
        <f>P94/(1+'Base de données IPA'!$B$13)</f>
        <v>350</v>
      </c>
      <c r="R94" s="422"/>
      <c r="S94" s="72"/>
      <c r="T94" s="72"/>
      <c r="U94" s="72"/>
      <c r="V94" s="72"/>
      <c r="W94" s="72"/>
      <c r="X94" s="72"/>
      <c r="Y94" s="72"/>
      <c r="Z94" s="72"/>
      <c r="AA94" s="72"/>
    </row>
    <row r="95" ht="12.0" customHeight="1">
      <c r="A95" s="4"/>
      <c r="B95" s="478" t="str">
        <f>'Plan financement'!B15</f>
        <v>Site internet</v>
      </c>
      <c r="C95" s="131">
        <f>'Plan financement'!C15*(1+'Base de données IPA'!$B$13)</f>
        <v>1800</v>
      </c>
      <c r="D95" s="131"/>
      <c r="E95" s="131"/>
      <c r="F95" s="131"/>
      <c r="G95" s="131"/>
      <c r="H95" s="131"/>
      <c r="I95" s="131"/>
      <c r="J95" s="131"/>
      <c r="K95" s="131"/>
      <c r="L95" s="131"/>
      <c r="M95" s="131"/>
      <c r="N95" s="421"/>
      <c r="O95" s="4"/>
      <c r="P95" s="131"/>
      <c r="Q95" s="131"/>
      <c r="R95" s="422"/>
      <c r="S95" s="72"/>
      <c r="T95" s="72"/>
      <c r="U95" s="72"/>
      <c r="V95" s="72"/>
      <c r="W95" s="72"/>
      <c r="X95" s="72"/>
      <c r="Y95" s="72"/>
      <c r="Z95" s="72"/>
      <c r="AA95" s="72"/>
    </row>
    <row r="96" ht="12.0" customHeight="1">
      <c r="A96" s="4"/>
      <c r="B96" s="478" t="str">
        <f>'Plan financement'!B16</f>
        <v>Formations (HACCP, CMA…)</v>
      </c>
      <c r="C96" s="131">
        <f>'Plan financement'!C16*(1+'Base de données IPA'!$B$13)</f>
        <v>7440</v>
      </c>
      <c r="D96" s="131"/>
      <c r="E96" s="131"/>
      <c r="F96" s="131"/>
      <c r="G96" s="131"/>
      <c r="H96" s="131"/>
      <c r="I96" s="131"/>
      <c r="J96" s="131"/>
      <c r="K96" s="131"/>
      <c r="L96" s="131"/>
      <c r="M96" s="131"/>
      <c r="N96" s="421"/>
      <c r="O96" s="4"/>
      <c r="P96" s="131">
        <f t="shared" ref="P96:P110" si="15">SUM(C96:N96)</f>
        <v>7440</v>
      </c>
      <c r="Q96" s="131">
        <f>P96/(1+'Base de données IPA'!$B$13)</f>
        <v>6200</v>
      </c>
      <c r="R96" s="422"/>
      <c r="S96" s="72"/>
      <c r="T96" s="72"/>
      <c r="U96" s="72"/>
      <c r="V96" s="72"/>
      <c r="W96" s="72"/>
      <c r="X96" s="72"/>
      <c r="Y96" s="72"/>
      <c r="Z96" s="72"/>
      <c r="AA96" s="72"/>
    </row>
    <row r="97" ht="12.0" customHeight="1">
      <c r="A97" s="4"/>
      <c r="B97" s="480" t="str">
        <f>'Plan financement'!B17</f>
        <v>Licence, logiciel (acquisition) logiciel professionnel</v>
      </c>
      <c r="C97" s="410">
        <f>'Plan financement'!C17*(1+'Base de données IPA'!$B$13)</f>
        <v>0</v>
      </c>
      <c r="D97" s="410"/>
      <c r="E97" s="410"/>
      <c r="F97" s="410"/>
      <c r="G97" s="410"/>
      <c r="H97" s="410"/>
      <c r="I97" s="410"/>
      <c r="J97" s="410"/>
      <c r="K97" s="410"/>
      <c r="L97" s="410"/>
      <c r="M97" s="410"/>
      <c r="N97" s="481"/>
      <c r="O97" s="4"/>
      <c r="P97" s="131">
        <f t="shared" si="15"/>
        <v>0</v>
      </c>
      <c r="Q97" s="131">
        <f>P97/(1+'Base de données IPA'!$B$13)</f>
        <v>0</v>
      </c>
      <c r="R97" s="422"/>
      <c r="S97" s="72"/>
      <c r="T97" s="72"/>
      <c r="U97" s="72"/>
      <c r="V97" s="72"/>
      <c r="W97" s="72"/>
      <c r="X97" s="72"/>
      <c r="Y97" s="72"/>
      <c r="Z97" s="72"/>
      <c r="AA97" s="72"/>
    </row>
    <row r="98" ht="12.0" customHeight="1">
      <c r="A98" s="4"/>
      <c r="B98" s="480" t="str">
        <f>'Plan financement'!B18</f>
        <v>Autre (précisez)</v>
      </c>
      <c r="C98" s="410">
        <f>'Plan financement'!C18*(1+'Base de données IPA'!$B$13)</f>
        <v>0</v>
      </c>
      <c r="D98" s="410"/>
      <c r="E98" s="410"/>
      <c r="F98" s="410"/>
      <c r="G98" s="410"/>
      <c r="H98" s="410"/>
      <c r="I98" s="410"/>
      <c r="J98" s="410"/>
      <c r="K98" s="410"/>
      <c r="L98" s="410"/>
      <c r="M98" s="410"/>
      <c r="N98" s="481"/>
      <c r="O98" s="4"/>
      <c r="P98" s="410">
        <f t="shared" si="15"/>
        <v>0</v>
      </c>
      <c r="Q98" s="410">
        <f>P98/(1+'Base de données IPA'!$B$13)</f>
        <v>0</v>
      </c>
      <c r="R98" s="495"/>
      <c r="S98" s="72"/>
      <c r="T98" s="72"/>
      <c r="U98" s="72"/>
      <c r="V98" s="72"/>
      <c r="W98" s="72"/>
      <c r="X98" s="72"/>
      <c r="Y98" s="72"/>
      <c r="Z98" s="72"/>
      <c r="AA98" s="72"/>
    </row>
    <row r="99" ht="12.0" customHeight="1">
      <c r="A99" s="4"/>
      <c r="B99" s="496" t="str">
        <f>'Plan financement'!B20</f>
        <v>Terrains et constructions</v>
      </c>
      <c r="C99" s="439">
        <f>'Plan financement'!C20*(1+'Base de données IPA'!$B$13)</f>
        <v>0</v>
      </c>
      <c r="D99" s="439"/>
      <c r="E99" s="439"/>
      <c r="F99" s="439"/>
      <c r="G99" s="439"/>
      <c r="H99" s="439"/>
      <c r="I99" s="439"/>
      <c r="J99" s="439"/>
      <c r="K99" s="439"/>
      <c r="L99" s="439"/>
      <c r="M99" s="439"/>
      <c r="N99" s="440"/>
      <c r="O99" s="4"/>
      <c r="P99" s="439">
        <f t="shared" si="15"/>
        <v>0</v>
      </c>
      <c r="Q99" s="439">
        <f>P99/(1+'Base de données IPA'!$B$13)</f>
        <v>0</v>
      </c>
      <c r="R99" s="497"/>
      <c r="S99" s="72"/>
      <c r="T99" s="72"/>
      <c r="U99" s="72"/>
      <c r="V99" s="72"/>
      <c r="W99" s="72"/>
      <c r="X99" s="72"/>
      <c r="Y99" s="72"/>
      <c r="Z99" s="72"/>
      <c r="AA99" s="72"/>
    </row>
    <row r="100" ht="12.0" customHeight="1">
      <c r="A100" s="4"/>
      <c r="B100" s="478" t="str">
        <f>'Plan financement'!B21</f>
        <v>Enseigne / devanture</v>
      </c>
      <c r="C100" s="131">
        <f>'Plan financement'!C21*(1+'Base de données IPA'!$B$13)</f>
        <v>0</v>
      </c>
      <c r="D100" s="131"/>
      <c r="E100" s="131"/>
      <c r="F100" s="131"/>
      <c r="G100" s="131"/>
      <c r="H100" s="131"/>
      <c r="I100" s="131"/>
      <c r="J100" s="131"/>
      <c r="K100" s="131"/>
      <c r="L100" s="131"/>
      <c r="M100" s="131"/>
      <c r="N100" s="421"/>
      <c r="O100" s="4"/>
      <c r="P100" s="131">
        <f t="shared" si="15"/>
        <v>0</v>
      </c>
      <c r="Q100" s="131">
        <f>P100/(1+'Base de données IPA'!$B$13)</f>
        <v>0</v>
      </c>
      <c r="R100" s="422"/>
      <c r="S100" s="72"/>
      <c r="T100" s="72"/>
      <c r="U100" s="72"/>
      <c r="V100" s="72"/>
      <c r="W100" s="72"/>
      <c r="X100" s="72"/>
      <c r="Y100" s="72"/>
      <c r="Z100" s="72"/>
      <c r="AA100" s="72"/>
    </row>
    <row r="101" ht="12.0" customHeight="1">
      <c r="A101" s="4"/>
      <c r="B101" s="478" t="str">
        <f>'Plan financement'!B22</f>
        <v>Véhicules</v>
      </c>
      <c r="C101" s="131">
        <f>'Plan financement'!C22*(1+'Base de données IPA'!$B$13)</f>
        <v>0</v>
      </c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421"/>
      <c r="O101" s="4"/>
      <c r="P101" s="131">
        <f t="shared" si="15"/>
        <v>0</v>
      </c>
      <c r="Q101" s="131">
        <f>P101/(1+'Base de données IPA'!$B$13)</f>
        <v>0</v>
      </c>
      <c r="R101" s="422"/>
      <c r="S101" s="72"/>
      <c r="T101" s="72"/>
      <c r="U101" s="72"/>
      <c r="V101" s="72"/>
      <c r="W101" s="72"/>
      <c r="X101" s="72"/>
      <c r="Y101" s="72"/>
      <c r="Z101" s="72"/>
      <c r="AA101" s="72"/>
    </row>
    <row r="102" ht="12.0" customHeight="1">
      <c r="A102" s="4"/>
      <c r="B102" s="478" t="str">
        <f>'Plan financement'!B23</f>
        <v>Aménagement, installation et travaux </v>
      </c>
      <c r="C102" s="131">
        <f>'Plan financement'!C23*(1+'Base de données IPA'!$B$13)</f>
        <v>0</v>
      </c>
      <c r="D102" s="131"/>
      <c r="E102" s="131"/>
      <c r="F102" s="131"/>
      <c r="G102" s="131"/>
      <c r="H102" s="131"/>
      <c r="I102" s="131"/>
      <c r="J102" s="131"/>
      <c r="K102" s="131"/>
      <c r="L102" s="131"/>
      <c r="M102" s="131"/>
      <c r="N102" s="421"/>
      <c r="O102" s="4"/>
      <c r="P102" s="131">
        <f t="shared" si="15"/>
        <v>0</v>
      </c>
      <c r="Q102" s="131">
        <f>P102/(1+'Base de données IPA'!$B$13)</f>
        <v>0</v>
      </c>
      <c r="R102" s="422"/>
      <c r="S102" s="72"/>
      <c r="T102" s="72"/>
      <c r="U102" s="72"/>
      <c r="V102" s="72"/>
      <c r="W102" s="72"/>
      <c r="X102" s="72"/>
      <c r="Y102" s="72"/>
      <c r="Z102" s="72"/>
      <c r="AA102" s="72"/>
    </row>
    <row r="103" ht="12.0" customHeight="1">
      <c r="A103" s="4"/>
      <c r="B103" s="478" t="str">
        <f>'Plan financement'!B24</f>
        <v>Fonds de commerce (immos corporelles)</v>
      </c>
      <c r="C103" s="131" t="str">
        <f>'Plan financement'!C24</f>
        <v/>
      </c>
      <c r="D103" s="131"/>
      <c r="E103" s="131"/>
      <c r="F103" s="131"/>
      <c r="G103" s="131"/>
      <c r="H103" s="131"/>
      <c r="I103" s="131"/>
      <c r="J103" s="131"/>
      <c r="K103" s="131"/>
      <c r="L103" s="131"/>
      <c r="M103" s="131"/>
      <c r="N103" s="421"/>
      <c r="O103" s="4"/>
      <c r="P103" s="131">
        <f t="shared" si="15"/>
        <v>0</v>
      </c>
      <c r="Q103" s="131">
        <f>P103</f>
        <v>0</v>
      </c>
      <c r="R103" s="422" t="s">
        <v>329</v>
      </c>
      <c r="S103" s="72"/>
      <c r="T103" s="72"/>
      <c r="U103" s="72"/>
      <c r="V103" s="72"/>
      <c r="W103" s="72"/>
      <c r="X103" s="72"/>
      <c r="Y103" s="72"/>
      <c r="Z103" s="72"/>
      <c r="AA103" s="72"/>
    </row>
    <row r="104" ht="12.0" customHeight="1">
      <c r="A104" s="4"/>
      <c r="B104" s="478" t="str">
        <f>'Plan financement'!B25</f>
        <v>Mobilier</v>
      </c>
      <c r="C104" s="131">
        <f>'Plan financement'!C25*(1+'Base de données IPA'!$B$13)</f>
        <v>0</v>
      </c>
      <c r="D104" s="131"/>
      <c r="E104" s="131"/>
      <c r="F104" s="131"/>
      <c r="G104" s="131"/>
      <c r="H104" s="131"/>
      <c r="I104" s="131"/>
      <c r="J104" s="131"/>
      <c r="K104" s="131"/>
      <c r="L104" s="131"/>
      <c r="M104" s="131"/>
      <c r="N104" s="421"/>
      <c r="O104" s="4"/>
      <c r="P104" s="131">
        <f t="shared" si="15"/>
        <v>0</v>
      </c>
      <c r="Q104" s="131">
        <f>P104/(1+'Base de données IPA'!$B$13)</f>
        <v>0</v>
      </c>
      <c r="R104" s="422"/>
      <c r="S104" s="72"/>
      <c r="T104" s="72"/>
      <c r="U104" s="72"/>
      <c r="V104" s="72"/>
      <c r="W104" s="72"/>
      <c r="X104" s="72"/>
      <c r="Y104" s="72"/>
      <c r="Z104" s="72"/>
      <c r="AA104" s="72"/>
    </row>
    <row r="105" ht="12.0" customHeight="1">
      <c r="A105" s="4"/>
      <c r="B105" s="478" t="str">
        <f>'Plan financement'!B26</f>
        <v>Outillage professionnel</v>
      </c>
      <c r="C105" s="131">
        <f>'Plan financement'!C26*(1+'Base de données IPA'!$B$13)</f>
        <v>0</v>
      </c>
      <c r="D105" s="131"/>
      <c r="E105" s="131"/>
      <c r="F105" s="131"/>
      <c r="G105" s="131"/>
      <c r="H105" s="131"/>
      <c r="I105" s="131"/>
      <c r="J105" s="131"/>
      <c r="K105" s="131"/>
      <c r="L105" s="131"/>
      <c r="M105" s="131"/>
      <c r="N105" s="421"/>
      <c r="O105" s="4"/>
      <c r="P105" s="131">
        <f t="shared" si="15"/>
        <v>0</v>
      </c>
      <c r="Q105" s="131">
        <f>P105/(1+'Base de données IPA'!$B$13)</f>
        <v>0</v>
      </c>
      <c r="R105" s="422"/>
      <c r="S105" s="72"/>
      <c r="T105" s="72"/>
      <c r="U105" s="72"/>
      <c r="V105" s="72"/>
      <c r="W105" s="72"/>
      <c r="X105" s="72"/>
      <c r="Y105" s="72"/>
      <c r="Z105" s="72"/>
      <c r="AA105" s="72"/>
    </row>
    <row r="106" ht="12.0" customHeight="1">
      <c r="A106" s="4"/>
      <c r="B106" s="478" t="str">
        <f>'Plan financement'!B27</f>
        <v>Matériel de bureau</v>
      </c>
      <c r="C106" s="131">
        <f>'Plan financement'!C27*(1+'Base de données IPA'!$B$13)</f>
        <v>0</v>
      </c>
      <c r="D106" s="131"/>
      <c r="E106" s="131"/>
      <c r="F106" s="131"/>
      <c r="G106" s="131"/>
      <c r="H106" s="131"/>
      <c r="I106" s="131"/>
      <c r="J106" s="131"/>
      <c r="K106" s="131"/>
      <c r="L106" s="131"/>
      <c r="M106" s="131"/>
      <c r="N106" s="421"/>
      <c r="O106" s="4"/>
      <c r="P106" s="131">
        <f t="shared" si="15"/>
        <v>0</v>
      </c>
      <c r="Q106" s="131">
        <f>P106/(1+'Base de données IPA'!$B$13)</f>
        <v>0</v>
      </c>
      <c r="R106" s="422"/>
      <c r="S106" s="72"/>
      <c r="T106" s="72"/>
      <c r="U106" s="72"/>
      <c r="V106" s="72"/>
      <c r="W106" s="72"/>
      <c r="X106" s="72"/>
      <c r="Y106" s="72"/>
      <c r="Z106" s="72"/>
      <c r="AA106" s="72"/>
    </row>
    <row r="107" ht="12.0" customHeight="1">
      <c r="A107" s="4"/>
      <c r="B107" s="478" t="str">
        <f>'Plan financement'!B28</f>
        <v>Matériel Informatique</v>
      </c>
      <c r="C107" s="131">
        <f>'Plan financement'!C28*(1+'Base de données IPA'!$B$13)</f>
        <v>0</v>
      </c>
      <c r="D107" s="131"/>
      <c r="E107" s="131"/>
      <c r="F107" s="131"/>
      <c r="G107" s="131"/>
      <c r="H107" s="131"/>
      <c r="I107" s="131"/>
      <c r="J107" s="131"/>
      <c r="K107" s="131"/>
      <c r="L107" s="131"/>
      <c r="M107" s="131"/>
      <c r="N107" s="421"/>
      <c r="O107" s="4"/>
      <c r="P107" s="131">
        <f t="shared" si="15"/>
        <v>0</v>
      </c>
      <c r="Q107" s="131">
        <f>P107/(1+'Base de données IPA'!$B$13)</f>
        <v>0</v>
      </c>
      <c r="R107" s="422"/>
      <c r="S107" s="72"/>
      <c r="T107" s="72"/>
      <c r="U107" s="72"/>
      <c r="V107" s="72"/>
      <c r="W107" s="72"/>
      <c r="X107" s="72"/>
      <c r="Y107" s="72"/>
      <c r="Z107" s="72"/>
      <c r="AA107" s="72"/>
    </row>
    <row r="108" ht="12.0" customHeight="1">
      <c r="A108" s="4"/>
      <c r="B108" s="478" t="str">
        <f>'Plan financement'!B29</f>
        <v>Terrasse</v>
      </c>
      <c r="C108" s="131">
        <f>'Plan financement'!C29*(1+'Base de données IPA'!$B$13)</f>
        <v>0</v>
      </c>
      <c r="D108" s="131"/>
      <c r="E108" s="131"/>
      <c r="F108" s="131"/>
      <c r="G108" s="131"/>
      <c r="H108" s="131"/>
      <c r="I108" s="131"/>
      <c r="J108" s="131"/>
      <c r="K108" s="131"/>
      <c r="L108" s="131"/>
      <c r="M108" s="131"/>
      <c r="N108" s="421"/>
      <c r="O108" s="4"/>
      <c r="P108" s="131">
        <f t="shared" si="15"/>
        <v>0</v>
      </c>
      <c r="Q108" s="131">
        <f>P108/(1+'Base de données IPA'!$B$13)</f>
        <v>0</v>
      </c>
      <c r="R108" s="422"/>
      <c r="S108" s="72"/>
      <c r="T108" s="72"/>
      <c r="U108" s="72"/>
      <c r="V108" s="72"/>
      <c r="W108" s="72"/>
      <c r="X108" s="72"/>
      <c r="Y108" s="72"/>
      <c r="Z108" s="72"/>
      <c r="AA108" s="72"/>
    </row>
    <row r="109" ht="12.0" customHeight="1">
      <c r="A109" s="4"/>
      <c r="B109" s="478" t="str">
        <f>'Plan financement'!B30</f>
        <v>Autre (précisez)</v>
      </c>
      <c r="C109" s="131">
        <f>'Plan financement'!C30*(1+'Base de données IPA'!$B$13)</f>
        <v>0</v>
      </c>
      <c r="D109" s="410"/>
      <c r="E109" s="410"/>
      <c r="F109" s="410"/>
      <c r="G109" s="410"/>
      <c r="H109" s="410"/>
      <c r="I109" s="410"/>
      <c r="J109" s="410"/>
      <c r="K109" s="410"/>
      <c r="L109" s="410"/>
      <c r="M109" s="410"/>
      <c r="N109" s="481"/>
      <c r="O109" s="4"/>
      <c r="P109" s="131">
        <f t="shared" si="15"/>
        <v>0</v>
      </c>
      <c r="Q109" s="131">
        <f>P109/(1+'Base de données IPA'!$B$13)</f>
        <v>0</v>
      </c>
      <c r="R109" s="422"/>
      <c r="S109" s="72"/>
      <c r="T109" s="72"/>
      <c r="U109" s="72"/>
      <c r="V109" s="72"/>
      <c r="W109" s="72"/>
      <c r="X109" s="72"/>
      <c r="Y109" s="72"/>
      <c r="Z109" s="72"/>
      <c r="AA109" s="72"/>
    </row>
    <row r="110" ht="12.0" customHeight="1">
      <c r="A110" s="4"/>
      <c r="B110" s="460" t="str">
        <f>'Plan financement'!B37</f>
        <v>Immo financières (caution)</v>
      </c>
      <c r="C110" s="131" t="str">
        <f>'Plan financement'!C37</f>
        <v/>
      </c>
      <c r="D110" s="131"/>
      <c r="E110" s="131"/>
      <c r="F110" s="131"/>
      <c r="G110" s="131"/>
      <c r="H110" s="131"/>
      <c r="I110" s="131"/>
      <c r="J110" s="131"/>
      <c r="K110" s="131"/>
      <c r="L110" s="131"/>
      <c r="M110" s="131"/>
      <c r="N110" s="421"/>
      <c r="O110" s="4"/>
      <c r="P110" s="131">
        <f t="shared" si="15"/>
        <v>0</v>
      </c>
      <c r="Q110" s="131">
        <f>P110/(1+'Base de données IPA'!$B$13)</f>
        <v>0</v>
      </c>
      <c r="R110" s="422"/>
      <c r="S110" s="72"/>
      <c r="T110" s="72"/>
      <c r="U110" s="72"/>
      <c r="V110" s="72"/>
      <c r="W110" s="72"/>
      <c r="X110" s="72"/>
      <c r="Y110" s="72"/>
      <c r="Z110" s="72"/>
      <c r="AA110" s="72"/>
    </row>
    <row r="111" ht="15.0" customHeight="1">
      <c r="A111" s="4"/>
      <c r="B111" s="498" t="s">
        <v>342</v>
      </c>
      <c r="C111" s="487"/>
      <c r="D111" s="488"/>
      <c r="E111" s="488"/>
      <c r="F111" s="488"/>
      <c r="G111" s="488"/>
      <c r="H111" s="488"/>
      <c r="I111" s="488"/>
      <c r="J111" s="488"/>
      <c r="K111" s="488"/>
      <c r="L111" s="488"/>
      <c r="M111" s="488"/>
      <c r="N111" s="489"/>
      <c r="O111" s="4"/>
      <c r="P111" s="417">
        <f t="shared" ref="P111:Q111" si="16">SUM(P84:P110)</f>
        <v>9828</v>
      </c>
      <c r="Q111" s="418">
        <f t="shared" si="16"/>
        <v>8190</v>
      </c>
      <c r="R111" s="499" t="s">
        <v>85</v>
      </c>
      <c r="S111" s="72"/>
      <c r="T111" s="72"/>
      <c r="U111" s="72"/>
      <c r="V111" s="72"/>
      <c r="W111" s="72"/>
      <c r="X111" s="72"/>
      <c r="Y111" s="72"/>
      <c r="Z111" s="72"/>
      <c r="AA111" s="72"/>
    </row>
    <row r="112" ht="12.0" customHeight="1">
      <c r="A112" s="4"/>
      <c r="B112" s="438" t="s">
        <v>343</v>
      </c>
      <c r="C112" s="500"/>
      <c r="D112" s="500">
        <f>'Plan financement'!$M$59</f>
        <v>222.2222222</v>
      </c>
      <c r="E112" s="500">
        <f t="shared" ref="E112:N112" si="17">D112</f>
        <v>222.2222222</v>
      </c>
      <c r="F112" s="500">
        <f t="shared" si="17"/>
        <v>222.2222222</v>
      </c>
      <c r="G112" s="500">
        <f t="shared" si="17"/>
        <v>222.2222222</v>
      </c>
      <c r="H112" s="500">
        <f t="shared" si="17"/>
        <v>222.2222222</v>
      </c>
      <c r="I112" s="500">
        <f t="shared" si="17"/>
        <v>222.2222222</v>
      </c>
      <c r="J112" s="500">
        <f t="shared" si="17"/>
        <v>222.2222222</v>
      </c>
      <c r="K112" s="500">
        <f t="shared" si="17"/>
        <v>222.2222222</v>
      </c>
      <c r="L112" s="500">
        <f t="shared" si="17"/>
        <v>222.2222222</v>
      </c>
      <c r="M112" s="500">
        <f t="shared" si="17"/>
        <v>222.2222222</v>
      </c>
      <c r="N112" s="501">
        <f t="shared" si="17"/>
        <v>222.2222222</v>
      </c>
      <c r="O112" s="4"/>
      <c r="P112" s="502"/>
      <c r="Q112" s="9"/>
      <c r="R112" s="160"/>
      <c r="S112" s="72"/>
      <c r="T112" s="72"/>
      <c r="U112" s="72"/>
      <c r="V112" s="72"/>
      <c r="W112" s="72"/>
      <c r="X112" s="72"/>
      <c r="Y112" s="72"/>
      <c r="Z112" s="72"/>
      <c r="AA112" s="72"/>
    </row>
    <row r="113" ht="12.0" customHeight="1">
      <c r="A113" s="4"/>
      <c r="B113" s="420" t="s">
        <v>344</v>
      </c>
      <c r="C113" s="503"/>
      <c r="D113" s="503">
        <f>'Plan financement'!$M$60</f>
        <v>0</v>
      </c>
      <c r="E113" s="503">
        <f>'Plan financement'!$M$60</f>
        <v>0</v>
      </c>
      <c r="F113" s="503">
        <f>'Plan financement'!$M$60</f>
        <v>0</v>
      </c>
      <c r="G113" s="503">
        <f>'Plan financement'!$M$60</f>
        <v>0</v>
      </c>
      <c r="H113" s="503">
        <f>'Plan financement'!$M$60</f>
        <v>0</v>
      </c>
      <c r="I113" s="503">
        <f>'Plan financement'!$M$60</f>
        <v>0</v>
      </c>
      <c r="J113" s="503">
        <f>'Plan financement'!$M$60</f>
        <v>0</v>
      </c>
      <c r="K113" s="503">
        <f>'Plan financement'!$M$60</f>
        <v>0</v>
      </c>
      <c r="L113" s="503">
        <f>'Plan financement'!$M$60</f>
        <v>0</v>
      </c>
      <c r="M113" s="503">
        <f>'Plan financement'!$M$60</f>
        <v>0</v>
      </c>
      <c r="N113" s="504">
        <f>'Plan financement'!$M$60</f>
        <v>0</v>
      </c>
      <c r="O113" s="4"/>
      <c r="P113" s="404"/>
      <c r="Q113" s="404"/>
      <c r="R113" s="4"/>
      <c r="S113" s="72"/>
      <c r="T113" s="72"/>
      <c r="U113" s="72"/>
      <c r="V113" s="72"/>
      <c r="W113" s="72"/>
      <c r="X113" s="72"/>
      <c r="Y113" s="72"/>
      <c r="Z113" s="72"/>
      <c r="AA113" s="72"/>
    </row>
    <row r="114" ht="12.0" customHeight="1">
      <c r="A114" s="4"/>
      <c r="B114" s="420" t="s">
        <v>345</v>
      </c>
      <c r="C114" s="72"/>
      <c r="D114" s="503">
        <f>FINANCEMENT!AB47</f>
        <v>0</v>
      </c>
      <c r="E114" s="503">
        <f>FINANCEMENT!AB48</f>
        <v>0</v>
      </c>
      <c r="F114" s="503">
        <f>FINANCEMENT!AB49</f>
        <v>0</v>
      </c>
      <c r="G114" s="503">
        <f>FINANCEMENT!AB50</f>
        <v>0</v>
      </c>
      <c r="H114" s="503">
        <f>FINANCEMENT!AB51</f>
        <v>0</v>
      </c>
      <c r="I114" s="503">
        <f>FINANCEMENT!AB52</f>
        <v>0</v>
      </c>
      <c r="J114" s="503">
        <f>FINANCEMENT!AB53</f>
        <v>0</v>
      </c>
      <c r="K114" s="503">
        <f>FINANCEMENT!AB54</f>
        <v>0</v>
      </c>
      <c r="L114" s="503">
        <f>FINANCEMENT!AB55</f>
        <v>0</v>
      </c>
      <c r="M114" s="503">
        <f>FINANCEMENT!AB56</f>
        <v>0</v>
      </c>
      <c r="N114" s="503">
        <f>FINANCEMENT!AB57</f>
        <v>0</v>
      </c>
      <c r="O114" s="4"/>
      <c r="P114" s="404"/>
      <c r="Q114" s="404"/>
      <c r="R114" s="4"/>
      <c r="S114" s="72"/>
      <c r="T114" s="72"/>
      <c r="U114" s="72"/>
      <c r="V114" s="72"/>
      <c r="W114" s="72"/>
      <c r="X114" s="72"/>
      <c r="Y114" s="72"/>
      <c r="Z114" s="72"/>
      <c r="AA114" s="72"/>
    </row>
    <row r="115" ht="12.0" customHeight="1">
      <c r="A115" s="4"/>
      <c r="B115" s="420" t="str">
        <f>'Plan financement'!B62</f>
        <v>Crédit Vendeur</v>
      </c>
      <c r="C115" s="503"/>
      <c r="D115" s="503">
        <f>'Plan financement'!$M$62</f>
        <v>0</v>
      </c>
      <c r="E115" s="503">
        <f>'Plan financement'!$M$62</f>
        <v>0</v>
      </c>
      <c r="F115" s="503">
        <f>'Plan financement'!$M$62</f>
        <v>0</v>
      </c>
      <c r="G115" s="503">
        <f>'Plan financement'!$M$62</f>
        <v>0</v>
      </c>
      <c r="H115" s="503">
        <f>'Plan financement'!$M$62</f>
        <v>0</v>
      </c>
      <c r="I115" s="503">
        <f>'Plan financement'!$M$62</f>
        <v>0</v>
      </c>
      <c r="J115" s="503">
        <f>'Plan financement'!$M$62</f>
        <v>0</v>
      </c>
      <c r="K115" s="503">
        <f>'Plan financement'!$M$62</f>
        <v>0</v>
      </c>
      <c r="L115" s="503">
        <f>'Plan financement'!$M$62</f>
        <v>0</v>
      </c>
      <c r="M115" s="503">
        <f>'Plan financement'!$M$62</f>
        <v>0</v>
      </c>
      <c r="N115" s="504">
        <f>'Plan financement'!$M$62</f>
        <v>0</v>
      </c>
      <c r="O115" s="4"/>
      <c r="P115" s="404"/>
      <c r="Q115" s="404"/>
      <c r="R115" s="4"/>
      <c r="S115" s="72"/>
      <c r="T115" s="72"/>
      <c r="U115" s="72"/>
      <c r="V115" s="72"/>
      <c r="W115" s="72"/>
      <c r="X115" s="72"/>
      <c r="Y115" s="72"/>
      <c r="Z115" s="72"/>
      <c r="AA115" s="72"/>
    </row>
    <row r="116" ht="12.0" customHeight="1">
      <c r="A116" s="4"/>
      <c r="B116" s="420" t="s">
        <v>346</v>
      </c>
      <c r="C116" s="503">
        <f>X128</f>
        <v>0</v>
      </c>
      <c r="D116" s="503">
        <f>X129</f>
        <v>0</v>
      </c>
      <c r="E116" s="503">
        <f>X130</f>
        <v>0</v>
      </c>
      <c r="F116" s="503">
        <f>X131</f>
        <v>0</v>
      </c>
      <c r="G116" s="503">
        <f>X132</f>
        <v>0</v>
      </c>
      <c r="H116" s="503">
        <f>X133</f>
        <v>0</v>
      </c>
      <c r="I116" s="503">
        <f>X134</f>
        <v>0</v>
      </c>
      <c r="J116" s="503">
        <f>X135</f>
        <v>0</v>
      </c>
      <c r="K116" s="503">
        <f>X136</f>
        <v>0</v>
      </c>
      <c r="L116" s="503">
        <f>X137</f>
        <v>0</v>
      </c>
      <c r="M116" s="503">
        <f>X138</f>
        <v>0</v>
      </c>
      <c r="N116" s="504">
        <f>X139</f>
        <v>0</v>
      </c>
      <c r="O116" s="4"/>
      <c r="P116" s="404"/>
      <c r="Q116" s="404"/>
      <c r="R116" s="4"/>
      <c r="S116" s="72"/>
      <c r="T116" s="72"/>
      <c r="U116" s="72"/>
      <c r="V116" s="72"/>
      <c r="W116" s="72"/>
      <c r="X116" s="72"/>
      <c r="Y116" s="72"/>
      <c r="Z116" s="72"/>
      <c r="AA116" s="72"/>
    </row>
    <row r="117" ht="12.0" customHeight="1">
      <c r="A117" s="4"/>
      <c r="B117" s="420" t="s">
        <v>347</v>
      </c>
      <c r="C117" s="503">
        <f>V128</f>
        <v>0</v>
      </c>
      <c r="D117" s="503">
        <f>V129</f>
        <v>0</v>
      </c>
      <c r="E117" s="503">
        <f>V130</f>
        <v>0</v>
      </c>
      <c r="F117" s="503">
        <f>V131</f>
        <v>0</v>
      </c>
      <c r="G117" s="503">
        <f>V132</f>
        <v>0</v>
      </c>
      <c r="H117" s="503">
        <f>V133</f>
        <v>0</v>
      </c>
      <c r="I117" s="503">
        <f>V134</f>
        <v>0</v>
      </c>
      <c r="J117" s="503">
        <f>V135</f>
        <v>0</v>
      </c>
      <c r="K117" s="503">
        <f>V136</f>
        <v>0</v>
      </c>
      <c r="L117" s="503">
        <f>V137</f>
        <v>0</v>
      </c>
      <c r="M117" s="503">
        <f>V138</f>
        <v>0</v>
      </c>
      <c r="N117" s="504">
        <f>V139</f>
        <v>0</v>
      </c>
      <c r="O117" s="4"/>
      <c r="P117" s="404"/>
      <c r="Q117" s="404"/>
      <c r="R117" s="4"/>
      <c r="S117" s="72"/>
      <c r="T117" s="72"/>
      <c r="U117" s="72"/>
      <c r="V117" s="72"/>
      <c r="W117" s="72"/>
      <c r="X117" s="72"/>
      <c r="Y117" s="72"/>
      <c r="Z117" s="72"/>
      <c r="AA117" s="72"/>
    </row>
    <row r="118" ht="12.0" customHeight="1">
      <c r="A118" s="4"/>
      <c r="B118" s="420" t="s">
        <v>348</v>
      </c>
      <c r="C118" s="503">
        <f>U128</f>
        <v>0</v>
      </c>
      <c r="D118" s="503">
        <f>U129</f>
        <v>0</v>
      </c>
      <c r="E118" s="503">
        <f>U130</f>
        <v>0</v>
      </c>
      <c r="F118" s="503">
        <f>U131</f>
        <v>0</v>
      </c>
      <c r="G118" s="503">
        <f>U132</f>
        <v>0</v>
      </c>
      <c r="H118" s="503">
        <f>U133</f>
        <v>0</v>
      </c>
      <c r="I118" s="503">
        <f>U134</f>
        <v>0</v>
      </c>
      <c r="J118" s="503">
        <f>U135</f>
        <v>0</v>
      </c>
      <c r="K118" s="503">
        <f>U136</f>
        <v>0</v>
      </c>
      <c r="L118" s="503">
        <f>U137</f>
        <v>0</v>
      </c>
      <c r="M118" s="503">
        <f>U138</f>
        <v>0</v>
      </c>
      <c r="N118" s="504">
        <f>U139</f>
        <v>0</v>
      </c>
      <c r="O118" s="4"/>
      <c r="P118" s="404"/>
      <c r="Q118" s="404"/>
      <c r="R118" s="4"/>
      <c r="S118" s="72"/>
      <c r="T118" s="72"/>
      <c r="U118" s="72"/>
      <c r="V118" s="72"/>
      <c r="W118" s="72"/>
      <c r="X118" s="72"/>
      <c r="Y118" s="72"/>
      <c r="Z118" s="72"/>
      <c r="AA118" s="72"/>
    </row>
    <row r="119" ht="15.0" customHeight="1">
      <c r="A119" s="461"/>
      <c r="B119" s="482" t="s">
        <v>349</v>
      </c>
      <c r="C119" s="483">
        <f t="shared" ref="C119:N119" si="18">SUM(C84:C118)+C67</f>
        <v>11628</v>
      </c>
      <c r="D119" s="483">
        <f t="shared" si="18"/>
        <v>222.2222222</v>
      </c>
      <c r="E119" s="483">
        <f t="shared" si="18"/>
        <v>222.2222222</v>
      </c>
      <c r="F119" s="483">
        <f t="shared" si="18"/>
        <v>222.2222222</v>
      </c>
      <c r="G119" s="483">
        <f t="shared" si="18"/>
        <v>-2034.334921</v>
      </c>
      <c r="H119" s="483">
        <f t="shared" si="18"/>
        <v>222.2222222</v>
      </c>
      <c r="I119" s="483">
        <f t="shared" si="18"/>
        <v>222.2222222</v>
      </c>
      <c r="J119" s="483">
        <f t="shared" si="18"/>
        <v>432.1507937</v>
      </c>
      <c r="K119" s="483">
        <f t="shared" si="18"/>
        <v>222.2222222</v>
      </c>
      <c r="L119" s="483">
        <f t="shared" si="18"/>
        <v>222.2222222</v>
      </c>
      <c r="M119" s="483">
        <f t="shared" si="18"/>
        <v>771.1793651</v>
      </c>
      <c r="N119" s="483">
        <f t="shared" si="18"/>
        <v>222.2222222</v>
      </c>
      <c r="O119" s="461"/>
      <c r="P119" s="505"/>
      <c r="Q119" s="506"/>
      <c r="R119" s="461"/>
      <c r="S119" s="467"/>
      <c r="T119" s="467"/>
      <c r="U119" s="467"/>
      <c r="V119" s="467"/>
      <c r="W119" s="467"/>
      <c r="X119" s="467"/>
      <c r="Y119" s="467"/>
      <c r="Z119" s="467"/>
      <c r="AA119" s="467"/>
    </row>
    <row r="120" ht="19.5" customHeight="1">
      <c r="A120" s="468"/>
      <c r="B120" s="507" t="s">
        <v>350</v>
      </c>
      <c r="C120" s="508">
        <f t="shared" ref="C120:N120" si="19">C82-C119</f>
        <v>9372</v>
      </c>
      <c r="D120" s="508">
        <f t="shared" si="19"/>
        <v>-222.2222222</v>
      </c>
      <c r="E120" s="508">
        <f t="shared" si="19"/>
        <v>-222.2222222</v>
      </c>
      <c r="F120" s="508">
        <f t="shared" si="19"/>
        <v>-222.2222222</v>
      </c>
      <c r="G120" s="508">
        <f t="shared" si="19"/>
        <v>2034.334921</v>
      </c>
      <c r="H120" s="508">
        <f t="shared" si="19"/>
        <v>-222.2222222</v>
      </c>
      <c r="I120" s="508">
        <f t="shared" si="19"/>
        <v>-222.2222222</v>
      </c>
      <c r="J120" s="508">
        <f t="shared" si="19"/>
        <v>-432.1507937</v>
      </c>
      <c r="K120" s="508">
        <f t="shared" si="19"/>
        <v>-222.2222222</v>
      </c>
      <c r="L120" s="508">
        <f t="shared" si="19"/>
        <v>-222.2222222</v>
      </c>
      <c r="M120" s="508">
        <f t="shared" si="19"/>
        <v>-771.1793651</v>
      </c>
      <c r="N120" s="509">
        <f t="shared" si="19"/>
        <v>-222.2222222</v>
      </c>
      <c r="O120" s="468"/>
      <c r="P120" s="510"/>
      <c r="Q120" s="510"/>
      <c r="R120" s="511"/>
      <c r="S120" s="368"/>
      <c r="T120" s="368"/>
      <c r="U120" s="368"/>
      <c r="V120" s="368"/>
      <c r="W120" s="368"/>
      <c r="X120" s="368"/>
      <c r="Y120" s="368"/>
      <c r="Z120" s="368"/>
      <c r="AA120" s="368"/>
    </row>
    <row r="121" ht="10.5" customHeight="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4"/>
      <c r="L121" s="404"/>
      <c r="M121" s="404"/>
      <c r="N121" s="4"/>
      <c r="O121" s="72"/>
      <c r="P121" s="404"/>
      <c r="Q121" s="404"/>
      <c r="R121" s="4"/>
      <c r="S121" s="72"/>
      <c r="T121" s="72"/>
      <c r="U121" s="72"/>
      <c r="V121" s="72"/>
      <c r="W121" s="72"/>
      <c r="X121" s="72"/>
      <c r="Y121" s="72"/>
      <c r="Z121" s="72"/>
      <c r="AA121" s="72"/>
    </row>
    <row r="122" ht="19.5" customHeight="1">
      <c r="A122" s="4"/>
      <c r="B122" s="225" t="s">
        <v>351</v>
      </c>
      <c r="C122" s="135">
        <f t="shared" ref="C122:N122" si="20">C69+C120</f>
        <v>8065.8</v>
      </c>
      <c r="D122" s="135">
        <f t="shared" si="20"/>
        <v>-1229.279365</v>
      </c>
      <c r="E122" s="135">
        <f t="shared" si="20"/>
        <v>-870.3079365</v>
      </c>
      <c r="F122" s="135">
        <f t="shared" si="20"/>
        <v>-870.3079365</v>
      </c>
      <c r="G122" s="135">
        <f t="shared" si="20"/>
        <v>2463.163492</v>
      </c>
      <c r="H122" s="135">
        <f t="shared" si="20"/>
        <v>206.6063492</v>
      </c>
      <c r="I122" s="135">
        <f t="shared" si="20"/>
        <v>206.6063492</v>
      </c>
      <c r="J122" s="135">
        <f t="shared" si="20"/>
        <v>295.8206349</v>
      </c>
      <c r="K122" s="135">
        <f t="shared" si="20"/>
        <v>864.7206349</v>
      </c>
      <c r="L122" s="135">
        <f t="shared" si="20"/>
        <v>1223.692063</v>
      </c>
      <c r="M122" s="135">
        <f t="shared" si="20"/>
        <v>1392.677778</v>
      </c>
      <c r="N122" s="135">
        <f t="shared" si="20"/>
        <v>1941.634921</v>
      </c>
      <c r="O122" s="4"/>
      <c r="P122" s="404"/>
      <c r="Q122" s="404"/>
      <c r="R122" s="4"/>
      <c r="S122" s="72"/>
      <c r="T122" s="72"/>
      <c r="U122" s="72"/>
      <c r="V122" s="72"/>
      <c r="W122" s="72"/>
      <c r="X122" s="72"/>
      <c r="Y122" s="72"/>
      <c r="Z122" s="72"/>
      <c r="AA122" s="72"/>
    </row>
    <row r="123" ht="19.5" customHeight="1">
      <c r="A123" s="4"/>
      <c r="B123" s="512" t="s">
        <v>352</v>
      </c>
      <c r="C123" s="66">
        <f>C4+C122</f>
        <v>8065.8</v>
      </c>
      <c r="D123" s="66">
        <f t="shared" ref="D123:N123" si="21">C123+D122</f>
        <v>6836.520635</v>
      </c>
      <c r="E123" s="66">
        <f t="shared" si="21"/>
        <v>5966.212698</v>
      </c>
      <c r="F123" s="66">
        <f t="shared" si="21"/>
        <v>5095.904762</v>
      </c>
      <c r="G123" s="66">
        <f t="shared" si="21"/>
        <v>7559.068254</v>
      </c>
      <c r="H123" s="66">
        <f t="shared" si="21"/>
        <v>7765.674603</v>
      </c>
      <c r="I123" s="66">
        <f t="shared" si="21"/>
        <v>7972.280952</v>
      </c>
      <c r="J123" s="66">
        <f t="shared" si="21"/>
        <v>8268.101587</v>
      </c>
      <c r="K123" s="66">
        <f t="shared" si="21"/>
        <v>9132.822222</v>
      </c>
      <c r="L123" s="66">
        <f t="shared" si="21"/>
        <v>10356.51429</v>
      </c>
      <c r="M123" s="66">
        <f t="shared" si="21"/>
        <v>11749.19206</v>
      </c>
      <c r="N123" s="66">
        <f t="shared" si="21"/>
        <v>13690.82698</v>
      </c>
      <c r="O123" s="4"/>
      <c r="P123" s="404"/>
      <c r="Q123" s="404"/>
      <c r="R123" s="4"/>
      <c r="S123" s="72"/>
      <c r="T123" s="72"/>
      <c r="U123" s="72"/>
      <c r="V123" s="72"/>
      <c r="W123" s="72"/>
      <c r="X123" s="72"/>
      <c r="Y123" s="72"/>
      <c r="Z123" s="72"/>
      <c r="AA123" s="72"/>
    </row>
    <row r="124" ht="35.25" customHeight="1">
      <c r="A124" s="4"/>
      <c r="B124" s="513"/>
      <c r="C124" s="514"/>
      <c r="D124" s="514"/>
      <c r="E124" s="514"/>
      <c r="F124" s="514"/>
      <c r="G124" s="514"/>
      <c r="H124" s="514"/>
      <c r="I124" s="514"/>
      <c r="J124" s="514"/>
      <c r="K124" s="514"/>
      <c r="L124" s="514"/>
      <c r="M124" s="514"/>
      <c r="N124" s="514"/>
      <c r="O124" s="4"/>
      <c r="P124" s="404"/>
      <c r="Q124" s="404"/>
      <c r="R124" s="4"/>
      <c r="S124" s="72"/>
      <c r="T124" s="72"/>
      <c r="U124" s="72"/>
      <c r="V124" s="72"/>
      <c r="W124" s="72"/>
      <c r="X124" s="72"/>
      <c r="Y124" s="72"/>
      <c r="Z124" s="72"/>
      <c r="AA124" s="72"/>
    </row>
    <row r="125" ht="19.5" customHeight="1">
      <c r="A125" s="4"/>
      <c r="B125" s="515" t="s">
        <v>353</v>
      </c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8"/>
      <c r="O125" s="4"/>
      <c r="P125" s="404"/>
      <c r="Q125" s="404"/>
      <c r="R125" s="4"/>
      <c r="S125" s="72"/>
      <c r="T125" s="72"/>
      <c r="U125" s="72"/>
      <c r="V125" s="72"/>
      <c r="W125" s="72"/>
      <c r="X125" s="72"/>
      <c r="Y125" s="72"/>
      <c r="Z125" s="72"/>
      <c r="AA125" s="72"/>
    </row>
    <row r="126" ht="12.0" customHeight="1">
      <c r="A126" s="4"/>
      <c r="B126" s="516" t="s">
        <v>192</v>
      </c>
      <c r="C126" s="517">
        <f t="shared" ref="C126:N126" si="22">C3</f>
        <v>46023</v>
      </c>
      <c r="D126" s="517">
        <f t="shared" si="22"/>
        <v>46054</v>
      </c>
      <c r="E126" s="517">
        <f t="shared" si="22"/>
        <v>46082</v>
      </c>
      <c r="F126" s="517">
        <f t="shared" si="22"/>
        <v>46113</v>
      </c>
      <c r="G126" s="517">
        <f t="shared" si="22"/>
        <v>46143</v>
      </c>
      <c r="H126" s="517">
        <f t="shared" si="22"/>
        <v>46174</v>
      </c>
      <c r="I126" s="517">
        <f t="shared" si="22"/>
        <v>46204</v>
      </c>
      <c r="J126" s="517">
        <f t="shared" si="22"/>
        <v>46235</v>
      </c>
      <c r="K126" s="517">
        <f t="shared" si="22"/>
        <v>46266</v>
      </c>
      <c r="L126" s="517">
        <f t="shared" si="22"/>
        <v>46296</v>
      </c>
      <c r="M126" s="517">
        <f t="shared" si="22"/>
        <v>46327</v>
      </c>
      <c r="N126" s="517">
        <f t="shared" si="22"/>
        <v>46357</v>
      </c>
      <c r="O126" s="4"/>
      <c r="P126" s="404"/>
      <c r="Q126" s="404"/>
      <c r="R126" s="4"/>
      <c r="S126" s="72"/>
      <c r="T126" s="72"/>
      <c r="U126" s="72"/>
      <c r="V126" s="72"/>
      <c r="W126" s="72"/>
      <c r="X126" s="72"/>
      <c r="Y126" s="72"/>
      <c r="Z126" s="72"/>
      <c r="AA126" s="72"/>
    </row>
    <row r="127" ht="19.5" customHeight="1">
      <c r="A127" s="4"/>
      <c r="B127" s="518" t="s">
        <v>354</v>
      </c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8"/>
      <c r="O127" s="4"/>
      <c r="P127" s="404"/>
      <c r="Q127" s="404"/>
      <c r="R127" s="4"/>
      <c r="S127" s="72"/>
      <c r="T127" s="519" t="s">
        <v>355</v>
      </c>
      <c r="U127" s="519" t="s">
        <v>356</v>
      </c>
      <c r="V127" s="519" t="s">
        <v>357</v>
      </c>
      <c r="W127" s="519" t="s">
        <v>358</v>
      </c>
      <c r="X127" s="519" t="s">
        <v>359</v>
      </c>
      <c r="Y127" s="519"/>
      <c r="Z127" s="519"/>
      <c r="AA127" s="519" t="s">
        <v>360</v>
      </c>
    </row>
    <row r="128" ht="14.25" customHeight="1">
      <c r="A128" s="4"/>
      <c r="B128" s="520" t="s">
        <v>361</v>
      </c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4"/>
      <c r="P128" s="404"/>
      <c r="Q128" s="404"/>
      <c r="R128" s="4"/>
      <c r="S128" s="72"/>
      <c r="T128" s="521">
        <f>FINANCEMENT!I47</f>
        <v>0</v>
      </c>
      <c r="U128" s="521">
        <f>FINANCEMENT!P47</f>
        <v>0</v>
      </c>
      <c r="V128" s="521">
        <f>FINANCEMENT!V47</f>
        <v>0</v>
      </c>
      <c r="W128" s="521">
        <f>FINANCEMENT!AI47</f>
        <v>0</v>
      </c>
      <c r="X128" s="521">
        <f t="shared" ref="X128:X139" si="24">SUM(T128+W128)</f>
        <v>0</v>
      </c>
      <c r="Y128" s="519">
        <v>1.0</v>
      </c>
      <c r="Z128" s="521" t="s">
        <v>362</v>
      </c>
      <c r="AA128" s="521" t="s">
        <v>363</v>
      </c>
    </row>
    <row r="129" ht="14.25" customHeight="1">
      <c r="A129" s="4"/>
      <c r="B129" s="520" t="s">
        <v>364</v>
      </c>
      <c r="C129" s="87">
        <f t="shared" ref="C129:N129" si="23">C128-(C128/1.055)</f>
        <v>0</v>
      </c>
      <c r="D129" s="87">
        <f t="shared" si="23"/>
        <v>0</v>
      </c>
      <c r="E129" s="87">
        <f t="shared" si="23"/>
        <v>0</v>
      </c>
      <c r="F129" s="87">
        <f t="shared" si="23"/>
        <v>0</v>
      </c>
      <c r="G129" s="87">
        <f t="shared" si="23"/>
        <v>0</v>
      </c>
      <c r="H129" s="87">
        <f t="shared" si="23"/>
        <v>0</v>
      </c>
      <c r="I129" s="87">
        <f t="shared" si="23"/>
        <v>0</v>
      </c>
      <c r="J129" s="87">
        <f t="shared" si="23"/>
        <v>0</v>
      </c>
      <c r="K129" s="87">
        <f t="shared" si="23"/>
        <v>0</v>
      </c>
      <c r="L129" s="87">
        <f t="shared" si="23"/>
        <v>0</v>
      </c>
      <c r="M129" s="87">
        <f t="shared" si="23"/>
        <v>0</v>
      </c>
      <c r="N129" s="87">
        <f t="shared" si="23"/>
        <v>0</v>
      </c>
      <c r="O129" s="4"/>
      <c r="P129" s="404"/>
      <c r="Q129" s="404"/>
      <c r="R129" s="4"/>
      <c r="S129" s="72"/>
      <c r="T129" s="521">
        <f>FINANCEMENT!I48</f>
        <v>0</v>
      </c>
      <c r="U129" s="521">
        <f>FINANCEMENT!P48</f>
        <v>0</v>
      </c>
      <c r="V129" s="521">
        <f>FINANCEMENT!V48</f>
        <v>0</v>
      </c>
      <c r="W129" s="521">
        <f>FINANCEMENT!AI48</f>
        <v>0</v>
      </c>
      <c r="X129" s="521">
        <f t="shared" si="24"/>
        <v>0</v>
      </c>
      <c r="Y129" s="519">
        <v>2.0</v>
      </c>
      <c r="Z129" s="521" t="s">
        <v>365</v>
      </c>
      <c r="AA129" s="521" t="s">
        <v>366</v>
      </c>
    </row>
    <row r="130" ht="14.25" customHeight="1">
      <c r="A130" s="4"/>
      <c r="B130" s="520" t="s">
        <v>367</v>
      </c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4"/>
      <c r="P130" s="404"/>
      <c r="Q130" s="404"/>
      <c r="R130" s="4"/>
      <c r="S130" s="72"/>
      <c r="T130" s="521">
        <f>FINANCEMENT!I49</f>
        <v>0</v>
      </c>
      <c r="U130" s="521">
        <f>FINANCEMENT!P49</f>
        <v>0</v>
      </c>
      <c r="V130" s="521">
        <f>FINANCEMENT!V49</f>
        <v>0</v>
      </c>
      <c r="W130" s="521">
        <f>FINANCEMENT!AI49</f>
        <v>0</v>
      </c>
      <c r="X130" s="521">
        <f t="shared" si="24"/>
        <v>0</v>
      </c>
      <c r="Y130" s="519">
        <v>3.0</v>
      </c>
      <c r="Z130" s="521" t="s">
        <v>368</v>
      </c>
      <c r="AA130" s="521" t="s">
        <v>369</v>
      </c>
    </row>
    <row r="131" ht="14.25" customHeight="1">
      <c r="A131" s="4"/>
      <c r="B131" s="520" t="s">
        <v>370</v>
      </c>
      <c r="C131" s="87">
        <f t="shared" ref="C131:G131" si="25">C130-(C130/1.1)</f>
        <v>0</v>
      </c>
      <c r="D131" s="87">
        <f t="shared" si="25"/>
        <v>0</v>
      </c>
      <c r="E131" s="87">
        <f t="shared" si="25"/>
        <v>0</v>
      </c>
      <c r="F131" s="87">
        <f t="shared" si="25"/>
        <v>0</v>
      </c>
      <c r="G131" s="87">
        <f t="shared" si="25"/>
        <v>0</v>
      </c>
      <c r="H131" s="87">
        <v>0.0</v>
      </c>
      <c r="I131" s="87">
        <f t="shared" ref="I131:N131" si="26">I130-(I130/1.1)</f>
        <v>0</v>
      </c>
      <c r="J131" s="87">
        <f t="shared" si="26"/>
        <v>0</v>
      </c>
      <c r="K131" s="87">
        <f t="shared" si="26"/>
        <v>0</v>
      </c>
      <c r="L131" s="87">
        <f t="shared" si="26"/>
        <v>0</v>
      </c>
      <c r="M131" s="87">
        <f t="shared" si="26"/>
        <v>0</v>
      </c>
      <c r="N131" s="87">
        <f t="shared" si="26"/>
        <v>0</v>
      </c>
      <c r="O131" s="4"/>
      <c r="P131" s="404"/>
      <c r="Q131" s="404"/>
      <c r="R131" s="4"/>
      <c r="S131" s="72"/>
      <c r="T131" s="521">
        <f>FINANCEMENT!I50</f>
        <v>0</v>
      </c>
      <c r="U131" s="521">
        <f>FINANCEMENT!P50</f>
        <v>0</v>
      </c>
      <c r="V131" s="521">
        <f>FINANCEMENT!V50</f>
        <v>0</v>
      </c>
      <c r="W131" s="521">
        <f>FINANCEMENT!AI50</f>
        <v>0</v>
      </c>
      <c r="X131" s="521">
        <f t="shared" si="24"/>
        <v>0</v>
      </c>
      <c r="Y131" s="519">
        <v>4.0</v>
      </c>
      <c r="Z131" s="521" t="s">
        <v>371</v>
      </c>
      <c r="AA131" s="521" t="s">
        <v>372</v>
      </c>
    </row>
    <row r="132" ht="14.25" customHeight="1">
      <c r="A132" s="4"/>
      <c r="B132" s="520" t="s">
        <v>373</v>
      </c>
      <c r="C132" s="89">
        <f t="shared" ref="C132:N132" si="27">C14</f>
        <v>0</v>
      </c>
      <c r="D132" s="89">
        <f t="shared" si="27"/>
        <v>300</v>
      </c>
      <c r="E132" s="89">
        <f t="shared" si="27"/>
        <v>660</v>
      </c>
      <c r="F132" s="89">
        <f t="shared" si="27"/>
        <v>660</v>
      </c>
      <c r="G132" s="89">
        <f t="shared" si="27"/>
        <v>1740</v>
      </c>
      <c r="H132" s="89">
        <f t="shared" si="27"/>
        <v>1740</v>
      </c>
      <c r="I132" s="89">
        <f t="shared" si="27"/>
        <v>1740</v>
      </c>
      <c r="J132" s="89">
        <f t="shared" si="27"/>
        <v>2040</v>
      </c>
      <c r="K132" s="89">
        <f t="shared" si="27"/>
        <v>2400</v>
      </c>
      <c r="L132" s="89">
        <f t="shared" si="27"/>
        <v>2760</v>
      </c>
      <c r="M132" s="89">
        <f t="shared" si="27"/>
        <v>3480</v>
      </c>
      <c r="N132" s="89">
        <f t="shared" si="27"/>
        <v>3480</v>
      </c>
      <c r="O132" s="4"/>
      <c r="P132" s="404"/>
      <c r="Q132" s="404"/>
      <c r="R132" s="4"/>
      <c r="S132" s="72"/>
      <c r="T132" s="521">
        <f>FINANCEMENT!I51</f>
        <v>0</v>
      </c>
      <c r="U132" s="521">
        <f>FINANCEMENT!P51</f>
        <v>0</v>
      </c>
      <c r="V132" s="521">
        <f>FINANCEMENT!V51</f>
        <v>0</v>
      </c>
      <c r="W132" s="521">
        <f>FINANCEMENT!AI51</f>
        <v>0</v>
      </c>
      <c r="X132" s="521">
        <f t="shared" si="24"/>
        <v>0</v>
      </c>
      <c r="Y132" s="519">
        <v>5.0</v>
      </c>
      <c r="Z132" s="521" t="s">
        <v>374</v>
      </c>
      <c r="AA132" s="521" t="s">
        <v>375</v>
      </c>
    </row>
    <row r="133" ht="14.25" customHeight="1">
      <c r="A133" s="4"/>
      <c r="B133" s="520" t="s">
        <v>376</v>
      </c>
      <c r="C133" s="87">
        <f>C132-(C132/(1+'Base de données IPA'!$B$13))</f>
        <v>0</v>
      </c>
      <c r="D133" s="87">
        <f>D132-(D132/(1+'Base de données IPA'!$B$13))</f>
        <v>50</v>
      </c>
      <c r="E133" s="87">
        <f>E132-(E132/(1+'Base de données IPA'!$B$13))</f>
        <v>110</v>
      </c>
      <c r="F133" s="87">
        <f>F132-(F132/(1+'Base de données IPA'!$B$13))</f>
        <v>110</v>
      </c>
      <c r="G133" s="87">
        <f>G132-(G132/(1+'Base de données IPA'!$B$13))</f>
        <v>290</v>
      </c>
      <c r="H133" s="87">
        <f>H132-(H132/(1+'Base de données IPA'!$B$13))</f>
        <v>290</v>
      </c>
      <c r="I133" s="87">
        <f>I132-(I132/(1+'Base de données IPA'!$B$13))</f>
        <v>290</v>
      </c>
      <c r="J133" s="87">
        <f>J132-(J132/(1+'Base de données IPA'!$B$13))</f>
        <v>340</v>
      </c>
      <c r="K133" s="87">
        <f>K132-(K132/(1+'Base de données IPA'!$B$13))</f>
        <v>400</v>
      </c>
      <c r="L133" s="87">
        <f>L132-(L132/(1+'Base de données IPA'!$B$13))</f>
        <v>460</v>
      </c>
      <c r="M133" s="87">
        <f>M132-(M132/(1+'Base de données IPA'!$B$13))</f>
        <v>580</v>
      </c>
      <c r="N133" s="87">
        <f>N132-(N132/(1+'Base de données IPA'!$B$13))</f>
        <v>580</v>
      </c>
      <c r="O133" s="4"/>
      <c r="P133" s="404"/>
      <c r="Q133" s="404"/>
      <c r="R133" s="4"/>
      <c r="S133" s="72"/>
      <c r="T133" s="521">
        <f>FINANCEMENT!I52</f>
        <v>0</v>
      </c>
      <c r="U133" s="521">
        <f>FINANCEMENT!P52</f>
        <v>0</v>
      </c>
      <c r="V133" s="521">
        <f>FINANCEMENT!V52</f>
        <v>0</v>
      </c>
      <c r="W133" s="521">
        <f>FINANCEMENT!AI52</f>
        <v>0</v>
      </c>
      <c r="X133" s="521">
        <f t="shared" si="24"/>
        <v>0</v>
      </c>
      <c r="Y133" s="519">
        <v>6.0</v>
      </c>
      <c r="Z133" s="521" t="s">
        <v>377</v>
      </c>
      <c r="AA133" s="521" t="s">
        <v>378</v>
      </c>
    </row>
    <row r="134" ht="14.25" customHeight="1">
      <c r="A134" s="4"/>
      <c r="B134" s="520" t="s">
        <v>379</v>
      </c>
      <c r="C134" s="87">
        <f t="shared" ref="C134:N134" si="28">C129+C131+C133</f>
        <v>0</v>
      </c>
      <c r="D134" s="87">
        <f t="shared" si="28"/>
        <v>50</v>
      </c>
      <c r="E134" s="87">
        <f t="shared" si="28"/>
        <v>110</v>
      </c>
      <c r="F134" s="87">
        <f t="shared" si="28"/>
        <v>110</v>
      </c>
      <c r="G134" s="87">
        <f t="shared" si="28"/>
        <v>290</v>
      </c>
      <c r="H134" s="87">
        <f t="shared" si="28"/>
        <v>290</v>
      </c>
      <c r="I134" s="87">
        <f t="shared" si="28"/>
        <v>290</v>
      </c>
      <c r="J134" s="87">
        <f t="shared" si="28"/>
        <v>340</v>
      </c>
      <c r="K134" s="87">
        <f t="shared" si="28"/>
        <v>400</v>
      </c>
      <c r="L134" s="87">
        <f t="shared" si="28"/>
        <v>460</v>
      </c>
      <c r="M134" s="87">
        <f t="shared" si="28"/>
        <v>580</v>
      </c>
      <c r="N134" s="87">
        <f t="shared" si="28"/>
        <v>580</v>
      </c>
      <c r="O134" s="4"/>
      <c r="P134" s="404"/>
      <c r="Q134" s="404"/>
      <c r="R134" s="4"/>
      <c r="S134" s="72"/>
      <c r="T134" s="521">
        <f>FINANCEMENT!I53</f>
        <v>0</v>
      </c>
      <c r="U134" s="521">
        <f>FINANCEMENT!P53</f>
        <v>0</v>
      </c>
      <c r="V134" s="521">
        <f>FINANCEMENT!V53</f>
        <v>0</v>
      </c>
      <c r="W134" s="521">
        <f>FINANCEMENT!AI53</f>
        <v>0</v>
      </c>
      <c r="X134" s="521">
        <f t="shared" si="24"/>
        <v>0</v>
      </c>
      <c r="Y134" s="519">
        <v>7.0</v>
      </c>
      <c r="Z134" s="521" t="s">
        <v>380</v>
      </c>
      <c r="AA134" s="521" t="s">
        <v>381</v>
      </c>
    </row>
    <row r="135" ht="19.5" customHeight="1">
      <c r="A135" s="4"/>
      <c r="B135" s="518" t="s">
        <v>382</v>
      </c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8"/>
      <c r="O135" s="4"/>
      <c r="P135" s="404"/>
      <c r="Q135" s="404"/>
      <c r="R135" s="4"/>
      <c r="S135" s="72"/>
      <c r="T135" s="521">
        <f>FINANCEMENT!I54</f>
        <v>0</v>
      </c>
      <c r="U135" s="521">
        <f>FINANCEMENT!P54</f>
        <v>0</v>
      </c>
      <c r="V135" s="521">
        <f>FINANCEMENT!V54</f>
        <v>0</v>
      </c>
      <c r="W135" s="521">
        <f>FINANCEMENT!AI54</f>
        <v>0</v>
      </c>
      <c r="X135" s="521">
        <f t="shared" si="24"/>
        <v>0</v>
      </c>
      <c r="Y135" s="519">
        <v>8.0</v>
      </c>
      <c r="Z135" s="521" t="s">
        <v>383</v>
      </c>
      <c r="AA135" s="521" t="s">
        <v>384</v>
      </c>
    </row>
    <row r="136" ht="14.25" customHeight="1">
      <c r="A136" s="4"/>
      <c r="B136" s="520" t="s">
        <v>385</v>
      </c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4"/>
      <c r="P136" s="404"/>
      <c r="Q136" s="404"/>
      <c r="R136" s="4"/>
      <c r="S136" s="72"/>
      <c r="T136" s="521">
        <f>FINANCEMENT!I55</f>
        <v>0</v>
      </c>
      <c r="U136" s="521">
        <f>FINANCEMENT!P55</f>
        <v>0</v>
      </c>
      <c r="V136" s="521">
        <f>FINANCEMENT!V55</f>
        <v>0</v>
      </c>
      <c r="W136" s="521">
        <f>FINANCEMENT!AI55</f>
        <v>0</v>
      </c>
      <c r="X136" s="521">
        <f t="shared" si="24"/>
        <v>0</v>
      </c>
      <c r="Y136" s="519">
        <v>9.0</v>
      </c>
      <c r="Z136" s="521" t="s">
        <v>386</v>
      </c>
      <c r="AA136" s="521" t="s">
        <v>387</v>
      </c>
    </row>
    <row r="137" ht="14.25" customHeight="1">
      <c r="A137" s="4"/>
      <c r="B137" s="520" t="s">
        <v>388</v>
      </c>
      <c r="C137" s="87">
        <f t="shared" ref="C137:N137" si="29">C136-(C136/1.055)</f>
        <v>0</v>
      </c>
      <c r="D137" s="87">
        <f t="shared" si="29"/>
        <v>0</v>
      </c>
      <c r="E137" s="87">
        <f t="shared" si="29"/>
        <v>0</v>
      </c>
      <c r="F137" s="87">
        <f t="shared" si="29"/>
        <v>0</v>
      </c>
      <c r="G137" s="87">
        <f t="shared" si="29"/>
        <v>0</v>
      </c>
      <c r="H137" s="87">
        <f t="shared" si="29"/>
        <v>0</v>
      </c>
      <c r="I137" s="87">
        <f t="shared" si="29"/>
        <v>0</v>
      </c>
      <c r="J137" s="87">
        <f t="shared" si="29"/>
        <v>0</v>
      </c>
      <c r="K137" s="87">
        <f t="shared" si="29"/>
        <v>0</v>
      </c>
      <c r="L137" s="87">
        <f t="shared" si="29"/>
        <v>0</v>
      </c>
      <c r="M137" s="87">
        <f t="shared" si="29"/>
        <v>0</v>
      </c>
      <c r="N137" s="87">
        <f t="shared" si="29"/>
        <v>0</v>
      </c>
      <c r="O137" s="4"/>
      <c r="P137" s="404"/>
      <c r="Q137" s="404"/>
      <c r="R137" s="4"/>
      <c r="S137" s="72"/>
      <c r="T137" s="521">
        <f>FINANCEMENT!I56</f>
        <v>0</v>
      </c>
      <c r="U137" s="521">
        <f>FINANCEMENT!P56</f>
        <v>0</v>
      </c>
      <c r="V137" s="521">
        <f>FINANCEMENT!V56</f>
        <v>0</v>
      </c>
      <c r="W137" s="521">
        <f>FINANCEMENT!AI56</f>
        <v>0</v>
      </c>
      <c r="X137" s="521">
        <f t="shared" si="24"/>
        <v>0</v>
      </c>
      <c r="Y137" s="519">
        <v>10.0</v>
      </c>
      <c r="Z137" s="521" t="s">
        <v>389</v>
      </c>
      <c r="AA137" s="521" t="s">
        <v>390</v>
      </c>
    </row>
    <row r="138" ht="14.25" customHeight="1">
      <c r="A138" s="4"/>
      <c r="B138" s="520" t="s">
        <v>391</v>
      </c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4"/>
      <c r="P138" s="404"/>
      <c r="Q138" s="404"/>
      <c r="R138" s="4"/>
      <c r="S138" s="72"/>
      <c r="T138" s="521">
        <f>FINANCEMENT!I57</f>
        <v>0</v>
      </c>
      <c r="U138" s="521">
        <f>FINANCEMENT!P57</f>
        <v>0</v>
      </c>
      <c r="V138" s="521">
        <f>FINANCEMENT!V57</f>
        <v>0</v>
      </c>
      <c r="W138" s="521">
        <f>FINANCEMENT!AI57</f>
        <v>0</v>
      </c>
      <c r="X138" s="521">
        <f t="shared" si="24"/>
        <v>0</v>
      </c>
      <c r="Y138" s="519">
        <v>11.0</v>
      </c>
      <c r="Z138" s="521" t="s">
        <v>392</v>
      </c>
      <c r="AA138" s="521" t="s">
        <v>393</v>
      </c>
    </row>
    <row r="139" ht="14.25" customHeight="1">
      <c r="A139" s="4"/>
      <c r="B139" s="520" t="s">
        <v>394</v>
      </c>
      <c r="C139" s="87">
        <f t="shared" ref="C139:N139" si="30">C138-(C138/1.1)</f>
        <v>0</v>
      </c>
      <c r="D139" s="87">
        <f t="shared" si="30"/>
        <v>0</v>
      </c>
      <c r="E139" s="87">
        <f t="shared" si="30"/>
        <v>0</v>
      </c>
      <c r="F139" s="87">
        <f t="shared" si="30"/>
        <v>0</v>
      </c>
      <c r="G139" s="87">
        <f t="shared" si="30"/>
        <v>0</v>
      </c>
      <c r="H139" s="87">
        <f t="shared" si="30"/>
        <v>0</v>
      </c>
      <c r="I139" s="87">
        <f t="shared" si="30"/>
        <v>0</v>
      </c>
      <c r="J139" s="87">
        <f t="shared" si="30"/>
        <v>0</v>
      </c>
      <c r="K139" s="87">
        <f t="shared" si="30"/>
        <v>0</v>
      </c>
      <c r="L139" s="87">
        <f t="shared" si="30"/>
        <v>0</v>
      </c>
      <c r="M139" s="87">
        <f t="shared" si="30"/>
        <v>0</v>
      </c>
      <c r="N139" s="87">
        <f t="shared" si="30"/>
        <v>0</v>
      </c>
      <c r="O139" s="4"/>
      <c r="P139" s="404"/>
      <c r="Q139" s="404"/>
      <c r="R139" s="4"/>
      <c r="S139" s="72"/>
      <c r="T139" s="521">
        <f>FINANCEMENT!I58</f>
        <v>0</v>
      </c>
      <c r="U139" s="521">
        <f>FINANCEMENT!P58</f>
        <v>0</v>
      </c>
      <c r="V139" s="521">
        <f>FINANCEMENT!V58</f>
        <v>0</v>
      </c>
      <c r="W139" s="521">
        <f>FINANCEMENT!AI58</f>
        <v>0</v>
      </c>
      <c r="X139" s="521">
        <f t="shared" si="24"/>
        <v>0</v>
      </c>
      <c r="Y139" s="519">
        <v>12.0</v>
      </c>
      <c r="Z139" s="521" t="s">
        <v>395</v>
      </c>
      <c r="AA139" s="521" t="s">
        <v>396</v>
      </c>
    </row>
    <row r="140" ht="14.25" customHeight="1">
      <c r="A140" s="4"/>
      <c r="B140" s="520" t="s">
        <v>397</v>
      </c>
      <c r="C140" s="89">
        <f>IF('Fiche de synthèse'!$C$10="Oui",SUM(C19:C60)-C40-C43-C51-C60,0)</f>
        <v>956.2</v>
      </c>
      <c r="D140" s="89">
        <f>IF('Fiche de synthèse'!$C$10="Oui",SUM(D19:D60)-D40-D43-D51-D60,0)</f>
        <v>957.0571429</v>
      </c>
      <c r="E140" s="89">
        <f>IF('Fiche de synthèse'!$C$10="Oui",SUM(E19:E60)-E40-E43-E51-E60,0)</f>
        <v>958.0857143</v>
      </c>
      <c r="F140" s="89">
        <f>IF('Fiche de synthèse'!$C$10="Oui",SUM(F19:F60)-F40-F43-F51-F60,0)</f>
        <v>958.0857143</v>
      </c>
      <c r="G140" s="89">
        <f>IF('Fiche de synthèse'!$C$10="Oui",SUM(G19:G60)-G40-G43-G51-G60,0)</f>
        <v>961.1714286</v>
      </c>
      <c r="H140" s="89">
        <f>IF('Fiche de synthèse'!$C$10="Oui",SUM(H19:H60)-H40-H43-H51-H60,0)</f>
        <v>961.1714286</v>
      </c>
      <c r="I140" s="89">
        <f>IF('Fiche de synthèse'!$C$10="Oui",SUM(I19:I60)-I40-I43-I51-I60,0)</f>
        <v>961.1714286</v>
      </c>
      <c r="J140" s="89">
        <f>IF('Fiche de synthèse'!$C$10="Oui",SUM(J19:J60)-J40-J43-J51-J60,0)</f>
        <v>962.0285714</v>
      </c>
      <c r="K140" s="89">
        <f>IF('Fiche de synthèse'!$C$10="Oui",SUM(K19:K60)-K40-K43-K51-K60,0)</f>
        <v>963.0571429</v>
      </c>
      <c r="L140" s="89">
        <f>IF('Fiche de synthèse'!$C$10="Oui",SUM(L19:L60)-L40-L43-L51-L60,0)</f>
        <v>964.0857143</v>
      </c>
      <c r="M140" s="89">
        <f>IF('Fiche de synthèse'!$C$10="Oui",SUM(M19:M60)-M40-M43-M51-M60,0)</f>
        <v>966.1428571</v>
      </c>
      <c r="N140" s="89">
        <f>IF('Fiche de synthèse'!$C$10="Oui",SUM(N19:N60)-N40-N43-N51-N60,0)</f>
        <v>966.1428571</v>
      </c>
      <c r="O140" s="4"/>
      <c r="P140" s="404"/>
      <c r="Q140" s="404"/>
      <c r="R140" s="4"/>
      <c r="S140" s="72"/>
      <c r="T140" s="522"/>
      <c r="U140" s="522"/>
      <c r="V140" s="522"/>
      <c r="W140" s="522"/>
      <c r="X140" s="522"/>
      <c r="Y140" s="72"/>
      <c r="Z140" s="72"/>
      <c r="AA140" s="72"/>
    </row>
    <row r="141" ht="14.25" customHeight="1">
      <c r="A141" s="4"/>
      <c r="B141" s="520" t="s">
        <v>398</v>
      </c>
      <c r="C141" s="87">
        <f>C140-(C140/(1+'Base de données IPA'!$B$13))</f>
        <v>159.3666667</v>
      </c>
      <c r="D141" s="87">
        <f>D140-(D140/(1+'Base de données IPA'!$B$13))</f>
        <v>159.5095238</v>
      </c>
      <c r="E141" s="87">
        <f>E140-(E140/(1+'Base de données IPA'!$B$13))</f>
        <v>159.6809524</v>
      </c>
      <c r="F141" s="87">
        <f>F140-(F140/(1+'Base de données IPA'!$B$13))</f>
        <v>159.6809524</v>
      </c>
      <c r="G141" s="87">
        <f>G140-(G140/(1+'Base de données IPA'!$B$13))</f>
        <v>160.1952381</v>
      </c>
      <c r="H141" s="87">
        <f>H140-(H140/(1+'Base de données IPA'!$B$13))</f>
        <v>160.1952381</v>
      </c>
      <c r="I141" s="87">
        <f>I140-(I140/(1+'Base de données IPA'!$B$13))</f>
        <v>160.1952381</v>
      </c>
      <c r="J141" s="87">
        <f>J140-(J140/(1+'Base de données IPA'!$B$13))</f>
        <v>160.3380952</v>
      </c>
      <c r="K141" s="87">
        <f>K140-(K140/(1+'Base de données IPA'!$B$13))</f>
        <v>160.5095238</v>
      </c>
      <c r="L141" s="87">
        <f>L140-(L140/(1+'Base de données IPA'!$B$13))</f>
        <v>160.6809524</v>
      </c>
      <c r="M141" s="87">
        <f>M140-(M140/(1+'Base de données IPA'!$B$13))</f>
        <v>161.0238095</v>
      </c>
      <c r="N141" s="87">
        <f>N140-(N140/(1+'Base de données IPA'!$B$13))</f>
        <v>161.0238095</v>
      </c>
      <c r="O141" s="4"/>
      <c r="P141" s="404"/>
      <c r="Q141" s="404"/>
      <c r="R141" s="4"/>
      <c r="S141" s="72"/>
      <c r="T141" s="522"/>
      <c r="U141" s="522"/>
      <c r="V141" s="522"/>
      <c r="W141" s="522"/>
      <c r="X141" s="522"/>
      <c r="Y141" s="72"/>
      <c r="Z141" s="72"/>
      <c r="AA141" s="72"/>
    </row>
    <row r="142" ht="14.25" customHeight="1">
      <c r="A142" s="4"/>
      <c r="B142" s="520" t="s">
        <v>399</v>
      </c>
      <c r="C142" s="87">
        <f t="shared" ref="C142:N142" si="31">C137+C141+C139</f>
        <v>159.3666667</v>
      </c>
      <c r="D142" s="87">
        <f t="shared" si="31"/>
        <v>159.5095238</v>
      </c>
      <c r="E142" s="87">
        <f t="shared" si="31"/>
        <v>159.6809524</v>
      </c>
      <c r="F142" s="87">
        <f t="shared" si="31"/>
        <v>159.6809524</v>
      </c>
      <c r="G142" s="87">
        <f t="shared" si="31"/>
        <v>160.1952381</v>
      </c>
      <c r="H142" s="87">
        <f t="shared" si="31"/>
        <v>160.1952381</v>
      </c>
      <c r="I142" s="87">
        <f t="shared" si="31"/>
        <v>160.1952381</v>
      </c>
      <c r="J142" s="87">
        <f t="shared" si="31"/>
        <v>160.3380952</v>
      </c>
      <c r="K142" s="87">
        <f t="shared" si="31"/>
        <v>160.5095238</v>
      </c>
      <c r="L142" s="87">
        <f t="shared" si="31"/>
        <v>160.6809524</v>
      </c>
      <c r="M142" s="87">
        <f t="shared" si="31"/>
        <v>161.0238095</v>
      </c>
      <c r="N142" s="87">
        <f t="shared" si="31"/>
        <v>161.0238095</v>
      </c>
      <c r="O142" s="4"/>
      <c r="P142" s="404"/>
      <c r="Q142" s="404"/>
      <c r="R142" s="4"/>
      <c r="S142" s="72"/>
      <c r="T142" s="72"/>
      <c r="U142" s="72"/>
      <c r="V142" s="72"/>
      <c r="W142" s="72"/>
      <c r="X142" s="72"/>
      <c r="Y142" s="72"/>
      <c r="Z142" s="72"/>
      <c r="AA142" s="72"/>
    </row>
    <row r="143" ht="12.0" customHeight="1">
      <c r="A143" s="4"/>
      <c r="B143" s="523" t="s">
        <v>98</v>
      </c>
      <c r="C143" s="87">
        <f>(SUM(C84:C109)-C89-C90-C91-C93-C103)/(1+'Base de données IPA'!$B$13)*'Base de données IPA'!$B$13</f>
        <v>1938</v>
      </c>
      <c r="D143" s="87">
        <f>(SUM(D84:D109)-D89-D90-D91-D93-D103)/(1+'Base de données IPA'!$B$13)*'Base de données IPA'!$B$13</f>
        <v>0</v>
      </c>
      <c r="E143" s="87">
        <f>(SUM(E84:E109)-E89-E90-E91-E93-E103)/(1+'Base de données IPA'!$B$13)*'Base de données IPA'!$B$13</f>
        <v>0</v>
      </c>
      <c r="F143" s="87">
        <f>(SUM(F84:F109)-F89-F90-F91-F93-F103)/(1+'Base de données IPA'!$B$13)*'Base de données IPA'!$B$13</f>
        <v>0</v>
      </c>
      <c r="G143" s="87">
        <f>(SUM(G84:G109)-G89-G90-G91-G93-G103)/(1+'Base de données IPA'!$B$13)*'Base de données IPA'!$B$13</f>
        <v>0</v>
      </c>
      <c r="H143" s="87">
        <f>(SUM(H84:H109)-H89-H90-H91-H93-H103)/(1+'Base de données IPA'!$B$13)*'Base de données IPA'!$B$13</f>
        <v>0</v>
      </c>
      <c r="I143" s="87">
        <f>(SUM(I84:I109)-I89-I90-I91-I93-I103)/(1+'Base de données IPA'!$B$13)*'Base de données IPA'!$B$13</f>
        <v>0</v>
      </c>
      <c r="J143" s="87">
        <f>(SUM(J84:J109)-J89-J90-J91-J93-J103)/(1+'Base de données IPA'!$B$13)*'Base de données IPA'!$B$13</f>
        <v>0</v>
      </c>
      <c r="K143" s="87">
        <f>(SUM(K84:K109)-K89-K90-K91-K93-K103)/(1+'Base de données IPA'!$B$13)*'Base de données IPA'!$B$13</f>
        <v>0</v>
      </c>
      <c r="L143" s="87">
        <f>(SUM(L84:L109)-L89-L90-L91-L93-L103)/(1+'Base de données IPA'!$B$13)*'Base de données IPA'!$B$13</f>
        <v>0</v>
      </c>
      <c r="M143" s="87">
        <f>(SUM(M84:M109)-M89-M90-M91-M93-M103)/(1+'Base de données IPA'!$B$13)*'Base de données IPA'!$B$13</f>
        <v>0</v>
      </c>
      <c r="N143" s="87">
        <f>(SUM(N84:N109)-N89-N90-N91-N93-N103)/(1+'Base de données IPA'!$B$13)*'Base de données IPA'!$B$13</f>
        <v>0</v>
      </c>
      <c r="O143" s="4"/>
      <c r="P143" s="404"/>
      <c r="Q143" s="404"/>
      <c r="R143" s="4"/>
      <c r="S143" s="72"/>
      <c r="T143" s="72"/>
      <c r="U143" s="72"/>
      <c r="V143" s="72"/>
      <c r="W143" s="72"/>
      <c r="X143" s="72"/>
      <c r="Y143" s="72"/>
      <c r="Z143" s="72"/>
      <c r="AA143" s="72"/>
    </row>
    <row r="144" ht="12.0" customHeight="1">
      <c r="A144" s="4"/>
      <c r="B144" s="523" t="s">
        <v>400</v>
      </c>
      <c r="C144" s="87">
        <f t="shared" ref="C144:N144" si="32">C143+C142</f>
        <v>2097.366667</v>
      </c>
      <c r="D144" s="87">
        <f t="shared" si="32"/>
        <v>159.5095238</v>
      </c>
      <c r="E144" s="87">
        <f t="shared" si="32"/>
        <v>159.6809524</v>
      </c>
      <c r="F144" s="87">
        <f t="shared" si="32"/>
        <v>159.6809524</v>
      </c>
      <c r="G144" s="87">
        <f t="shared" si="32"/>
        <v>160.1952381</v>
      </c>
      <c r="H144" s="87">
        <f t="shared" si="32"/>
        <v>160.1952381</v>
      </c>
      <c r="I144" s="87">
        <f t="shared" si="32"/>
        <v>160.1952381</v>
      </c>
      <c r="J144" s="87">
        <f t="shared" si="32"/>
        <v>160.3380952</v>
      </c>
      <c r="K144" s="87">
        <f t="shared" si="32"/>
        <v>160.5095238</v>
      </c>
      <c r="L144" s="87">
        <f t="shared" si="32"/>
        <v>160.6809524</v>
      </c>
      <c r="M144" s="87">
        <f t="shared" si="32"/>
        <v>161.0238095</v>
      </c>
      <c r="N144" s="87">
        <f t="shared" si="32"/>
        <v>161.0238095</v>
      </c>
      <c r="O144" s="4"/>
      <c r="P144" s="404"/>
      <c r="Q144" s="404"/>
      <c r="R144" s="4"/>
      <c r="S144" s="72"/>
      <c r="T144" s="72"/>
      <c r="U144" s="72"/>
      <c r="V144" s="72"/>
      <c r="W144" s="72"/>
      <c r="X144" s="72"/>
      <c r="Y144" s="72"/>
      <c r="Z144" s="72"/>
      <c r="AA144" s="72"/>
    </row>
    <row r="145" ht="12.0" customHeight="1">
      <c r="A145" s="4"/>
      <c r="B145" s="523" t="s">
        <v>401</v>
      </c>
      <c r="C145" s="87">
        <f t="shared" ref="C145:N145" si="33">C134-C144</f>
        <v>-2097.366667</v>
      </c>
      <c r="D145" s="87">
        <f t="shared" si="33"/>
        <v>-109.5095238</v>
      </c>
      <c r="E145" s="87">
        <f t="shared" si="33"/>
        <v>-49.68095238</v>
      </c>
      <c r="F145" s="87">
        <f t="shared" si="33"/>
        <v>-49.68095238</v>
      </c>
      <c r="G145" s="87">
        <f t="shared" si="33"/>
        <v>129.8047619</v>
      </c>
      <c r="H145" s="87">
        <f t="shared" si="33"/>
        <v>129.8047619</v>
      </c>
      <c r="I145" s="87">
        <f t="shared" si="33"/>
        <v>129.8047619</v>
      </c>
      <c r="J145" s="87">
        <f t="shared" si="33"/>
        <v>179.6619048</v>
      </c>
      <c r="K145" s="87">
        <f t="shared" si="33"/>
        <v>239.4904762</v>
      </c>
      <c r="L145" s="87">
        <f t="shared" si="33"/>
        <v>299.3190476</v>
      </c>
      <c r="M145" s="87">
        <f t="shared" si="33"/>
        <v>418.9761905</v>
      </c>
      <c r="N145" s="87">
        <f t="shared" si="33"/>
        <v>418.9761905</v>
      </c>
      <c r="O145" s="4"/>
      <c r="P145" s="404"/>
      <c r="Q145" s="404"/>
      <c r="R145" s="4"/>
      <c r="S145" s="72"/>
      <c r="T145" s="72"/>
      <c r="U145" s="72"/>
      <c r="V145" s="72"/>
      <c r="W145" s="72"/>
      <c r="X145" s="72"/>
      <c r="Y145" s="72"/>
      <c r="Z145" s="72"/>
      <c r="AA145" s="72"/>
    </row>
    <row r="146" ht="19.5" customHeight="1">
      <c r="A146" s="4"/>
      <c r="B146" s="523" t="s">
        <v>402</v>
      </c>
      <c r="C146" s="524"/>
      <c r="D146" s="524"/>
      <c r="E146" s="524"/>
      <c r="F146" s="524"/>
      <c r="G146" s="524">
        <f>C145+D145+E145</f>
        <v>-2256.557143</v>
      </c>
      <c r="H146" s="524"/>
      <c r="I146" s="524"/>
      <c r="J146" s="524">
        <f>F145+G145+H145</f>
        <v>209.9285714</v>
      </c>
      <c r="K146" s="524"/>
      <c r="L146" s="524"/>
      <c r="M146" s="524">
        <f>I145+J145+K145</f>
        <v>548.9571429</v>
      </c>
      <c r="N146" s="524"/>
      <c r="O146" s="4"/>
      <c r="P146" s="404"/>
      <c r="Q146" s="404"/>
      <c r="R146" s="4"/>
      <c r="S146" s="72"/>
      <c r="T146" s="72"/>
      <c r="U146" s="72"/>
      <c r="V146" s="72"/>
      <c r="W146" s="72"/>
      <c r="X146" s="72"/>
      <c r="Y146" s="72"/>
      <c r="Z146" s="72"/>
      <c r="AA146" s="72"/>
    </row>
    <row r="147" ht="12.0" customHeight="1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</row>
    <row r="148" ht="12.0" customHeight="1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</row>
    <row r="149" ht="12.0" customHeight="1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</row>
    <row r="150" ht="12.0" customHeight="1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</row>
    <row r="151" ht="12.0" customHeight="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</row>
    <row r="152" ht="12.0" customHeight="1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</row>
    <row r="153" ht="12.0" customHeight="1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</row>
    <row r="154" ht="12.0" customHeight="1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</row>
    <row r="155" ht="12.0" customHeight="1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</row>
    <row r="156" ht="12.0" customHeight="1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</row>
    <row r="157" ht="12.0" customHeight="1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</row>
    <row r="158" ht="12.0" customHeight="1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</row>
    <row r="159" ht="12.0" customHeight="1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</row>
    <row r="160" ht="12.0" customHeight="1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</row>
    <row r="161" ht="12.0" customHeight="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</row>
    <row r="162" ht="12.0" customHeight="1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</row>
    <row r="163" ht="12.0" customHeight="1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</row>
    <row r="164" ht="12.0" customHeight="1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</row>
    <row r="165" ht="12.0" customHeight="1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</row>
    <row r="166" ht="12.0" customHeight="1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</row>
    <row r="167" ht="12.0" customHeight="1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</row>
    <row r="168" ht="12.0" customHeight="1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</row>
    <row r="169" ht="12.0" customHeight="1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</row>
    <row r="170" ht="12.0" customHeight="1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</row>
    <row r="171" ht="12.0" customHeight="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</row>
    <row r="172" ht="12.0" customHeight="1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</row>
    <row r="173" ht="12.0" customHeight="1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</row>
    <row r="174" ht="12.0" customHeight="1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</row>
    <row r="175" ht="12.0" customHeight="1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</row>
    <row r="176" ht="12.0" customHeight="1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</row>
    <row r="177" ht="12.0" customHeight="1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</row>
    <row r="178" ht="12.0" customHeight="1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</row>
    <row r="179" ht="12.0" customHeight="1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</row>
    <row r="180" ht="12.0" customHeight="1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</row>
    <row r="181" ht="12.0" customHeight="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</row>
    <row r="182" ht="12.0" customHeight="1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</row>
    <row r="183" ht="12.0" customHeight="1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</row>
    <row r="184" ht="12.0" customHeight="1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</row>
    <row r="185" ht="12.0" customHeight="1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</row>
    <row r="186" ht="12.0" customHeight="1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</row>
    <row r="187" ht="12.0" customHeight="1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</row>
    <row r="188" ht="12.0" customHeight="1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</row>
    <row r="189" ht="12.0" customHeight="1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</row>
    <row r="190" ht="12.0" customHeight="1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</row>
    <row r="191" ht="12.0" customHeight="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</row>
    <row r="192" ht="12.0" customHeight="1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</row>
    <row r="193" ht="12.0" customHeight="1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</row>
    <row r="194" ht="12.0" customHeight="1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</row>
    <row r="195" ht="12.0" customHeight="1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</row>
    <row r="196" ht="12.0" customHeight="1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</row>
    <row r="197" ht="12.0" customHeight="1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</row>
    <row r="198" ht="12.0" customHeight="1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</row>
    <row r="199" ht="12.0" customHeight="1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</row>
    <row r="200" ht="12.0" customHeight="1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</row>
    <row r="201" ht="12.0" customHeight="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</row>
    <row r="202" ht="12.0" customHeight="1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</row>
    <row r="203" ht="12.0" customHeight="1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</row>
    <row r="204" ht="12.0" customHeight="1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</row>
    <row r="205" ht="12.0" customHeight="1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</row>
    <row r="206" ht="12.0" customHeight="1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</row>
    <row r="207" ht="12.0" customHeight="1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</row>
    <row r="208" ht="12.0" customHeight="1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</row>
    <row r="209" ht="12.0" customHeight="1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</row>
    <row r="210" ht="12.0" customHeight="1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</row>
    <row r="211" ht="12.0" customHeight="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</row>
    <row r="212" ht="12.0" customHeight="1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</row>
    <row r="213" ht="12.0" customHeight="1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</row>
    <row r="214" ht="12.0" customHeight="1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ht="12.0" customHeight="1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ht="12.0" customHeight="1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ht="12.0" customHeight="1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ht="12.0" customHeight="1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ht="12.0" customHeight="1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ht="12.0" customHeight="1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ht="12.0" customHeight="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ht="12.0" customHeight="1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ht="12.0" customHeight="1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ht="12.0" customHeight="1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ht="12.0" customHeight="1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ht="12.0" customHeight="1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ht="12.0" customHeight="1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ht="12.0" customHeight="1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ht="12.0" customHeight="1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ht="12.0" customHeight="1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ht="12.0" customHeight="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ht="12.0" customHeight="1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ht="12.0" customHeight="1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ht="12.0" customHeight="1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ht="12.0" customHeight="1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ht="12.0" customHeight="1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ht="12.0" customHeight="1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ht="12.0" customHeight="1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ht="12.0" customHeight="1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ht="12.0" customHeight="1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ht="12.0" customHeight="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ht="12.0" customHeight="1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ht="12.0" customHeight="1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ht="12.0" customHeight="1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ht="12.0" customHeight="1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ht="12.0" customHeight="1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ht="12.0" customHeight="1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ht="12.0" customHeight="1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ht="12.0" customHeight="1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ht="12.0" customHeight="1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ht="12.0" customHeight="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ht="12.0" customHeight="1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ht="12.0" customHeight="1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ht="12.0" customHeight="1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ht="12.0" customHeight="1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ht="12.0" customHeight="1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ht="12.0" customHeight="1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ht="12.0" customHeight="1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ht="12.0" customHeight="1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ht="12.0" customHeight="1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ht="12.0" customHeight="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ht="12.0" customHeight="1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ht="12.0" customHeight="1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ht="12.0" customHeight="1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ht="12.0" customHeight="1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ht="12.0" customHeight="1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ht="12.0" customHeight="1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ht="12.0" customHeight="1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ht="12.0" customHeight="1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ht="12.0" customHeight="1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ht="12.0" customHeight="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ht="12.0" customHeight="1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ht="12.0" customHeight="1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ht="12.0" customHeight="1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ht="12.0" customHeight="1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ht="12.0" customHeight="1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ht="12.0" customHeight="1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ht="12.0" customHeight="1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ht="12.0" customHeight="1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ht="12.0" customHeight="1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ht="12.0" customHeight="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ht="12.0" customHeight="1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ht="12.0" customHeight="1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ht="12.0" customHeight="1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ht="12.0" customHeight="1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ht="12.0" customHeight="1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ht="12.0" customHeight="1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ht="12.0" customHeight="1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ht="12.0" customHeight="1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ht="12.0" customHeight="1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ht="12.0" customHeight="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ht="12.0" customHeight="1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ht="12.0" customHeight="1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ht="12.0" customHeight="1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ht="12.0" customHeight="1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ht="12.0" customHeight="1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ht="12.0" customHeight="1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ht="12.0" customHeight="1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ht="12.0" customHeight="1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ht="12.0" customHeight="1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ht="12.0" customHeight="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ht="12.0" customHeight="1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ht="12.0" customHeight="1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ht="12.0" customHeight="1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ht="12.0" customHeight="1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ht="12.0" customHeight="1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ht="12.0" customHeight="1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ht="12.0" customHeight="1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ht="12.0" customHeight="1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ht="12.0" customHeight="1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ht="12.0" customHeight="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ht="12.0" customHeight="1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ht="12.0" customHeight="1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ht="12.0" customHeight="1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ht="12.0" customHeight="1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ht="12.0" customHeight="1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ht="12.0" customHeight="1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ht="12.0" customHeight="1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ht="12.0" customHeight="1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ht="12.0" customHeight="1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ht="12.0" customHeight="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ht="12.0" customHeight="1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ht="12.0" customHeight="1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ht="12.0" customHeight="1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ht="12.0" customHeight="1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ht="12.0" customHeight="1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ht="12.0" customHeight="1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ht="12.0" customHeight="1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ht="12.0" customHeight="1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ht="12.0" customHeight="1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ht="12.0" customHeight="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ht="12.0" customHeight="1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ht="12.0" customHeight="1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ht="12.0" customHeight="1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ht="12.0" customHeight="1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ht="12.0" customHeight="1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ht="12.0" customHeight="1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ht="12.0" customHeight="1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ht="12.0" customHeight="1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ht="12.0" customHeight="1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ht="12.0" customHeight="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ht="12.0" customHeight="1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ht="12.0" customHeight="1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ht="12.0" customHeight="1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ht="12.0" customHeight="1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ht="12.0" customHeight="1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ht="12.0" customHeight="1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ht="12.0" customHeight="1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ht="12.0" customHeight="1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ht="12.0" customHeight="1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ht="12.0" customHeight="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ht="12.0" customHeight="1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ht="12.0" customHeight="1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ht="12.0" customHeight="1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ht="12.0" customHeight="1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ht="12.0" customHeight="1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ht="12.0" customHeight="1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ht="12.0" customHeight="1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ht="12.0" customHeight="1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ht="12.0" customHeight="1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ht="12.0" customHeight="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ht="12.0" customHeight="1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ht="12.0" customHeight="1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ht="12.0" customHeight="1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ht="12.0" customHeight="1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ht="12.0" customHeight="1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ht="12.0" customHeight="1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ht="12.0" customHeight="1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ht="12.0" customHeight="1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ht="12.0" customHeight="1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ht="12.0" customHeight="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ht="12.0" customHeight="1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ht="12.0" customHeight="1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ht="12.0" customHeight="1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ht="12.0" customHeight="1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ht="12.0" customHeight="1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ht="12.0" customHeight="1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ht="12.0" customHeight="1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ht="12.0" customHeight="1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ht="12.0" customHeight="1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ht="12.0" customHeight="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ht="12.0" customHeight="1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ht="12.0" customHeight="1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ht="12.0" customHeight="1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ht="12.0" customHeight="1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ht="12.0" customHeight="1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ht="12.0" customHeight="1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ht="12.0" customHeight="1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ht="12.0" customHeight="1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ht="12.0" customHeight="1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ht="12.0" customHeight="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ht="12.0" customHeight="1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ht="12.0" customHeight="1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ht="12.0" customHeight="1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ht="12.0" customHeight="1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ht="12.0" customHeight="1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ht="12.0" customHeight="1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ht="12.0" customHeight="1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ht="12.0" customHeight="1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ht="12.0" customHeight="1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ht="12.0" customHeight="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ht="12.0" customHeight="1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ht="12.0" customHeight="1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ht="12.0" customHeight="1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ht="12.0" customHeight="1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ht="12.0" customHeight="1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ht="12.0" customHeight="1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ht="12.0" customHeight="1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ht="12.0" customHeight="1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ht="12.0" customHeight="1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ht="12.0" customHeight="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ht="12.0" customHeight="1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ht="12.0" customHeight="1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ht="12.0" customHeight="1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ht="12.0" customHeight="1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ht="12.0" customHeight="1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ht="12.0" customHeight="1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ht="12.0" customHeight="1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ht="12.0" customHeight="1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ht="12.0" customHeight="1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ht="12.0" customHeight="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ht="12.0" customHeight="1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ht="12.0" customHeight="1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ht="12.0" customHeight="1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ht="12.0" customHeight="1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ht="12.0" customHeight="1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ht="12.0" customHeight="1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ht="12.0" customHeight="1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ht="12.0" customHeight="1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ht="12.0" customHeight="1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ht="12.0" customHeight="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ht="12.0" customHeight="1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ht="12.0" customHeight="1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ht="12.0" customHeight="1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ht="12.0" customHeight="1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ht="12.0" customHeight="1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ht="12.0" customHeight="1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ht="12.0" customHeight="1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ht="12.0" customHeight="1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ht="12.0" customHeight="1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ht="12.0" customHeight="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ht="12.0" customHeight="1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ht="12.0" customHeight="1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ht="12.0" customHeight="1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ht="12.0" customHeight="1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ht="12.0" customHeight="1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ht="12.0" customHeight="1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ht="12.0" customHeight="1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ht="12.0" customHeight="1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ht="12.0" customHeight="1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ht="12.0" customHeight="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ht="12.0" customHeight="1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ht="12.0" customHeight="1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ht="12.0" customHeight="1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ht="12.0" customHeight="1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ht="12.0" customHeight="1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ht="12.0" customHeight="1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ht="12.0" customHeight="1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ht="12.0" customHeight="1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ht="12.0" customHeight="1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ht="12.0" customHeight="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ht="12.0" customHeight="1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ht="12.0" customHeight="1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ht="12.0" customHeight="1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ht="12.0" customHeight="1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ht="12.0" customHeight="1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ht="12.0" customHeight="1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ht="12.0" customHeight="1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ht="12.0" customHeight="1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ht="12.0" customHeight="1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ht="12.0" customHeight="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ht="12.0" customHeight="1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ht="12.0" customHeight="1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ht="12.0" customHeight="1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ht="12.0" customHeight="1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ht="12.0" customHeight="1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ht="12.0" customHeight="1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ht="12.0" customHeight="1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ht="12.0" customHeight="1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ht="12.0" customHeight="1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ht="12.0" customHeight="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ht="12.0" customHeight="1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ht="12.0" customHeight="1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ht="12.0" customHeight="1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ht="12.0" customHeight="1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ht="12.0" customHeight="1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ht="12.0" customHeight="1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ht="12.0" customHeight="1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ht="12.0" customHeight="1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ht="12.0" customHeight="1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ht="12.0" customHeight="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ht="12.0" customHeight="1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ht="12.0" customHeight="1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ht="12.0" customHeight="1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ht="12.0" customHeight="1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ht="12.0" customHeight="1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ht="12.0" customHeight="1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ht="12.0" customHeight="1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ht="12.0" customHeight="1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ht="12.0" customHeight="1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ht="12.0" customHeight="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ht="12.0" customHeight="1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ht="12.0" customHeight="1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ht="12.0" customHeight="1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ht="12.0" customHeight="1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ht="12.0" customHeight="1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ht="12.0" customHeight="1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ht="12.0" customHeight="1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ht="12.0" customHeight="1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ht="12.0" customHeight="1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ht="12.0" customHeight="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ht="12.0" customHeight="1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ht="12.0" customHeight="1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ht="12.0" customHeight="1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ht="12.0" customHeight="1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ht="12.0" customHeight="1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ht="12.0" customHeight="1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ht="12.0" customHeight="1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ht="12.0" customHeight="1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ht="12.0" customHeight="1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ht="12.0" customHeight="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ht="12.0" customHeight="1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ht="12.0" customHeight="1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ht="12.0" customHeight="1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ht="12.0" customHeight="1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ht="12.0" customHeight="1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ht="12.0" customHeight="1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ht="12.0" customHeight="1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ht="12.0" customHeight="1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ht="12.0" customHeight="1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ht="12.0" customHeight="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ht="12.0" customHeight="1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ht="12.0" customHeight="1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ht="12.0" customHeight="1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ht="12.0" customHeight="1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ht="12.0" customHeight="1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ht="12.0" customHeight="1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ht="12.0" customHeight="1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ht="12.0" customHeight="1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ht="12.0" customHeight="1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ht="12.0" customHeight="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ht="12.0" customHeight="1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ht="12.0" customHeight="1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ht="12.0" customHeight="1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ht="12.0" customHeight="1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ht="12.0" customHeight="1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ht="12.0" customHeight="1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ht="12.0" customHeight="1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ht="12.0" customHeight="1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ht="12.0" customHeight="1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ht="12.0" customHeight="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ht="12.0" customHeight="1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ht="12.0" customHeight="1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ht="12.0" customHeight="1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ht="12.0" customHeight="1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ht="12.0" customHeight="1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ht="12.0" customHeight="1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ht="12.0" customHeight="1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ht="12.0" customHeight="1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ht="12.0" customHeight="1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ht="12.0" customHeight="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ht="12.0" customHeight="1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ht="12.0" customHeight="1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ht="12.0" customHeight="1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ht="12.0" customHeight="1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ht="12.0" customHeight="1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ht="12.0" customHeight="1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ht="12.0" customHeight="1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ht="12.0" customHeight="1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ht="12.0" customHeight="1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ht="12.0" customHeight="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ht="12.0" customHeight="1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ht="12.0" customHeight="1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ht="12.0" customHeight="1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ht="12.0" customHeight="1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ht="12.0" customHeight="1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ht="12.0" customHeight="1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ht="12.0" customHeight="1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ht="12.0" customHeight="1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ht="12.0" customHeight="1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ht="12.0" customHeight="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ht="12.0" customHeight="1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ht="12.0" customHeight="1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ht="12.0" customHeight="1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ht="12.0" customHeight="1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ht="12.0" customHeight="1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ht="12.0" customHeight="1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ht="12.0" customHeight="1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ht="12.0" customHeight="1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ht="12.0" customHeight="1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ht="12.0" customHeight="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ht="12.0" customHeight="1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ht="12.0" customHeight="1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ht="12.0" customHeight="1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ht="12.0" customHeight="1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ht="12.0" customHeight="1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ht="12.0" customHeight="1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ht="12.0" customHeight="1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ht="12.0" customHeight="1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ht="12.0" customHeight="1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ht="12.0" customHeight="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ht="12.0" customHeight="1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ht="12.0" customHeight="1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ht="12.0" customHeight="1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ht="12.0" customHeight="1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ht="12.0" customHeight="1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ht="12.0" customHeight="1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ht="12.0" customHeight="1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ht="12.0" customHeight="1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ht="12.0" customHeight="1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ht="12.0" customHeight="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ht="12.0" customHeight="1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ht="12.0" customHeight="1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ht="12.0" customHeight="1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ht="12.0" customHeight="1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ht="12.0" customHeight="1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ht="12.0" customHeight="1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ht="12.0" customHeight="1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ht="12.0" customHeight="1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ht="12.0" customHeight="1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ht="12.0" customHeight="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ht="12.0" customHeight="1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ht="12.0" customHeight="1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ht="12.0" customHeight="1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ht="12.0" customHeight="1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ht="12.0" customHeight="1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ht="12.0" customHeight="1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ht="12.0" customHeight="1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ht="12.0" customHeight="1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ht="12.0" customHeight="1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ht="12.0" customHeight="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ht="12.0" customHeight="1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ht="12.0" customHeight="1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ht="12.0" customHeight="1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ht="12.0" customHeight="1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ht="12.0" customHeight="1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ht="12.0" customHeight="1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ht="12.0" customHeight="1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ht="12.0" customHeight="1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ht="12.0" customHeight="1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ht="12.0" customHeight="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ht="12.0" customHeight="1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ht="12.0" customHeight="1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ht="12.0" customHeight="1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ht="12.0" customHeight="1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ht="12.0" customHeight="1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ht="12.0" customHeight="1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ht="12.0" customHeight="1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ht="12.0" customHeight="1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ht="12.0" customHeight="1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ht="12.0" customHeight="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ht="12.0" customHeight="1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ht="12.0" customHeight="1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ht="12.0" customHeight="1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ht="12.0" customHeight="1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ht="12.0" customHeight="1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ht="12.0" customHeight="1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ht="12.0" customHeight="1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ht="12.0" customHeight="1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ht="12.0" customHeight="1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ht="12.0" customHeight="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ht="12.0" customHeight="1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ht="12.0" customHeight="1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ht="12.0" customHeight="1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ht="12.0" customHeight="1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ht="12.0" customHeight="1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ht="12.0" customHeight="1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ht="12.0" customHeight="1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ht="12.0" customHeight="1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ht="12.0" customHeight="1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ht="12.0" customHeight="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ht="12.0" customHeight="1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ht="12.0" customHeight="1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ht="12.0" customHeight="1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ht="12.0" customHeight="1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ht="12.0" customHeight="1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ht="12.0" customHeight="1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ht="12.0" customHeight="1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ht="12.0" customHeight="1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ht="12.0" customHeight="1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ht="12.0" customHeight="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ht="12.0" customHeight="1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ht="12.0" customHeight="1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ht="12.0" customHeight="1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ht="12.0" customHeight="1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ht="12.0" customHeight="1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ht="12.0" customHeight="1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ht="12.0" customHeight="1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ht="12.0" customHeight="1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ht="12.0" customHeight="1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ht="12.0" customHeight="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ht="12.0" customHeight="1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ht="12.0" customHeight="1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ht="12.0" customHeight="1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ht="12.0" customHeight="1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ht="12.0" customHeight="1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ht="12.0" customHeight="1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ht="12.0" customHeight="1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ht="12.0" customHeight="1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ht="12.0" customHeight="1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ht="12.0" customHeight="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ht="12.0" customHeight="1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ht="12.0" customHeight="1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ht="12.0" customHeight="1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ht="12.0" customHeight="1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ht="12.0" customHeight="1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ht="12.0" customHeight="1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ht="12.0" customHeight="1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ht="12.0" customHeight="1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ht="12.0" customHeight="1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ht="12.0" customHeight="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ht="12.0" customHeight="1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ht="12.0" customHeight="1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ht="12.0" customHeight="1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ht="12.0" customHeight="1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ht="12.0" customHeight="1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ht="12.0" customHeight="1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ht="12.0" customHeight="1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ht="12.0" customHeight="1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ht="12.0" customHeight="1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ht="12.0" customHeight="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ht="12.0" customHeight="1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ht="12.0" customHeight="1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ht="12.0" customHeight="1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ht="12.0" customHeight="1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ht="12.0" customHeight="1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ht="12.0" customHeight="1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ht="12.0" customHeight="1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ht="12.0" customHeight="1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ht="12.0" customHeight="1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ht="12.0" customHeight="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ht="12.0" customHeight="1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ht="12.0" customHeight="1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ht="12.0" customHeight="1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ht="12.0" customHeight="1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ht="12.0" customHeight="1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ht="12.0" customHeight="1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ht="12.0" customHeight="1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ht="12.0" customHeight="1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ht="12.0" customHeight="1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ht="12.0" customHeight="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ht="12.0" customHeight="1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ht="12.0" customHeight="1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ht="12.0" customHeight="1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ht="12.0" customHeight="1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ht="12.0" customHeight="1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ht="12.0" customHeight="1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ht="12.0" customHeight="1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ht="12.0" customHeight="1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ht="12.0" customHeight="1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ht="12.0" customHeight="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ht="12.0" customHeight="1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ht="12.0" customHeight="1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ht="12.0" customHeight="1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ht="12.0" customHeight="1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ht="12.0" customHeight="1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ht="12.0" customHeight="1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ht="12.0" customHeight="1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ht="12.0" customHeight="1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ht="12.0" customHeight="1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ht="12.0" customHeight="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ht="12.0" customHeight="1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ht="12.0" customHeight="1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ht="12.0" customHeight="1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ht="12.0" customHeight="1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ht="12.0" customHeight="1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ht="12.0" customHeight="1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ht="12.0" customHeight="1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ht="12.0" customHeight="1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ht="12.0" customHeight="1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ht="12.0" customHeight="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ht="12.0" customHeight="1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ht="12.0" customHeight="1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ht="12.0" customHeight="1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ht="12.0" customHeight="1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ht="12.0" customHeight="1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ht="12.0" customHeight="1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ht="12.0" customHeight="1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ht="12.0" customHeight="1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ht="12.0" customHeight="1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ht="12.0" customHeight="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ht="12.0" customHeight="1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ht="12.0" customHeight="1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ht="12.0" customHeight="1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ht="12.0" customHeight="1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ht="12.0" customHeight="1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ht="12.0" customHeight="1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ht="12.0" customHeight="1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ht="12.0" customHeight="1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ht="12.0" customHeight="1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ht="12.0" customHeight="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ht="12.0" customHeight="1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ht="12.0" customHeight="1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ht="12.0" customHeight="1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ht="12.0" customHeight="1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ht="12.0" customHeight="1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ht="12.0" customHeight="1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ht="12.0" customHeight="1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ht="12.0" customHeight="1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ht="12.0" customHeight="1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ht="12.0" customHeight="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ht="12.0" customHeight="1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ht="12.0" customHeight="1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ht="12.0" customHeight="1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ht="12.0" customHeight="1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ht="12.0" customHeight="1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ht="12.0" customHeight="1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ht="12.0" customHeight="1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ht="12.0" customHeight="1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ht="12.0" customHeight="1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ht="12.0" customHeight="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ht="12.0" customHeight="1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ht="12.0" customHeight="1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ht="12.0" customHeight="1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ht="12.0" customHeight="1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ht="12.0" customHeight="1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ht="12.0" customHeight="1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ht="12.0" customHeight="1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ht="12.0" customHeight="1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ht="12.0" customHeight="1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ht="12.0" customHeight="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ht="12.0" customHeight="1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ht="12.0" customHeight="1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ht="12.0" customHeight="1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ht="12.0" customHeight="1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ht="12.0" customHeight="1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ht="12.0" customHeight="1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ht="12.0" customHeight="1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ht="12.0" customHeight="1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ht="12.0" customHeight="1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ht="12.0" customHeight="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ht="12.0" customHeight="1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ht="12.0" customHeight="1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ht="12.0" customHeight="1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ht="12.0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ht="12.0" customHeight="1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ht="12.0" customHeight="1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ht="12.0" customHeight="1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ht="12.0" customHeight="1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ht="12.0" customHeight="1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ht="12.0" customHeight="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ht="12.0" customHeight="1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ht="12.0" customHeight="1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ht="12.0" customHeight="1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ht="12.0" customHeight="1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ht="12.0" customHeight="1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ht="12.0" customHeight="1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ht="12.0" customHeight="1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ht="12.0" customHeight="1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ht="12.0" customHeight="1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ht="12.0" customHeight="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ht="12.0" customHeight="1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ht="12.0" customHeight="1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ht="12.0" customHeight="1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ht="12.0" customHeight="1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ht="12.0" customHeight="1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ht="12.0" customHeight="1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ht="12.0" customHeight="1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ht="12.0" customHeight="1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ht="12.0" customHeight="1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ht="12.0" customHeight="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ht="12.0" customHeight="1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ht="12.0" customHeight="1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ht="12.0" customHeight="1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ht="12.0" customHeight="1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ht="12.0" customHeight="1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ht="12.0" customHeight="1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ht="12.0" customHeight="1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ht="12.0" customHeight="1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ht="12.0" customHeight="1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ht="12.0" customHeight="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ht="12.0" customHeight="1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ht="12.0" customHeight="1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ht="12.0" customHeight="1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ht="12.0" customHeight="1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ht="12.0" customHeight="1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ht="12.0" customHeight="1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ht="12.0" customHeight="1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ht="12.0" customHeight="1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ht="12.0" customHeight="1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ht="12.0" customHeight="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ht="12.0" customHeight="1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ht="12.0" customHeight="1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ht="12.0" customHeight="1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ht="12.0" customHeight="1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ht="12.0" customHeight="1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ht="12.0" customHeight="1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ht="12.0" customHeight="1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ht="12.0" customHeight="1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ht="12.0" customHeight="1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ht="12.0" customHeight="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ht="12.0" customHeight="1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ht="12.0" customHeight="1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ht="12.0" customHeight="1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ht="12.0" customHeight="1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ht="12.0" customHeight="1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ht="12.0" customHeight="1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ht="12.0" customHeight="1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ht="12.0" customHeight="1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ht="12.0" customHeight="1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ht="12.0" customHeight="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ht="12.0" customHeight="1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ht="12.0" customHeight="1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ht="12.0" customHeight="1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ht="12.0" customHeight="1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ht="12.0" customHeight="1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ht="12.0" customHeight="1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ht="12.0" customHeight="1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ht="12.0" customHeight="1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ht="12.0" customHeight="1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ht="12.0" customHeight="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ht="12.0" customHeight="1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ht="12.0" customHeight="1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ht="12.0" customHeight="1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ht="12.0" customHeight="1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ht="12.0" customHeight="1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ht="12.0" customHeight="1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ht="12.0" customHeight="1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ht="12.0" customHeight="1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ht="12.0" customHeight="1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ht="12.0" customHeight="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ht="12.0" customHeight="1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ht="12.0" customHeight="1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ht="12.0" customHeight="1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ht="12.0" customHeight="1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ht="12.0" customHeight="1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ht="12.0" customHeight="1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ht="12.0" customHeight="1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ht="12.0" customHeight="1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ht="12.0" customHeight="1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ht="12.0" customHeight="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ht="12.0" customHeight="1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ht="12.0" customHeight="1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ht="12.0" customHeight="1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ht="12.0" customHeight="1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ht="12.0" customHeight="1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ht="12.0" customHeight="1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ht="12.0" customHeight="1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ht="12.0" customHeight="1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ht="12.0" customHeight="1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ht="12.0" customHeight="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ht="12.0" customHeight="1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ht="12.0" customHeight="1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ht="12.0" customHeight="1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ht="12.0" customHeight="1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ht="12.0" customHeight="1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ht="12.0" customHeight="1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ht="12.0" customHeight="1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ht="12.0" customHeight="1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ht="12.0" customHeight="1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ht="12.0" customHeight="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ht="12.0" customHeight="1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ht="12.0" customHeight="1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ht="12.0" customHeight="1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ht="12.0" customHeight="1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ht="12.0" customHeight="1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ht="12.0" customHeight="1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ht="12.0" customHeight="1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ht="12.0" customHeight="1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ht="12.0" customHeight="1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ht="12.0" customHeight="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ht="12.0" customHeight="1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ht="12.0" customHeight="1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ht="12.0" customHeight="1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ht="12.0" customHeight="1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ht="12.0" customHeight="1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ht="12.0" customHeight="1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ht="12.0" customHeight="1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ht="12.0" customHeight="1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ht="12.0" customHeight="1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ht="12.0" customHeight="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ht="12.0" customHeight="1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ht="12.0" customHeight="1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ht="12.0" customHeight="1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ht="12.0" customHeight="1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ht="12.0" customHeight="1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ht="12.0" customHeight="1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ht="12.0" customHeight="1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ht="12.0" customHeight="1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ht="12.0" customHeight="1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ht="12.0" customHeight="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ht="12.0" customHeight="1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ht="12.0" customHeight="1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ht="12.0" customHeight="1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ht="12.0" customHeight="1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ht="12.0" customHeight="1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ht="12.0" customHeight="1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ht="12.0" customHeight="1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ht="12.0" customHeight="1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ht="12.0" customHeight="1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ht="12.0" customHeight="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ht="12.0" customHeight="1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ht="12.0" customHeight="1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ht="12.0" customHeight="1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ht="12.0" customHeight="1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ht="12.0" customHeight="1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ht="12.0" customHeight="1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ht="12.0" customHeight="1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ht="12.0" customHeight="1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ht="12.0" customHeight="1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</sheetData>
  <mergeCells count="10">
    <mergeCell ref="B125:N125"/>
    <mergeCell ref="B127:N127"/>
    <mergeCell ref="B135:N135"/>
    <mergeCell ref="B1:N1"/>
    <mergeCell ref="P4:Q4"/>
    <mergeCell ref="A31:A37"/>
    <mergeCell ref="C70:N70"/>
    <mergeCell ref="C83:N83"/>
    <mergeCell ref="C111:N111"/>
    <mergeCell ref="P112:R112"/>
  </mergeCells>
  <printOptions horizontalCentered="1" verticalCentered="1"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DB3E2"/>
    <pageSetUpPr fitToPage="1"/>
  </sheetPr>
  <sheetViews>
    <sheetView showGridLines="0" workbookViewId="0"/>
  </sheetViews>
  <sheetFormatPr customHeight="1" defaultColWidth="12.63" defaultRowHeight="15.0"/>
  <cols>
    <col customWidth="1" min="1" max="1" width="11.5"/>
    <col customWidth="1" min="2" max="2" width="33.88"/>
    <col customWidth="1" min="3" max="5" width="18.13"/>
    <col customWidth="1" min="6" max="26" width="11.5"/>
  </cols>
  <sheetData>
    <row r="1" ht="39.75" customHeight="1">
      <c r="A1" s="400" t="s">
        <v>44</v>
      </c>
      <c r="B1" s="525" t="s">
        <v>403</v>
      </c>
      <c r="C1" s="526"/>
      <c r="D1" s="526"/>
      <c r="E1" s="164"/>
      <c r="F1" s="527"/>
      <c r="G1" s="527"/>
      <c r="H1" s="527"/>
      <c r="I1" s="527"/>
      <c r="J1" s="527"/>
      <c r="K1" s="527"/>
      <c r="L1" s="527"/>
      <c r="M1" s="527"/>
      <c r="N1" s="527"/>
      <c r="O1" s="527"/>
      <c r="P1" s="527"/>
      <c r="Q1" s="527"/>
      <c r="R1" s="527"/>
      <c r="S1" s="527"/>
      <c r="T1" s="527"/>
      <c r="U1" s="527"/>
      <c r="V1" s="527"/>
      <c r="W1" s="527"/>
      <c r="X1" s="527"/>
      <c r="Y1" s="527"/>
      <c r="Z1" s="527"/>
    </row>
    <row r="2" ht="19.5" customHeight="1">
      <c r="A2" s="4"/>
      <c r="B2" s="528"/>
      <c r="C2" s="424"/>
      <c r="D2" s="424"/>
      <c r="E2" s="42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4"/>
      <c r="B3" s="529"/>
      <c r="C3" s="530" t="str">
        <f>'Fiche de synthèse'!C13</f>
        <v>N</v>
      </c>
      <c r="D3" s="530" t="str">
        <f>'Fiche de synthèse'!D13</f>
        <v>N+1</v>
      </c>
      <c r="E3" s="530" t="str">
        <f>'Fiche de synthèse'!E13</f>
        <v>N+2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4"/>
      <c r="B4" s="127" t="s">
        <v>404</v>
      </c>
      <c r="C4" s="87">
        <f>'Compte de résultat'!F14</f>
        <v>17500</v>
      </c>
      <c r="D4" s="87">
        <f>'Compte de résultat'!H14</f>
        <v>73400</v>
      </c>
      <c r="E4" s="87">
        <f>'Compte de résultat'!J14</f>
        <v>143600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4"/>
      <c r="B5" s="127" t="s">
        <v>405</v>
      </c>
      <c r="C5" s="87">
        <f>'Compte de résultat'!F15+SUMIF('Compte de résultat'!C30:F36,"V",('Compte de résultat'!F30:F36))+SUMIF('Compte de résultat'!C38:F60,"V",('Compte de résultat'!F38:F60))</f>
        <v>7550</v>
      </c>
      <c r="D5" s="87">
        <f>'Compte de résultat'!H15+SUMIF('Compte de résultat'!C30:H36,"V",('Compte de résultat'!H30:H36))+SUMIF('Compte de résultat'!C38:H60,"V",('Compte de résultat'!H38:H60))</f>
        <v>7776.5</v>
      </c>
      <c r="E5" s="87">
        <f>'Compte de résultat'!J15+SUMIF('Compte de résultat'!C30:J36,"V",('Compte de résultat'!J30:J36))+SUMIF('Compte de résultat'!C38:J60,"V",('Compte de résultat'!J38:J60))</f>
        <v>8009.795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4"/>
      <c r="B6" s="127" t="s">
        <v>406</v>
      </c>
      <c r="C6" s="87">
        <f t="shared" ref="C6:E6" si="1">C4-C5</f>
        <v>9950</v>
      </c>
      <c r="D6" s="87">
        <f t="shared" si="1"/>
        <v>65623.5</v>
      </c>
      <c r="E6" s="87">
        <f t="shared" si="1"/>
        <v>135590.205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4"/>
      <c r="B7" s="127" t="s">
        <v>407</v>
      </c>
      <c r="C7" s="531">
        <f>IF(C6=0,"",C6/C4)</f>
        <v>0.5685714286</v>
      </c>
      <c r="D7" s="531">
        <f t="shared" ref="D7:E7" si="2">IF(D4=0,"",D6/D4)</f>
        <v>0.8940531335</v>
      </c>
      <c r="E7" s="531">
        <f t="shared" si="2"/>
        <v>0.9442214833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4"/>
      <c r="B8" s="127" t="s">
        <v>408</v>
      </c>
      <c r="C8" s="87">
        <f>'Compte de résultat'!F81-'Compte de résultat'!F78-'Seuil de rentabilité'!C5</f>
        <v>6262</v>
      </c>
      <c r="D8" s="87">
        <f>'Compte de résultat'!H81-'Compte de résultat'!H78-'Seuil de rentabilité'!D5</f>
        <v>60353.388</v>
      </c>
      <c r="E8" s="87">
        <f>'Compte de résultat'!J81-'Compte de résultat'!J78-'Seuil de rentabilité'!E5</f>
        <v>126798.6388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4"/>
      <c r="B9" s="532" t="s">
        <v>409</v>
      </c>
      <c r="C9" s="247">
        <f t="shared" ref="C9:E9" si="3">IF(C7="","",C8/C7)</f>
        <v>11013.56784</v>
      </c>
      <c r="D9" s="247">
        <f t="shared" si="3"/>
        <v>67505.37047</v>
      </c>
      <c r="E9" s="247">
        <f t="shared" si="3"/>
        <v>134289.0848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4"/>
      <c r="B10" s="533" t="s">
        <v>410</v>
      </c>
      <c r="C10" s="534">
        <f t="shared" ref="C10:E10" si="4">C8+C5</f>
        <v>13812</v>
      </c>
      <c r="D10" s="534">
        <f t="shared" si="4"/>
        <v>68129.888</v>
      </c>
      <c r="E10" s="534">
        <f t="shared" si="4"/>
        <v>134808.4338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4"/>
      <c r="B11" s="528"/>
      <c r="C11" s="125"/>
      <c r="D11" s="125"/>
      <c r="E11" s="125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4.75" customHeight="1">
      <c r="A12" s="4"/>
      <c r="B12" s="535" t="s">
        <v>411</v>
      </c>
      <c r="C12" s="536">
        <v>260.0</v>
      </c>
      <c r="D12" s="536">
        <v>260.0</v>
      </c>
      <c r="E12" s="536">
        <v>260.0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4"/>
      <c r="B13" s="537" t="s">
        <v>412</v>
      </c>
      <c r="C13" s="483">
        <f t="shared" ref="C13:E13" si="5">IF(C9="","",C9/C12)</f>
        <v>42.3598763</v>
      </c>
      <c r="D13" s="483">
        <f t="shared" si="5"/>
        <v>259.6360403</v>
      </c>
      <c r="E13" s="483">
        <f t="shared" si="5"/>
        <v>516.4964798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4"/>
      <c r="B14" s="538"/>
      <c r="C14" s="125"/>
      <c r="D14" s="125"/>
      <c r="E14" s="12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4"/>
      <c r="B15" s="538"/>
      <c r="C15" s="125"/>
      <c r="D15" s="125"/>
      <c r="E15" s="125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9.75" customHeight="1">
      <c r="A16" s="527"/>
      <c r="B16" s="525" t="s">
        <v>413</v>
      </c>
      <c r="C16" s="526"/>
      <c r="D16" s="526"/>
      <c r="E16" s="164"/>
      <c r="F16" s="527"/>
      <c r="G16" s="527"/>
      <c r="H16" s="527"/>
      <c r="I16" s="527"/>
      <c r="J16" s="527"/>
      <c r="K16" s="527"/>
      <c r="L16" s="527"/>
      <c r="M16" s="527"/>
      <c r="N16" s="527"/>
      <c r="O16" s="527"/>
      <c r="P16" s="527"/>
      <c r="Q16" s="527"/>
      <c r="R16" s="527"/>
      <c r="S16" s="527"/>
      <c r="T16" s="527"/>
      <c r="U16" s="527"/>
      <c r="V16" s="527"/>
      <c r="W16" s="527"/>
      <c r="X16" s="527"/>
      <c r="Y16" s="527"/>
      <c r="Z16" s="527"/>
    </row>
    <row r="17" ht="19.5" customHeight="1">
      <c r="A17" s="4"/>
      <c r="B17" s="538"/>
      <c r="C17" s="538"/>
      <c r="D17" s="538"/>
      <c r="E17" s="53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4"/>
      <c r="B18" s="539"/>
      <c r="C18" s="530" t="str">
        <f>'Fiche de synthèse'!C13</f>
        <v>N</v>
      </c>
      <c r="D18" s="530" t="str">
        <f>'Fiche de synthèse'!D13</f>
        <v>N+1</v>
      </c>
      <c r="E18" s="530" t="str">
        <f>'Fiche de synthèse'!E13</f>
        <v>N+2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4"/>
      <c r="B19" s="535" t="s">
        <v>292</v>
      </c>
      <c r="C19" s="120">
        <f>'Compte de résultat'!F86</f>
        <v>2666.666667</v>
      </c>
      <c r="D19" s="120">
        <f>'Compte de résultat'!H86</f>
        <v>2666.666667</v>
      </c>
      <c r="E19" s="120">
        <f>'Compte de résultat'!J86</f>
        <v>2666.666667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4"/>
      <c r="B20" s="535" t="s">
        <v>414</v>
      </c>
      <c r="C20" s="120">
        <f t="shared" ref="C20:E20" si="6">C8+C19</f>
        <v>8928.666667</v>
      </c>
      <c r="D20" s="120">
        <f t="shared" si="6"/>
        <v>63020.05467</v>
      </c>
      <c r="E20" s="120">
        <f t="shared" si="6"/>
        <v>129465.3055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7.0" customHeight="1">
      <c r="A21" s="4"/>
      <c r="B21" s="540" t="s">
        <v>415</v>
      </c>
      <c r="C21" s="247">
        <f t="shared" ref="C21:E21" si="7">IF(C7="","",C20/C7)</f>
        <v>15703.68509</v>
      </c>
      <c r="D21" s="247">
        <f t="shared" si="7"/>
        <v>70488.04182</v>
      </c>
      <c r="E21" s="247">
        <f t="shared" si="7"/>
        <v>137113.2809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528"/>
      <c r="C22" s="125"/>
      <c r="D22" s="125"/>
      <c r="E22" s="125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535" t="s">
        <v>411</v>
      </c>
      <c r="C23" s="541">
        <f t="shared" ref="C23:E23" si="8">C12</f>
        <v>260</v>
      </c>
      <c r="D23" s="541">
        <f t="shared" si="8"/>
        <v>260</v>
      </c>
      <c r="E23" s="541">
        <f t="shared" si="8"/>
        <v>260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542" t="s">
        <v>412</v>
      </c>
      <c r="C24" s="66">
        <f t="shared" ref="C24:E24" si="9">IF(C21="","",C21/C23)</f>
        <v>60.39878882</v>
      </c>
      <c r="D24" s="66">
        <f t="shared" si="9"/>
        <v>271.1078532</v>
      </c>
      <c r="E24" s="66">
        <f t="shared" si="9"/>
        <v>527.3587727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9.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9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9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9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B1:E1"/>
    <mergeCell ref="B16:E16"/>
  </mergeCells>
  <printOptions horizontalCentered="1" verticalCentered="1"/>
  <pageMargins bottom="0.7480314960629921" footer="0.0" header="0.0" left="0.7086614173228347" right="0.7086614173228347" top="0.7480314960629921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DE9D9"/>
    <pageSetUpPr/>
  </sheetPr>
  <sheetViews>
    <sheetView workbookViewId="0"/>
  </sheetViews>
  <sheetFormatPr customHeight="1" defaultColWidth="12.63" defaultRowHeight="15.0"/>
  <cols>
    <col customWidth="1" min="1" max="6" width="16.88"/>
    <col customWidth="1" min="7" max="7" width="11.5"/>
    <col customWidth="1" min="8" max="8" width="25.88"/>
    <col customWidth="1" min="9" max="26" width="11.5"/>
  </cols>
  <sheetData>
    <row r="1" ht="33.0" customHeight="1">
      <c r="A1" s="543" t="s">
        <v>416</v>
      </c>
      <c r="B1" s="238"/>
      <c r="C1" s="238"/>
      <c r="D1" s="238"/>
      <c r="E1" s="238"/>
      <c r="F1" s="544"/>
      <c r="G1" s="545"/>
      <c r="H1" s="546" t="s">
        <v>417</v>
      </c>
      <c r="I1" s="547"/>
      <c r="J1" s="545"/>
      <c r="K1" s="545"/>
      <c r="L1" s="545"/>
      <c r="M1" s="545"/>
      <c r="N1" s="545"/>
      <c r="O1" s="545"/>
      <c r="P1" s="545"/>
      <c r="Q1" s="545"/>
      <c r="R1" s="545"/>
      <c r="S1" s="545"/>
      <c r="T1" s="545"/>
      <c r="U1" s="545"/>
      <c r="V1" s="545"/>
      <c r="W1" s="545"/>
      <c r="X1" s="545"/>
      <c r="Y1" s="545"/>
      <c r="Z1" s="545"/>
    </row>
    <row r="2" ht="15.0" customHeight="1">
      <c r="A2" s="548" t="s">
        <v>418</v>
      </c>
      <c r="B2" s="549"/>
      <c r="C2" s="550" t="s">
        <v>419</v>
      </c>
      <c r="D2" s="549"/>
      <c r="E2" s="549"/>
      <c r="F2" s="551"/>
      <c r="G2" s="545"/>
      <c r="H2" s="552"/>
      <c r="I2" s="363"/>
      <c r="J2" s="545"/>
      <c r="K2" s="545"/>
      <c r="L2" s="545"/>
      <c r="M2" s="545"/>
      <c r="N2" s="545"/>
      <c r="O2" s="545"/>
      <c r="P2" s="545"/>
      <c r="Q2" s="545"/>
      <c r="R2" s="545"/>
      <c r="S2" s="545"/>
      <c r="T2" s="545"/>
      <c r="U2" s="545"/>
      <c r="V2" s="545"/>
      <c r="W2" s="545"/>
      <c r="X2" s="545"/>
      <c r="Y2" s="545"/>
      <c r="Z2" s="545"/>
    </row>
    <row r="3" ht="15.0" customHeight="1">
      <c r="A3" s="553" t="s">
        <v>420</v>
      </c>
      <c r="B3" s="364"/>
      <c r="C3" s="554">
        <f>'Plan financement'!C59+'Plan financement'!E59</f>
        <v>8000</v>
      </c>
      <c r="D3" s="555" t="s">
        <v>421</v>
      </c>
      <c r="E3" s="364"/>
      <c r="F3" s="556"/>
      <c r="G3" s="545"/>
      <c r="H3" s="545"/>
      <c r="I3" s="545"/>
      <c r="J3" s="545"/>
      <c r="K3" s="545"/>
      <c r="L3" s="545"/>
      <c r="M3" s="545"/>
      <c r="N3" s="545"/>
      <c r="O3" s="545"/>
      <c r="P3" s="545"/>
      <c r="Q3" s="545"/>
      <c r="R3" s="545"/>
      <c r="S3" s="545"/>
      <c r="T3" s="545"/>
      <c r="U3" s="545"/>
      <c r="V3" s="545"/>
      <c r="W3" s="545"/>
      <c r="X3" s="545"/>
      <c r="Y3" s="545"/>
      <c r="Z3" s="545"/>
    </row>
    <row r="4" ht="15.0" customHeight="1">
      <c r="A4" s="553" t="s">
        <v>422</v>
      </c>
      <c r="B4" s="364"/>
      <c r="C4" s="557">
        <f>'Plan financement'!J59/12</f>
        <v>3</v>
      </c>
      <c r="D4" s="399" t="s">
        <v>423</v>
      </c>
      <c r="E4" s="558">
        <f>C4*12</f>
        <v>36</v>
      </c>
      <c r="F4" s="556" t="s">
        <v>424</v>
      </c>
      <c r="G4" s="545"/>
      <c r="H4" s="545"/>
      <c r="I4" s="545"/>
      <c r="J4" s="545"/>
      <c r="K4" s="545"/>
      <c r="L4" s="545"/>
      <c r="M4" s="545"/>
      <c r="N4" s="545"/>
      <c r="O4" s="545"/>
      <c r="P4" s="545"/>
      <c r="Q4" s="545"/>
      <c r="R4" s="545"/>
      <c r="S4" s="545"/>
      <c r="T4" s="545"/>
      <c r="U4" s="545"/>
      <c r="V4" s="545"/>
      <c r="W4" s="545"/>
      <c r="X4" s="545"/>
      <c r="Y4" s="545"/>
      <c r="Z4" s="545"/>
    </row>
    <row r="5" ht="15.0" customHeight="1">
      <c r="A5" s="553" t="s">
        <v>425</v>
      </c>
      <c r="B5" s="559"/>
      <c r="C5" s="560">
        <f>'Plan financement'!K59</f>
        <v>0</v>
      </c>
      <c r="D5" s="399" t="s">
        <v>423</v>
      </c>
      <c r="E5" s="561">
        <f>C3/E4</f>
        <v>222.2222222</v>
      </c>
      <c r="F5" s="556" t="s">
        <v>426</v>
      </c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45"/>
      <c r="W5" s="545"/>
      <c r="X5" s="545"/>
      <c r="Y5" s="545"/>
      <c r="Z5" s="545"/>
    </row>
    <row r="6" ht="15.0" customHeight="1">
      <c r="A6" s="562"/>
      <c r="B6" s="563"/>
      <c r="C6" s="563"/>
      <c r="D6" s="563"/>
      <c r="E6" s="563"/>
      <c r="F6" s="564"/>
      <c r="G6" s="545"/>
      <c r="H6" s="545"/>
      <c r="I6" s="545"/>
      <c r="J6" s="545"/>
      <c r="K6" s="545"/>
      <c r="L6" s="545"/>
      <c r="M6" s="545"/>
      <c r="N6" s="545"/>
      <c r="O6" s="545"/>
      <c r="P6" s="545"/>
      <c r="Q6" s="545"/>
      <c r="R6" s="545"/>
      <c r="S6" s="545"/>
      <c r="T6" s="545"/>
      <c r="U6" s="545"/>
      <c r="V6" s="545"/>
      <c r="W6" s="545"/>
      <c r="X6" s="545"/>
      <c r="Y6" s="545"/>
      <c r="Z6" s="545"/>
    </row>
    <row r="7" ht="15.0" customHeight="1">
      <c r="A7" s="565" t="s">
        <v>427</v>
      </c>
      <c r="B7" s="565" t="s">
        <v>428</v>
      </c>
      <c r="C7" s="565" t="s">
        <v>123</v>
      </c>
      <c r="D7" s="565" t="s">
        <v>429</v>
      </c>
      <c r="E7" s="565" t="s">
        <v>173</v>
      </c>
      <c r="F7" s="565" t="s">
        <v>430</v>
      </c>
      <c r="G7" s="545"/>
      <c r="H7" s="545"/>
      <c r="I7" s="545"/>
      <c r="J7" s="545"/>
      <c r="K7" s="545"/>
      <c r="L7" s="545"/>
      <c r="M7" s="545"/>
      <c r="N7" s="545"/>
      <c r="O7" s="545"/>
      <c r="P7" s="545"/>
      <c r="Q7" s="545"/>
      <c r="R7" s="545"/>
      <c r="S7" s="545"/>
      <c r="T7" s="545"/>
      <c r="U7" s="545"/>
      <c r="V7" s="545"/>
      <c r="W7" s="545"/>
      <c r="X7" s="545"/>
      <c r="Y7" s="545"/>
      <c r="Z7" s="545"/>
    </row>
    <row r="8" ht="15.0" customHeight="1">
      <c r="A8" s="566"/>
      <c r="B8" s="566"/>
      <c r="C8" s="566"/>
      <c r="D8" s="566"/>
      <c r="E8" s="566"/>
      <c r="F8" s="566"/>
      <c r="G8" s="545"/>
      <c r="H8" s="545"/>
      <c r="I8" s="545"/>
      <c r="J8" s="545"/>
      <c r="K8" s="545"/>
      <c r="L8" s="545"/>
      <c r="M8" s="545"/>
      <c r="N8" s="545"/>
      <c r="O8" s="545"/>
      <c r="P8" s="545"/>
      <c r="Q8" s="545"/>
      <c r="R8" s="545"/>
      <c r="S8" s="545"/>
      <c r="T8" s="545"/>
      <c r="U8" s="545"/>
      <c r="V8" s="545"/>
      <c r="W8" s="545"/>
      <c r="X8" s="545"/>
      <c r="Y8" s="545"/>
      <c r="Z8" s="545"/>
    </row>
    <row r="9" ht="15.0" customHeight="1">
      <c r="A9" s="567" t="s">
        <v>431</v>
      </c>
      <c r="B9" s="568">
        <f>C3</f>
        <v>8000</v>
      </c>
      <c r="C9" s="569">
        <f t="shared" ref="C9:C20" si="1">PMT($C$5/12,$E$4,$C$3,0)</f>
        <v>-222.2222222</v>
      </c>
      <c r="D9" s="568">
        <f t="shared" ref="D9:D20" si="2">C9-E9</f>
        <v>-222.2222222</v>
      </c>
      <c r="E9" s="569">
        <f t="shared" ref="E9:E20" si="3">-B9*$C$5/12</f>
        <v>0</v>
      </c>
      <c r="F9" s="570">
        <f t="shared" ref="F9:F20" si="4">B9+D9</f>
        <v>7777.777778</v>
      </c>
      <c r="G9" s="545"/>
      <c r="H9" s="545"/>
      <c r="I9" s="545"/>
      <c r="J9" s="545"/>
      <c r="K9" s="545"/>
      <c r="L9" s="545"/>
      <c r="M9" s="545"/>
      <c r="N9" s="545"/>
      <c r="O9" s="545"/>
      <c r="P9" s="545"/>
      <c r="Q9" s="545"/>
      <c r="R9" s="545"/>
      <c r="S9" s="545"/>
      <c r="T9" s="545"/>
      <c r="U9" s="545"/>
      <c r="V9" s="545"/>
      <c r="W9" s="545"/>
      <c r="X9" s="545"/>
      <c r="Y9" s="545"/>
      <c r="Z9" s="545"/>
    </row>
    <row r="10" ht="15.0" customHeight="1">
      <c r="A10" s="567" t="s">
        <v>432</v>
      </c>
      <c r="B10" s="568">
        <f t="shared" ref="B10:B20" si="5">F9</f>
        <v>7777.777778</v>
      </c>
      <c r="C10" s="569">
        <f t="shared" si="1"/>
        <v>-222.2222222</v>
      </c>
      <c r="D10" s="568">
        <f t="shared" si="2"/>
        <v>-222.2222222</v>
      </c>
      <c r="E10" s="569">
        <f t="shared" si="3"/>
        <v>0</v>
      </c>
      <c r="F10" s="570">
        <f t="shared" si="4"/>
        <v>7555.555556</v>
      </c>
      <c r="G10" s="545"/>
      <c r="H10" s="545"/>
      <c r="I10" s="545"/>
      <c r="J10" s="545"/>
      <c r="K10" s="545"/>
      <c r="L10" s="545"/>
      <c r="M10" s="545"/>
      <c r="N10" s="545"/>
      <c r="O10" s="545"/>
      <c r="P10" s="545"/>
      <c r="Q10" s="545"/>
      <c r="R10" s="545"/>
      <c r="S10" s="545"/>
      <c r="T10" s="545"/>
      <c r="U10" s="545"/>
      <c r="V10" s="545"/>
      <c r="W10" s="545"/>
      <c r="X10" s="545"/>
      <c r="Y10" s="545"/>
      <c r="Z10" s="545"/>
    </row>
    <row r="11" ht="15.0" customHeight="1">
      <c r="A11" s="567" t="s">
        <v>433</v>
      </c>
      <c r="B11" s="568">
        <f t="shared" si="5"/>
        <v>7555.555556</v>
      </c>
      <c r="C11" s="569">
        <f t="shared" si="1"/>
        <v>-222.2222222</v>
      </c>
      <c r="D11" s="568">
        <f t="shared" si="2"/>
        <v>-222.2222222</v>
      </c>
      <c r="E11" s="569">
        <f t="shared" si="3"/>
        <v>0</v>
      </c>
      <c r="F11" s="570">
        <f t="shared" si="4"/>
        <v>7333.333333</v>
      </c>
      <c r="G11" s="545"/>
      <c r="H11" s="545"/>
      <c r="I11" s="545"/>
      <c r="J11" s="545"/>
      <c r="K11" s="545"/>
      <c r="L11" s="545"/>
      <c r="M11" s="545"/>
      <c r="N11" s="545"/>
      <c r="O11" s="545"/>
      <c r="P11" s="545"/>
      <c r="Q11" s="545"/>
      <c r="R11" s="545"/>
      <c r="S11" s="545"/>
      <c r="T11" s="545"/>
      <c r="U11" s="545"/>
      <c r="V11" s="545"/>
      <c r="W11" s="545"/>
      <c r="X11" s="545"/>
      <c r="Y11" s="545"/>
      <c r="Z11" s="545"/>
    </row>
    <row r="12" ht="15.0" customHeight="1">
      <c r="A12" s="567" t="s">
        <v>434</v>
      </c>
      <c r="B12" s="568">
        <f t="shared" si="5"/>
        <v>7333.333333</v>
      </c>
      <c r="C12" s="569">
        <f t="shared" si="1"/>
        <v>-222.2222222</v>
      </c>
      <c r="D12" s="568">
        <f t="shared" si="2"/>
        <v>-222.2222222</v>
      </c>
      <c r="E12" s="569">
        <f t="shared" si="3"/>
        <v>0</v>
      </c>
      <c r="F12" s="570">
        <f t="shared" si="4"/>
        <v>7111.111111</v>
      </c>
      <c r="G12" s="545"/>
      <c r="H12" s="545"/>
      <c r="I12" s="545"/>
      <c r="J12" s="545"/>
      <c r="K12" s="545"/>
      <c r="L12" s="545"/>
      <c r="M12" s="545"/>
      <c r="N12" s="545"/>
      <c r="O12" s="545"/>
      <c r="P12" s="545"/>
      <c r="Q12" s="545"/>
      <c r="R12" s="545"/>
      <c r="S12" s="545"/>
      <c r="T12" s="545"/>
      <c r="U12" s="545"/>
      <c r="V12" s="545"/>
      <c r="W12" s="545"/>
      <c r="X12" s="545"/>
      <c r="Y12" s="545"/>
      <c r="Z12" s="545"/>
    </row>
    <row r="13" ht="15.0" customHeight="1">
      <c r="A13" s="567" t="s">
        <v>435</v>
      </c>
      <c r="B13" s="568">
        <f t="shared" si="5"/>
        <v>7111.111111</v>
      </c>
      <c r="C13" s="569">
        <f t="shared" si="1"/>
        <v>-222.2222222</v>
      </c>
      <c r="D13" s="568">
        <f t="shared" si="2"/>
        <v>-222.2222222</v>
      </c>
      <c r="E13" s="569">
        <f t="shared" si="3"/>
        <v>0</v>
      </c>
      <c r="F13" s="570">
        <f t="shared" si="4"/>
        <v>6888.888889</v>
      </c>
      <c r="G13" s="545"/>
      <c r="H13" s="545"/>
      <c r="I13" s="545"/>
      <c r="J13" s="545"/>
      <c r="K13" s="545"/>
      <c r="L13" s="545"/>
      <c r="M13" s="545"/>
      <c r="N13" s="545"/>
      <c r="O13" s="545"/>
      <c r="P13" s="545"/>
      <c r="Q13" s="545"/>
      <c r="R13" s="545"/>
      <c r="S13" s="545"/>
      <c r="T13" s="545"/>
      <c r="U13" s="545"/>
      <c r="V13" s="545"/>
      <c r="W13" s="545"/>
      <c r="X13" s="545"/>
      <c r="Y13" s="545"/>
      <c r="Z13" s="545"/>
    </row>
    <row r="14" ht="15.0" customHeight="1">
      <c r="A14" s="567" t="s">
        <v>436</v>
      </c>
      <c r="B14" s="568">
        <f t="shared" si="5"/>
        <v>6888.888889</v>
      </c>
      <c r="C14" s="569">
        <f t="shared" si="1"/>
        <v>-222.2222222</v>
      </c>
      <c r="D14" s="568">
        <f t="shared" si="2"/>
        <v>-222.2222222</v>
      </c>
      <c r="E14" s="569">
        <f t="shared" si="3"/>
        <v>0</v>
      </c>
      <c r="F14" s="570">
        <f t="shared" si="4"/>
        <v>6666.666667</v>
      </c>
      <c r="G14" s="545"/>
      <c r="H14" s="545"/>
      <c r="I14" s="545"/>
      <c r="J14" s="545"/>
      <c r="K14" s="545"/>
      <c r="L14" s="545"/>
      <c r="M14" s="545"/>
      <c r="N14" s="545"/>
      <c r="O14" s="545"/>
      <c r="P14" s="545"/>
      <c r="Q14" s="545"/>
      <c r="R14" s="545"/>
      <c r="S14" s="545"/>
      <c r="T14" s="545"/>
      <c r="U14" s="545"/>
      <c r="V14" s="545"/>
      <c r="W14" s="545"/>
      <c r="X14" s="545"/>
      <c r="Y14" s="545"/>
      <c r="Z14" s="545"/>
    </row>
    <row r="15" ht="15.0" customHeight="1">
      <c r="A15" s="567" t="s">
        <v>437</v>
      </c>
      <c r="B15" s="568">
        <f t="shared" si="5"/>
        <v>6666.666667</v>
      </c>
      <c r="C15" s="569">
        <f t="shared" si="1"/>
        <v>-222.2222222</v>
      </c>
      <c r="D15" s="568">
        <f t="shared" si="2"/>
        <v>-222.2222222</v>
      </c>
      <c r="E15" s="569">
        <f t="shared" si="3"/>
        <v>0</v>
      </c>
      <c r="F15" s="570">
        <f t="shared" si="4"/>
        <v>6444.444444</v>
      </c>
      <c r="G15" s="545"/>
      <c r="H15" s="545"/>
      <c r="I15" s="545"/>
      <c r="J15" s="545"/>
      <c r="K15" s="545"/>
      <c r="L15" s="545"/>
      <c r="M15" s="545"/>
      <c r="N15" s="545"/>
      <c r="O15" s="545"/>
      <c r="P15" s="545"/>
      <c r="Q15" s="545"/>
      <c r="R15" s="545"/>
      <c r="S15" s="545"/>
      <c r="T15" s="545"/>
      <c r="U15" s="545"/>
      <c r="V15" s="545"/>
      <c r="W15" s="545"/>
      <c r="X15" s="545"/>
      <c r="Y15" s="545"/>
      <c r="Z15" s="545"/>
    </row>
    <row r="16" ht="15.0" customHeight="1">
      <c r="A16" s="567" t="s">
        <v>438</v>
      </c>
      <c r="B16" s="568">
        <f t="shared" si="5"/>
        <v>6444.444444</v>
      </c>
      <c r="C16" s="569">
        <f t="shared" si="1"/>
        <v>-222.2222222</v>
      </c>
      <c r="D16" s="568">
        <f t="shared" si="2"/>
        <v>-222.2222222</v>
      </c>
      <c r="E16" s="569">
        <f t="shared" si="3"/>
        <v>0</v>
      </c>
      <c r="F16" s="570">
        <f t="shared" si="4"/>
        <v>6222.222222</v>
      </c>
      <c r="G16" s="545"/>
      <c r="H16" s="545"/>
      <c r="I16" s="545"/>
      <c r="J16" s="545"/>
      <c r="K16" s="545"/>
      <c r="L16" s="545"/>
      <c r="M16" s="545"/>
      <c r="N16" s="545"/>
      <c r="O16" s="545"/>
      <c r="P16" s="545"/>
      <c r="Q16" s="545"/>
      <c r="R16" s="545"/>
      <c r="S16" s="545"/>
      <c r="T16" s="545"/>
      <c r="U16" s="545"/>
      <c r="V16" s="545"/>
      <c r="W16" s="545"/>
      <c r="X16" s="545"/>
      <c r="Y16" s="545"/>
      <c r="Z16" s="545"/>
    </row>
    <row r="17" ht="15.0" customHeight="1">
      <c r="A17" s="567" t="s">
        <v>439</v>
      </c>
      <c r="B17" s="568">
        <f t="shared" si="5"/>
        <v>6222.222222</v>
      </c>
      <c r="C17" s="569">
        <f t="shared" si="1"/>
        <v>-222.2222222</v>
      </c>
      <c r="D17" s="568">
        <f t="shared" si="2"/>
        <v>-222.2222222</v>
      </c>
      <c r="E17" s="569">
        <f t="shared" si="3"/>
        <v>0</v>
      </c>
      <c r="F17" s="570">
        <f t="shared" si="4"/>
        <v>6000</v>
      </c>
      <c r="G17" s="545"/>
      <c r="H17" s="545"/>
      <c r="I17" s="545"/>
      <c r="J17" s="545"/>
      <c r="K17" s="545"/>
      <c r="L17" s="545"/>
      <c r="M17" s="545"/>
      <c r="N17" s="545"/>
      <c r="O17" s="545"/>
      <c r="P17" s="545"/>
      <c r="Q17" s="545"/>
      <c r="R17" s="545"/>
      <c r="S17" s="545"/>
      <c r="T17" s="545"/>
      <c r="U17" s="545"/>
      <c r="V17" s="545"/>
      <c r="W17" s="545"/>
      <c r="X17" s="545"/>
      <c r="Y17" s="545"/>
      <c r="Z17" s="545"/>
    </row>
    <row r="18" ht="15.0" customHeight="1">
      <c r="A18" s="567" t="s">
        <v>440</v>
      </c>
      <c r="B18" s="568">
        <f t="shared" si="5"/>
        <v>6000</v>
      </c>
      <c r="C18" s="569">
        <f t="shared" si="1"/>
        <v>-222.2222222</v>
      </c>
      <c r="D18" s="568">
        <f t="shared" si="2"/>
        <v>-222.2222222</v>
      </c>
      <c r="E18" s="569">
        <f t="shared" si="3"/>
        <v>0</v>
      </c>
      <c r="F18" s="570">
        <f t="shared" si="4"/>
        <v>5777.777778</v>
      </c>
      <c r="G18" s="545"/>
      <c r="H18" s="545"/>
      <c r="I18" s="545"/>
      <c r="J18" s="545"/>
      <c r="K18" s="545"/>
      <c r="L18" s="545"/>
      <c r="M18" s="545"/>
      <c r="N18" s="545"/>
      <c r="O18" s="545"/>
      <c r="P18" s="545"/>
      <c r="Q18" s="545"/>
      <c r="R18" s="545"/>
      <c r="S18" s="545"/>
      <c r="T18" s="545"/>
      <c r="U18" s="545"/>
      <c r="V18" s="545"/>
      <c r="W18" s="545"/>
      <c r="X18" s="545"/>
      <c r="Y18" s="545"/>
      <c r="Z18" s="545"/>
    </row>
    <row r="19" ht="15.0" customHeight="1">
      <c r="A19" s="567" t="s">
        <v>441</v>
      </c>
      <c r="B19" s="568">
        <f t="shared" si="5"/>
        <v>5777.777778</v>
      </c>
      <c r="C19" s="569">
        <f t="shared" si="1"/>
        <v>-222.2222222</v>
      </c>
      <c r="D19" s="568">
        <f t="shared" si="2"/>
        <v>-222.2222222</v>
      </c>
      <c r="E19" s="569">
        <f t="shared" si="3"/>
        <v>0</v>
      </c>
      <c r="F19" s="570">
        <f t="shared" si="4"/>
        <v>5555.555556</v>
      </c>
      <c r="G19" s="545"/>
      <c r="H19" s="545"/>
      <c r="I19" s="545"/>
      <c r="J19" s="545"/>
      <c r="K19" s="545"/>
      <c r="L19" s="545"/>
      <c r="M19" s="545"/>
      <c r="N19" s="545"/>
      <c r="O19" s="545"/>
      <c r="P19" s="545"/>
      <c r="Q19" s="545"/>
      <c r="R19" s="545"/>
      <c r="S19" s="545"/>
      <c r="T19" s="545"/>
      <c r="U19" s="545"/>
      <c r="V19" s="545"/>
      <c r="W19" s="545"/>
      <c r="X19" s="545"/>
      <c r="Y19" s="545"/>
      <c r="Z19" s="545"/>
    </row>
    <row r="20" ht="15.0" customHeight="1">
      <c r="A20" s="567" t="s">
        <v>442</v>
      </c>
      <c r="B20" s="568">
        <f t="shared" si="5"/>
        <v>5555.555556</v>
      </c>
      <c r="C20" s="569">
        <f t="shared" si="1"/>
        <v>-222.2222222</v>
      </c>
      <c r="D20" s="568">
        <f t="shared" si="2"/>
        <v>-222.2222222</v>
      </c>
      <c r="E20" s="569">
        <f t="shared" si="3"/>
        <v>0</v>
      </c>
      <c r="F20" s="570">
        <f t="shared" si="4"/>
        <v>5333.333333</v>
      </c>
      <c r="G20" s="545"/>
      <c r="H20" s="545"/>
      <c r="I20" s="545"/>
      <c r="J20" s="545"/>
      <c r="K20" s="545"/>
      <c r="L20" s="545"/>
      <c r="M20" s="545"/>
      <c r="N20" s="545"/>
      <c r="O20" s="545"/>
      <c r="P20" s="545"/>
      <c r="Q20" s="545"/>
      <c r="R20" s="545"/>
      <c r="S20" s="545"/>
      <c r="T20" s="545"/>
      <c r="U20" s="545"/>
      <c r="V20" s="545"/>
      <c r="W20" s="545"/>
      <c r="X20" s="545"/>
      <c r="Y20" s="545"/>
      <c r="Z20" s="545"/>
    </row>
    <row r="21" ht="15.0" customHeight="1">
      <c r="A21" s="571" t="s">
        <v>443</v>
      </c>
      <c r="B21" s="572" t="s">
        <v>444</v>
      </c>
      <c r="C21" s="573">
        <f t="shared" ref="C21:E21" si="6">SUM(C9:C20)</f>
        <v>-2666.666667</v>
      </c>
      <c r="D21" s="574">
        <f t="shared" si="6"/>
        <v>-2666.666667</v>
      </c>
      <c r="E21" s="573">
        <f t="shared" si="6"/>
        <v>0</v>
      </c>
      <c r="F21" s="575"/>
      <c r="G21" s="545"/>
      <c r="H21" s="545"/>
      <c r="I21" s="545"/>
      <c r="J21" s="545"/>
      <c r="K21" s="545"/>
      <c r="L21" s="545"/>
      <c r="M21" s="545"/>
      <c r="N21" s="545"/>
      <c r="O21" s="545"/>
      <c r="P21" s="545"/>
      <c r="Q21" s="545"/>
      <c r="R21" s="545"/>
      <c r="S21" s="545"/>
      <c r="T21" s="545"/>
      <c r="U21" s="545"/>
      <c r="V21" s="545"/>
      <c r="W21" s="545"/>
      <c r="X21" s="545"/>
      <c r="Y21" s="545"/>
      <c r="Z21" s="545"/>
    </row>
    <row r="22" ht="15.0" customHeight="1">
      <c r="A22" s="567" t="s">
        <v>445</v>
      </c>
      <c r="B22" s="568">
        <f>F20</f>
        <v>5333.333333</v>
      </c>
      <c r="C22" s="569">
        <f t="shared" ref="C22:C33" si="7">PMT($C$5/12,$E$4,$C$3,0)</f>
        <v>-222.2222222</v>
      </c>
      <c r="D22" s="568">
        <f t="shared" ref="D22:D33" si="8">C22-E22</f>
        <v>-222.2222222</v>
      </c>
      <c r="E22" s="569">
        <f t="shared" ref="E22:E33" si="9">-B22*$C$5/12</f>
        <v>0</v>
      </c>
      <c r="F22" s="570">
        <f t="shared" ref="F22:F33" si="10">B22+D22</f>
        <v>5111.111111</v>
      </c>
      <c r="G22" s="545"/>
      <c r="H22" s="545"/>
      <c r="I22" s="545"/>
      <c r="J22" s="545"/>
      <c r="K22" s="545"/>
      <c r="L22" s="545"/>
      <c r="M22" s="545"/>
      <c r="N22" s="545"/>
      <c r="O22" s="545"/>
      <c r="P22" s="545"/>
      <c r="Q22" s="545"/>
      <c r="R22" s="545"/>
      <c r="S22" s="545"/>
      <c r="T22" s="545"/>
      <c r="U22" s="545"/>
      <c r="V22" s="545"/>
      <c r="W22" s="545"/>
      <c r="X22" s="545"/>
      <c r="Y22" s="545"/>
      <c r="Z22" s="545"/>
    </row>
    <row r="23" ht="15.0" customHeight="1">
      <c r="A23" s="567" t="s">
        <v>446</v>
      </c>
      <c r="B23" s="568">
        <f t="shared" ref="B23:B33" si="11">F22</f>
        <v>5111.111111</v>
      </c>
      <c r="C23" s="569">
        <f t="shared" si="7"/>
        <v>-222.2222222</v>
      </c>
      <c r="D23" s="568">
        <f t="shared" si="8"/>
        <v>-222.2222222</v>
      </c>
      <c r="E23" s="569">
        <f t="shared" si="9"/>
        <v>0</v>
      </c>
      <c r="F23" s="570">
        <f t="shared" si="10"/>
        <v>4888.888889</v>
      </c>
      <c r="G23" s="545"/>
      <c r="H23" s="545"/>
      <c r="I23" s="545"/>
      <c r="J23" s="545"/>
      <c r="K23" s="545"/>
      <c r="L23" s="545"/>
      <c r="M23" s="545"/>
      <c r="N23" s="545"/>
      <c r="O23" s="545"/>
      <c r="P23" s="545"/>
      <c r="Q23" s="545"/>
      <c r="R23" s="545"/>
      <c r="S23" s="545"/>
      <c r="T23" s="545"/>
      <c r="U23" s="545"/>
      <c r="V23" s="545"/>
      <c r="W23" s="545"/>
      <c r="X23" s="545"/>
      <c r="Y23" s="545"/>
      <c r="Z23" s="545"/>
    </row>
    <row r="24" ht="15.0" customHeight="1">
      <c r="A24" s="567" t="s">
        <v>447</v>
      </c>
      <c r="B24" s="568">
        <f t="shared" si="11"/>
        <v>4888.888889</v>
      </c>
      <c r="C24" s="569">
        <f t="shared" si="7"/>
        <v>-222.2222222</v>
      </c>
      <c r="D24" s="568">
        <f t="shared" si="8"/>
        <v>-222.2222222</v>
      </c>
      <c r="E24" s="569">
        <f t="shared" si="9"/>
        <v>0</v>
      </c>
      <c r="F24" s="570">
        <f t="shared" si="10"/>
        <v>4666.666667</v>
      </c>
      <c r="G24" s="545"/>
      <c r="H24" s="545"/>
      <c r="I24" s="545"/>
      <c r="J24" s="545"/>
      <c r="K24" s="545"/>
      <c r="L24" s="545"/>
      <c r="M24" s="545"/>
      <c r="N24" s="545"/>
      <c r="O24" s="545"/>
      <c r="P24" s="545"/>
      <c r="Q24" s="545"/>
      <c r="R24" s="545"/>
      <c r="S24" s="545"/>
      <c r="T24" s="545"/>
      <c r="U24" s="545"/>
      <c r="V24" s="545"/>
      <c r="W24" s="545"/>
      <c r="X24" s="545"/>
      <c r="Y24" s="545"/>
      <c r="Z24" s="545"/>
    </row>
    <row r="25" ht="15.0" customHeight="1">
      <c r="A25" s="567" t="s">
        <v>448</v>
      </c>
      <c r="B25" s="568">
        <f t="shared" si="11"/>
        <v>4666.666667</v>
      </c>
      <c r="C25" s="569">
        <f t="shared" si="7"/>
        <v>-222.2222222</v>
      </c>
      <c r="D25" s="568">
        <f t="shared" si="8"/>
        <v>-222.2222222</v>
      </c>
      <c r="E25" s="569">
        <f t="shared" si="9"/>
        <v>0</v>
      </c>
      <c r="F25" s="570">
        <f t="shared" si="10"/>
        <v>4444.444444</v>
      </c>
      <c r="G25" s="545"/>
      <c r="H25" s="545"/>
      <c r="I25" s="545"/>
      <c r="J25" s="545"/>
      <c r="K25" s="545"/>
      <c r="L25" s="545"/>
      <c r="M25" s="545"/>
      <c r="N25" s="545"/>
      <c r="O25" s="545"/>
      <c r="P25" s="545"/>
      <c r="Q25" s="545"/>
      <c r="R25" s="545"/>
      <c r="S25" s="545"/>
      <c r="T25" s="545"/>
      <c r="U25" s="545"/>
      <c r="V25" s="545"/>
      <c r="W25" s="545"/>
      <c r="X25" s="545"/>
      <c r="Y25" s="545"/>
      <c r="Z25" s="545"/>
    </row>
    <row r="26" ht="15.0" customHeight="1">
      <c r="A26" s="567" t="s">
        <v>449</v>
      </c>
      <c r="B26" s="568">
        <f t="shared" si="11"/>
        <v>4444.444444</v>
      </c>
      <c r="C26" s="569">
        <f t="shared" si="7"/>
        <v>-222.2222222</v>
      </c>
      <c r="D26" s="568">
        <f t="shared" si="8"/>
        <v>-222.2222222</v>
      </c>
      <c r="E26" s="569">
        <f t="shared" si="9"/>
        <v>0</v>
      </c>
      <c r="F26" s="570">
        <f t="shared" si="10"/>
        <v>4222.222222</v>
      </c>
      <c r="G26" s="545"/>
      <c r="H26" s="545"/>
      <c r="I26" s="545"/>
      <c r="J26" s="545"/>
      <c r="K26" s="545"/>
      <c r="L26" s="545"/>
      <c r="M26" s="545"/>
      <c r="N26" s="545"/>
      <c r="O26" s="545"/>
      <c r="P26" s="545"/>
      <c r="Q26" s="545"/>
      <c r="R26" s="545"/>
      <c r="S26" s="545"/>
      <c r="T26" s="545"/>
      <c r="U26" s="545"/>
      <c r="V26" s="545"/>
      <c r="W26" s="545"/>
      <c r="X26" s="545"/>
      <c r="Y26" s="545"/>
      <c r="Z26" s="545"/>
    </row>
    <row r="27" ht="15.0" customHeight="1">
      <c r="A27" s="567" t="s">
        <v>450</v>
      </c>
      <c r="B27" s="568">
        <f t="shared" si="11"/>
        <v>4222.222222</v>
      </c>
      <c r="C27" s="569">
        <f t="shared" si="7"/>
        <v>-222.2222222</v>
      </c>
      <c r="D27" s="568">
        <f t="shared" si="8"/>
        <v>-222.2222222</v>
      </c>
      <c r="E27" s="569">
        <f t="shared" si="9"/>
        <v>0</v>
      </c>
      <c r="F27" s="570">
        <f t="shared" si="10"/>
        <v>4000</v>
      </c>
      <c r="G27" s="545"/>
      <c r="H27" s="545"/>
      <c r="I27" s="545"/>
      <c r="J27" s="545"/>
      <c r="K27" s="545"/>
      <c r="L27" s="545"/>
      <c r="M27" s="545"/>
      <c r="N27" s="545"/>
      <c r="O27" s="545"/>
      <c r="P27" s="545"/>
      <c r="Q27" s="545"/>
      <c r="R27" s="545"/>
      <c r="S27" s="545"/>
      <c r="T27" s="545"/>
      <c r="U27" s="545"/>
      <c r="V27" s="545"/>
      <c r="W27" s="545"/>
      <c r="X27" s="545"/>
      <c r="Y27" s="545"/>
      <c r="Z27" s="545"/>
    </row>
    <row r="28" ht="15.0" customHeight="1">
      <c r="A28" s="567" t="s">
        <v>451</v>
      </c>
      <c r="B28" s="568">
        <f t="shared" si="11"/>
        <v>4000</v>
      </c>
      <c r="C28" s="569">
        <f t="shared" si="7"/>
        <v>-222.2222222</v>
      </c>
      <c r="D28" s="568">
        <f t="shared" si="8"/>
        <v>-222.2222222</v>
      </c>
      <c r="E28" s="569">
        <f t="shared" si="9"/>
        <v>0</v>
      </c>
      <c r="F28" s="570">
        <f t="shared" si="10"/>
        <v>3777.777778</v>
      </c>
      <c r="G28" s="545"/>
      <c r="H28" s="545"/>
      <c r="I28" s="545"/>
      <c r="J28" s="545"/>
      <c r="K28" s="545"/>
      <c r="L28" s="545"/>
      <c r="M28" s="545"/>
      <c r="N28" s="545"/>
      <c r="O28" s="545"/>
      <c r="P28" s="545"/>
      <c r="Q28" s="545"/>
      <c r="R28" s="545"/>
      <c r="S28" s="545"/>
      <c r="T28" s="545"/>
      <c r="U28" s="545"/>
      <c r="V28" s="545"/>
      <c r="W28" s="545"/>
      <c r="X28" s="545"/>
      <c r="Y28" s="545"/>
      <c r="Z28" s="545"/>
    </row>
    <row r="29" ht="15.0" customHeight="1">
      <c r="A29" s="567" t="s">
        <v>452</v>
      </c>
      <c r="B29" s="568">
        <f t="shared" si="11"/>
        <v>3777.777778</v>
      </c>
      <c r="C29" s="569">
        <f t="shared" si="7"/>
        <v>-222.2222222</v>
      </c>
      <c r="D29" s="568">
        <f t="shared" si="8"/>
        <v>-222.2222222</v>
      </c>
      <c r="E29" s="569">
        <f t="shared" si="9"/>
        <v>0</v>
      </c>
      <c r="F29" s="570">
        <f t="shared" si="10"/>
        <v>3555.555556</v>
      </c>
      <c r="G29" s="545"/>
      <c r="H29" s="545"/>
      <c r="I29" s="545"/>
      <c r="J29" s="545"/>
      <c r="K29" s="545"/>
      <c r="L29" s="545"/>
      <c r="M29" s="545"/>
      <c r="N29" s="545"/>
      <c r="O29" s="545"/>
      <c r="P29" s="545"/>
      <c r="Q29" s="545"/>
      <c r="R29" s="545"/>
      <c r="S29" s="545"/>
      <c r="T29" s="545"/>
      <c r="U29" s="545"/>
      <c r="V29" s="545"/>
      <c r="W29" s="545"/>
      <c r="X29" s="545"/>
      <c r="Y29" s="545"/>
      <c r="Z29" s="545"/>
    </row>
    <row r="30" ht="15.0" customHeight="1">
      <c r="A30" s="567" t="s">
        <v>453</v>
      </c>
      <c r="B30" s="568">
        <f t="shared" si="11"/>
        <v>3555.555556</v>
      </c>
      <c r="C30" s="569">
        <f t="shared" si="7"/>
        <v>-222.2222222</v>
      </c>
      <c r="D30" s="568">
        <f t="shared" si="8"/>
        <v>-222.2222222</v>
      </c>
      <c r="E30" s="569">
        <f t="shared" si="9"/>
        <v>0</v>
      </c>
      <c r="F30" s="570">
        <f t="shared" si="10"/>
        <v>3333.333333</v>
      </c>
      <c r="G30" s="545"/>
      <c r="H30" s="545"/>
      <c r="I30" s="545"/>
      <c r="J30" s="545"/>
      <c r="K30" s="545"/>
      <c r="L30" s="545"/>
      <c r="M30" s="545"/>
      <c r="N30" s="545"/>
      <c r="O30" s="545"/>
      <c r="P30" s="545"/>
      <c r="Q30" s="545"/>
      <c r="R30" s="545"/>
      <c r="S30" s="545"/>
      <c r="T30" s="545"/>
      <c r="U30" s="545"/>
      <c r="V30" s="545"/>
      <c r="W30" s="545"/>
      <c r="X30" s="545"/>
      <c r="Y30" s="545"/>
      <c r="Z30" s="545"/>
    </row>
    <row r="31" ht="15.0" customHeight="1">
      <c r="A31" s="567" t="s">
        <v>454</v>
      </c>
      <c r="B31" s="568">
        <f t="shared" si="11"/>
        <v>3333.333333</v>
      </c>
      <c r="C31" s="569">
        <f t="shared" si="7"/>
        <v>-222.2222222</v>
      </c>
      <c r="D31" s="568">
        <f t="shared" si="8"/>
        <v>-222.2222222</v>
      </c>
      <c r="E31" s="569">
        <f t="shared" si="9"/>
        <v>0</v>
      </c>
      <c r="F31" s="570">
        <f t="shared" si="10"/>
        <v>3111.111111</v>
      </c>
      <c r="G31" s="545"/>
      <c r="H31" s="545"/>
      <c r="I31" s="545"/>
      <c r="J31" s="545"/>
      <c r="K31" s="545"/>
      <c r="L31" s="545"/>
      <c r="M31" s="545"/>
      <c r="N31" s="545"/>
      <c r="O31" s="545"/>
      <c r="P31" s="545"/>
      <c r="Q31" s="545"/>
      <c r="R31" s="545"/>
      <c r="S31" s="545"/>
      <c r="T31" s="545"/>
      <c r="U31" s="545"/>
      <c r="V31" s="545"/>
      <c r="W31" s="545"/>
      <c r="X31" s="545"/>
      <c r="Y31" s="545"/>
      <c r="Z31" s="545"/>
    </row>
    <row r="32" ht="15.0" customHeight="1">
      <c r="A32" s="567" t="s">
        <v>455</v>
      </c>
      <c r="B32" s="568">
        <f t="shared" si="11"/>
        <v>3111.111111</v>
      </c>
      <c r="C32" s="569">
        <f t="shared" si="7"/>
        <v>-222.2222222</v>
      </c>
      <c r="D32" s="568">
        <f t="shared" si="8"/>
        <v>-222.2222222</v>
      </c>
      <c r="E32" s="569">
        <f t="shared" si="9"/>
        <v>0</v>
      </c>
      <c r="F32" s="570">
        <f t="shared" si="10"/>
        <v>2888.888889</v>
      </c>
      <c r="G32" s="545"/>
      <c r="H32" s="545"/>
      <c r="I32" s="545"/>
      <c r="J32" s="545"/>
      <c r="K32" s="545"/>
      <c r="L32" s="545"/>
      <c r="M32" s="545"/>
      <c r="N32" s="545"/>
      <c r="O32" s="545"/>
      <c r="P32" s="545"/>
      <c r="Q32" s="545"/>
      <c r="R32" s="545"/>
      <c r="S32" s="545"/>
      <c r="T32" s="545"/>
      <c r="U32" s="545"/>
      <c r="V32" s="545"/>
      <c r="W32" s="545"/>
      <c r="X32" s="545"/>
      <c r="Y32" s="545"/>
      <c r="Z32" s="545"/>
    </row>
    <row r="33" ht="15.0" customHeight="1">
      <c r="A33" s="567" t="s">
        <v>456</v>
      </c>
      <c r="B33" s="568">
        <f t="shared" si="11"/>
        <v>2888.888889</v>
      </c>
      <c r="C33" s="569">
        <f t="shared" si="7"/>
        <v>-222.2222222</v>
      </c>
      <c r="D33" s="568">
        <f t="shared" si="8"/>
        <v>-222.2222222</v>
      </c>
      <c r="E33" s="569">
        <f t="shared" si="9"/>
        <v>0</v>
      </c>
      <c r="F33" s="570">
        <f t="shared" si="10"/>
        <v>2666.666667</v>
      </c>
      <c r="G33" s="545"/>
      <c r="H33" s="545"/>
      <c r="I33" s="545"/>
      <c r="J33" s="545"/>
      <c r="K33" s="545"/>
      <c r="L33" s="545"/>
      <c r="M33" s="545"/>
      <c r="N33" s="545"/>
      <c r="O33" s="545"/>
      <c r="P33" s="545"/>
      <c r="Q33" s="545"/>
      <c r="R33" s="545"/>
      <c r="S33" s="545"/>
      <c r="T33" s="545"/>
      <c r="U33" s="545"/>
      <c r="V33" s="545"/>
      <c r="W33" s="545"/>
      <c r="X33" s="545"/>
      <c r="Y33" s="545"/>
      <c r="Z33" s="545"/>
    </row>
    <row r="34" ht="15.0" customHeight="1">
      <c r="A34" s="571" t="s">
        <v>443</v>
      </c>
      <c r="B34" s="572" t="s">
        <v>457</v>
      </c>
      <c r="C34" s="573">
        <f t="shared" ref="C34:E34" si="12">SUM(C22:C33)</f>
        <v>-2666.666667</v>
      </c>
      <c r="D34" s="574">
        <f t="shared" si="12"/>
        <v>-2666.666667</v>
      </c>
      <c r="E34" s="573">
        <f t="shared" si="12"/>
        <v>0</v>
      </c>
      <c r="F34" s="575"/>
      <c r="G34" s="545"/>
      <c r="H34" s="545"/>
      <c r="I34" s="545"/>
      <c r="J34" s="545"/>
      <c r="K34" s="545"/>
      <c r="L34" s="545"/>
      <c r="M34" s="545"/>
      <c r="N34" s="545"/>
      <c r="O34" s="545"/>
      <c r="P34" s="545"/>
      <c r="Q34" s="545"/>
      <c r="R34" s="545"/>
      <c r="S34" s="545"/>
      <c r="T34" s="545"/>
      <c r="U34" s="545"/>
      <c r="V34" s="545"/>
      <c r="W34" s="545"/>
      <c r="X34" s="545"/>
      <c r="Y34" s="545"/>
      <c r="Z34" s="545"/>
    </row>
    <row r="35" ht="15.0" customHeight="1">
      <c r="A35" s="567" t="s">
        <v>458</v>
      </c>
      <c r="B35" s="568">
        <f>F33</f>
        <v>2666.666667</v>
      </c>
      <c r="C35" s="569">
        <f t="shared" ref="C35:C46" si="13">PMT($C$5/12,$E$4,$C$3,0)</f>
        <v>-222.2222222</v>
      </c>
      <c r="D35" s="568">
        <f t="shared" ref="D35:D46" si="14">C35-E35</f>
        <v>-222.2222222</v>
      </c>
      <c r="E35" s="569">
        <f t="shared" ref="E35:E46" si="15">-B35*$C$5/12</f>
        <v>0</v>
      </c>
      <c r="F35" s="570">
        <f t="shared" ref="F35:F46" si="16">B35+D35</f>
        <v>2444.444444</v>
      </c>
      <c r="G35" s="545"/>
      <c r="H35" s="545"/>
      <c r="I35" s="545"/>
      <c r="J35" s="545"/>
      <c r="K35" s="545"/>
      <c r="L35" s="545"/>
      <c r="M35" s="545"/>
      <c r="N35" s="545"/>
      <c r="O35" s="545"/>
      <c r="P35" s="545"/>
      <c r="Q35" s="545"/>
      <c r="R35" s="545"/>
      <c r="S35" s="545"/>
      <c r="T35" s="545"/>
      <c r="U35" s="545"/>
      <c r="V35" s="545"/>
      <c r="W35" s="545"/>
      <c r="X35" s="545"/>
      <c r="Y35" s="545"/>
      <c r="Z35" s="545"/>
    </row>
    <row r="36" ht="15.0" customHeight="1">
      <c r="A36" s="567" t="s">
        <v>459</v>
      </c>
      <c r="B36" s="568">
        <f t="shared" ref="B36:B46" si="17">F35</f>
        <v>2444.444444</v>
      </c>
      <c r="C36" s="569">
        <f t="shared" si="13"/>
        <v>-222.2222222</v>
      </c>
      <c r="D36" s="568">
        <f t="shared" si="14"/>
        <v>-222.2222222</v>
      </c>
      <c r="E36" s="569">
        <f t="shared" si="15"/>
        <v>0</v>
      </c>
      <c r="F36" s="570">
        <f t="shared" si="16"/>
        <v>2222.222222</v>
      </c>
      <c r="G36" s="545"/>
      <c r="H36" s="545"/>
      <c r="I36" s="545"/>
      <c r="J36" s="545"/>
      <c r="K36" s="545"/>
      <c r="L36" s="545"/>
      <c r="M36" s="545"/>
      <c r="N36" s="545"/>
      <c r="O36" s="545"/>
      <c r="P36" s="545"/>
      <c r="Q36" s="545"/>
      <c r="R36" s="545"/>
      <c r="S36" s="545"/>
      <c r="T36" s="545"/>
      <c r="U36" s="545"/>
      <c r="V36" s="545"/>
      <c r="W36" s="545"/>
      <c r="X36" s="545"/>
      <c r="Y36" s="545"/>
      <c r="Z36" s="545"/>
    </row>
    <row r="37" ht="15.0" customHeight="1">
      <c r="A37" s="567" t="s">
        <v>460</v>
      </c>
      <c r="B37" s="568">
        <f t="shared" si="17"/>
        <v>2222.222222</v>
      </c>
      <c r="C37" s="569">
        <f t="shared" si="13"/>
        <v>-222.2222222</v>
      </c>
      <c r="D37" s="568">
        <f t="shared" si="14"/>
        <v>-222.2222222</v>
      </c>
      <c r="E37" s="569">
        <f t="shared" si="15"/>
        <v>0</v>
      </c>
      <c r="F37" s="570">
        <f t="shared" si="16"/>
        <v>2000</v>
      </c>
      <c r="G37" s="545"/>
      <c r="H37" s="545"/>
      <c r="I37" s="545"/>
      <c r="J37" s="545"/>
      <c r="K37" s="545"/>
      <c r="L37" s="545"/>
      <c r="M37" s="545"/>
      <c r="N37" s="545"/>
      <c r="O37" s="545"/>
      <c r="P37" s="545"/>
      <c r="Q37" s="545"/>
      <c r="R37" s="545"/>
      <c r="S37" s="545"/>
      <c r="T37" s="545"/>
      <c r="U37" s="545"/>
      <c r="V37" s="545"/>
      <c r="W37" s="545"/>
      <c r="X37" s="545"/>
      <c r="Y37" s="545"/>
      <c r="Z37" s="545"/>
    </row>
    <row r="38" ht="15.0" customHeight="1">
      <c r="A38" s="567" t="s">
        <v>461</v>
      </c>
      <c r="B38" s="568">
        <f t="shared" si="17"/>
        <v>2000</v>
      </c>
      <c r="C38" s="569">
        <f t="shared" si="13"/>
        <v>-222.2222222</v>
      </c>
      <c r="D38" s="568">
        <f t="shared" si="14"/>
        <v>-222.2222222</v>
      </c>
      <c r="E38" s="569">
        <f t="shared" si="15"/>
        <v>0</v>
      </c>
      <c r="F38" s="570">
        <f t="shared" si="16"/>
        <v>1777.777778</v>
      </c>
      <c r="G38" s="545"/>
      <c r="H38" s="545"/>
      <c r="I38" s="545"/>
      <c r="J38" s="545"/>
      <c r="K38" s="545"/>
      <c r="L38" s="545"/>
      <c r="M38" s="545"/>
      <c r="N38" s="545"/>
      <c r="O38" s="545"/>
      <c r="P38" s="545"/>
      <c r="Q38" s="545"/>
      <c r="R38" s="545"/>
      <c r="S38" s="545"/>
      <c r="T38" s="545"/>
      <c r="U38" s="545"/>
      <c r="V38" s="545"/>
      <c r="W38" s="545"/>
      <c r="X38" s="545"/>
      <c r="Y38" s="545"/>
      <c r="Z38" s="545"/>
    </row>
    <row r="39" ht="15.0" customHeight="1">
      <c r="A39" s="567" t="s">
        <v>462</v>
      </c>
      <c r="B39" s="568">
        <f t="shared" si="17"/>
        <v>1777.777778</v>
      </c>
      <c r="C39" s="569">
        <f t="shared" si="13"/>
        <v>-222.2222222</v>
      </c>
      <c r="D39" s="568">
        <f t="shared" si="14"/>
        <v>-222.2222222</v>
      </c>
      <c r="E39" s="569">
        <f t="shared" si="15"/>
        <v>0</v>
      </c>
      <c r="F39" s="570">
        <f t="shared" si="16"/>
        <v>1555.555556</v>
      </c>
      <c r="G39" s="545"/>
      <c r="H39" s="545"/>
      <c r="I39" s="545"/>
      <c r="J39" s="545"/>
      <c r="K39" s="545"/>
      <c r="L39" s="545"/>
      <c r="M39" s="545"/>
      <c r="N39" s="545"/>
      <c r="O39" s="545"/>
      <c r="P39" s="545"/>
      <c r="Q39" s="545"/>
      <c r="R39" s="545"/>
      <c r="S39" s="545"/>
      <c r="T39" s="545"/>
      <c r="U39" s="545"/>
      <c r="V39" s="545"/>
      <c r="W39" s="545"/>
      <c r="X39" s="545"/>
      <c r="Y39" s="545"/>
      <c r="Z39" s="545"/>
    </row>
    <row r="40" ht="15.0" customHeight="1">
      <c r="A40" s="567" t="s">
        <v>463</v>
      </c>
      <c r="B40" s="568">
        <f t="shared" si="17"/>
        <v>1555.555556</v>
      </c>
      <c r="C40" s="569">
        <f t="shared" si="13"/>
        <v>-222.2222222</v>
      </c>
      <c r="D40" s="568">
        <f t="shared" si="14"/>
        <v>-222.2222222</v>
      </c>
      <c r="E40" s="569">
        <f t="shared" si="15"/>
        <v>0</v>
      </c>
      <c r="F40" s="570">
        <f t="shared" si="16"/>
        <v>1333.333333</v>
      </c>
      <c r="G40" s="545"/>
      <c r="H40" s="545"/>
      <c r="I40" s="545"/>
      <c r="J40" s="545"/>
      <c r="K40" s="545"/>
      <c r="L40" s="545"/>
      <c r="M40" s="545"/>
      <c r="N40" s="545"/>
      <c r="O40" s="545"/>
      <c r="P40" s="545"/>
      <c r="Q40" s="545"/>
      <c r="R40" s="545"/>
      <c r="S40" s="545"/>
      <c r="T40" s="545"/>
      <c r="U40" s="545"/>
      <c r="V40" s="545"/>
      <c r="W40" s="545"/>
      <c r="X40" s="545"/>
      <c r="Y40" s="545"/>
      <c r="Z40" s="545"/>
    </row>
    <row r="41" ht="15.0" customHeight="1">
      <c r="A41" s="567" t="s">
        <v>464</v>
      </c>
      <c r="B41" s="568">
        <f t="shared" si="17"/>
        <v>1333.333333</v>
      </c>
      <c r="C41" s="569">
        <f t="shared" si="13"/>
        <v>-222.2222222</v>
      </c>
      <c r="D41" s="568">
        <f t="shared" si="14"/>
        <v>-222.2222222</v>
      </c>
      <c r="E41" s="569">
        <f t="shared" si="15"/>
        <v>0</v>
      </c>
      <c r="F41" s="570">
        <f t="shared" si="16"/>
        <v>1111.111111</v>
      </c>
      <c r="G41" s="545"/>
      <c r="H41" s="545"/>
      <c r="I41" s="545"/>
      <c r="J41" s="545"/>
      <c r="K41" s="545"/>
      <c r="L41" s="545"/>
      <c r="M41" s="545"/>
      <c r="N41" s="545"/>
      <c r="O41" s="545"/>
      <c r="P41" s="545"/>
      <c r="Q41" s="545"/>
      <c r="R41" s="545"/>
      <c r="S41" s="545"/>
      <c r="T41" s="545"/>
      <c r="U41" s="545"/>
      <c r="V41" s="545"/>
      <c r="W41" s="545"/>
      <c r="X41" s="545"/>
      <c r="Y41" s="545"/>
      <c r="Z41" s="545"/>
    </row>
    <row r="42" ht="15.0" customHeight="1">
      <c r="A42" s="567" t="s">
        <v>465</v>
      </c>
      <c r="B42" s="568">
        <f t="shared" si="17"/>
        <v>1111.111111</v>
      </c>
      <c r="C42" s="569">
        <f t="shared" si="13"/>
        <v>-222.2222222</v>
      </c>
      <c r="D42" s="568">
        <f t="shared" si="14"/>
        <v>-222.2222222</v>
      </c>
      <c r="E42" s="569">
        <f t="shared" si="15"/>
        <v>0</v>
      </c>
      <c r="F42" s="570">
        <f t="shared" si="16"/>
        <v>888.8888889</v>
      </c>
      <c r="G42" s="545"/>
      <c r="H42" s="545"/>
      <c r="I42" s="545"/>
      <c r="J42" s="545"/>
      <c r="K42" s="545"/>
      <c r="L42" s="545"/>
      <c r="M42" s="545"/>
      <c r="N42" s="545"/>
      <c r="O42" s="545"/>
      <c r="P42" s="545"/>
      <c r="Q42" s="545"/>
      <c r="R42" s="545"/>
      <c r="S42" s="545"/>
      <c r="T42" s="545"/>
      <c r="U42" s="545"/>
      <c r="V42" s="545"/>
      <c r="W42" s="545"/>
      <c r="X42" s="545"/>
      <c r="Y42" s="545"/>
      <c r="Z42" s="545"/>
    </row>
    <row r="43" ht="15.0" customHeight="1">
      <c r="A43" s="567" t="s">
        <v>466</v>
      </c>
      <c r="B43" s="568">
        <f t="shared" si="17"/>
        <v>888.8888889</v>
      </c>
      <c r="C43" s="569">
        <f t="shared" si="13"/>
        <v>-222.2222222</v>
      </c>
      <c r="D43" s="568">
        <f t="shared" si="14"/>
        <v>-222.2222222</v>
      </c>
      <c r="E43" s="569">
        <f t="shared" si="15"/>
        <v>0</v>
      </c>
      <c r="F43" s="570">
        <f t="shared" si="16"/>
        <v>666.6666667</v>
      </c>
      <c r="G43" s="545"/>
      <c r="H43" s="545"/>
      <c r="I43" s="545"/>
      <c r="J43" s="545"/>
      <c r="K43" s="545"/>
      <c r="L43" s="545"/>
      <c r="M43" s="545"/>
      <c r="N43" s="545"/>
      <c r="O43" s="545"/>
      <c r="P43" s="545"/>
      <c r="Q43" s="545"/>
      <c r="R43" s="545"/>
      <c r="S43" s="545"/>
      <c r="T43" s="545"/>
      <c r="U43" s="545"/>
      <c r="V43" s="545"/>
      <c r="W43" s="545"/>
      <c r="X43" s="545"/>
      <c r="Y43" s="545"/>
      <c r="Z43" s="545"/>
    </row>
    <row r="44" ht="15.0" customHeight="1">
      <c r="A44" s="567" t="s">
        <v>467</v>
      </c>
      <c r="B44" s="568">
        <f t="shared" si="17"/>
        <v>666.6666667</v>
      </c>
      <c r="C44" s="569">
        <f t="shared" si="13"/>
        <v>-222.2222222</v>
      </c>
      <c r="D44" s="568">
        <f t="shared" si="14"/>
        <v>-222.2222222</v>
      </c>
      <c r="E44" s="569">
        <f t="shared" si="15"/>
        <v>0</v>
      </c>
      <c r="F44" s="570">
        <f t="shared" si="16"/>
        <v>444.4444444</v>
      </c>
      <c r="G44" s="545"/>
      <c r="H44" s="545"/>
      <c r="I44" s="545"/>
      <c r="J44" s="545"/>
      <c r="K44" s="545"/>
      <c r="L44" s="545"/>
      <c r="M44" s="545"/>
      <c r="N44" s="545"/>
      <c r="O44" s="545"/>
      <c r="P44" s="545"/>
      <c r="Q44" s="545"/>
      <c r="R44" s="545"/>
      <c r="S44" s="545"/>
      <c r="T44" s="545"/>
      <c r="U44" s="545"/>
      <c r="V44" s="545"/>
      <c r="W44" s="545"/>
      <c r="X44" s="545"/>
      <c r="Y44" s="545"/>
      <c r="Z44" s="545"/>
    </row>
    <row r="45" ht="15.0" customHeight="1">
      <c r="A45" s="567" t="s">
        <v>468</v>
      </c>
      <c r="B45" s="568">
        <f t="shared" si="17"/>
        <v>444.4444444</v>
      </c>
      <c r="C45" s="569">
        <f t="shared" si="13"/>
        <v>-222.2222222</v>
      </c>
      <c r="D45" s="568">
        <f t="shared" si="14"/>
        <v>-222.2222222</v>
      </c>
      <c r="E45" s="569">
        <f t="shared" si="15"/>
        <v>0</v>
      </c>
      <c r="F45" s="570">
        <f t="shared" si="16"/>
        <v>222.2222222</v>
      </c>
      <c r="G45" s="545"/>
      <c r="H45" s="545"/>
      <c r="I45" s="545"/>
      <c r="J45" s="545"/>
      <c r="K45" s="545"/>
      <c r="L45" s="545"/>
      <c r="M45" s="545"/>
      <c r="N45" s="545"/>
      <c r="O45" s="545"/>
      <c r="P45" s="545"/>
      <c r="Q45" s="545"/>
      <c r="R45" s="545"/>
      <c r="S45" s="545"/>
      <c r="T45" s="545"/>
      <c r="U45" s="545"/>
      <c r="V45" s="545"/>
      <c r="W45" s="545"/>
      <c r="X45" s="545"/>
      <c r="Y45" s="545"/>
      <c r="Z45" s="545"/>
    </row>
    <row r="46" ht="15.0" customHeight="1">
      <c r="A46" s="567" t="s">
        <v>469</v>
      </c>
      <c r="B46" s="568">
        <f t="shared" si="17"/>
        <v>222.2222222</v>
      </c>
      <c r="C46" s="569">
        <f t="shared" si="13"/>
        <v>-222.2222222</v>
      </c>
      <c r="D46" s="568">
        <f t="shared" si="14"/>
        <v>-222.2222222</v>
      </c>
      <c r="E46" s="569">
        <f t="shared" si="15"/>
        <v>0</v>
      </c>
      <c r="F46" s="570">
        <f t="shared" si="16"/>
        <v>0</v>
      </c>
      <c r="G46" s="545"/>
      <c r="H46" s="545"/>
      <c r="I46" s="545"/>
      <c r="J46" s="545"/>
      <c r="K46" s="545"/>
      <c r="L46" s="545"/>
      <c r="M46" s="545"/>
      <c r="N46" s="545"/>
      <c r="O46" s="545"/>
      <c r="P46" s="545"/>
      <c r="Q46" s="545"/>
      <c r="R46" s="545"/>
      <c r="S46" s="545"/>
      <c r="T46" s="545"/>
      <c r="U46" s="545"/>
      <c r="V46" s="545"/>
      <c r="W46" s="545"/>
      <c r="X46" s="545"/>
      <c r="Y46" s="545"/>
      <c r="Z46" s="545"/>
    </row>
    <row r="47" ht="15.0" customHeight="1">
      <c r="A47" s="571" t="s">
        <v>443</v>
      </c>
      <c r="B47" s="572" t="s">
        <v>470</v>
      </c>
      <c r="C47" s="573">
        <f t="shared" ref="C47:E47" si="18">SUM(C35:C46)</f>
        <v>-2666.666667</v>
      </c>
      <c r="D47" s="574">
        <f t="shared" si="18"/>
        <v>-2666.666667</v>
      </c>
      <c r="E47" s="573">
        <f t="shared" si="18"/>
        <v>0</v>
      </c>
      <c r="F47" s="575"/>
      <c r="G47" s="545"/>
      <c r="H47" s="545"/>
      <c r="I47" s="545"/>
      <c r="J47" s="545"/>
      <c r="K47" s="545"/>
      <c r="L47" s="545"/>
      <c r="M47" s="545"/>
      <c r="N47" s="545"/>
      <c r="O47" s="545"/>
      <c r="P47" s="545"/>
      <c r="Q47" s="545"/>
      <c r="R47" s="545"/>
      <c r="S47" s="545"/>
      <c r="T47" s="545"/>
      <c r="U47" s="545"/>
      <c r="V47" s="545"/>
      <c r="W47" s="545"/>
      <c r="X47" s="545"/>
      <c r="Y47" s="545"/>
      <c r="Z47" s="545"/>
    </row>
    <row r="48" ht="15.0" customHeight="1">
      <c r="A48" s="567" t="s">
        <v>471</v>
      </c>
      <c r="B48" s="568">
        <f>F46</f>
        <v>0</v>
      </c>
      <c r="C48" s="569">
        <f t="shared" ref="C48:C59" si="19">PMT($C$5/12,$E$4,$C$3,0)</f>
        <v>-222.2222222</v>
      </c>
      <c r="D48" s="568">
        <f t="shared" ref="D48:D59" si="20">C48-E48</f>
        <v>-222.2222222</v>
      </c>
      <c r="E48" s="569">
        <f t="shared" ref="E48:E59" si="21">-B48*$C$5/12</f>
        <v>0</v>
      </c>
      <c r="F48" s="570">
        <f t="shared" ref="F48:F59" si="22">B48+D48</f>
        <v>-222.2222222</v>
      </c>
      <c r="G48" s="545"/>
      <c r="H48" s="545"/>
      <c r="I48" s="545"/>
      <c r="J48" s="545"/>
      <c r="K48" s="545"/>
      <c r="L48" s="545"/>
      <c r="M48" s="545"/>
      <c r="N48" s="545"/>
      <c r="O48" s="545"/>
      <c r="P48" s="545"/>
      <c r="Q48" s="545"/>
      <c r="R48" s="545"/>
      <c r="S48" s="545"/>
      <c r="T48" s="545"/>
      <c r="U48" s="545"/>
      <c r="V48" s="545"/>
      <c r="W48" s="545"/>
      <c r="X48" s="545"/>
      <c r="Y48" s="545"/>
      <c r="Z48" s="545"/>
    </row>
    <row r="49" ht="15.0" customHeight="1">
      <c r="A49" s="567" t="s">
        <v>472</v>
      </c>
      <c r="B49" s="568">
        <f t="shared" ref="B49:B59" si="23">F48</f>
        <v>-222.2222222</v>
      </c>
      <c r="C49" s="569">
        <f t="shared" si="19"/>
        <v>-222.2222222</v>
      </c>
      <c r="D49" s="568">
        <f t="shared" si="20"/>
        <v>-222.2222222</v>
      </c>
      <c r="E49" s="569">
        <f t="shared" si="21"/>
        <v>0</v>
      </c>
      <c r="F49" s="570">
        <f t="shared" si="22"/>
        <v>-444.4444444</v>
      </c>
      <c r="G49" s="545"/>
      <c r="H49" s="545"/>
      <c r="I49" s="545"/>
      <c r="J49" s="545"/>
      <c r="K49" s="545"/>
      <c r="L49" s="545"/>
      <c r="M49" s="545"/>
      <c r="N49" s="545"/>
      <c r="O49" s="545"/>
      <c r="P49" s="545"/>
      <c r="Q49" s="545"/>
      <c r="R49" s="545"/>
      <c r="S49" s="545"/>
      <c r="T49" s="545"/>
      <c r="U49" s="545"/>
      <c r="V49" s="545"/>
      <c r="W49" s="545"/>
      <c r="X49" s="545"/>
      <c r="Y49" s="545"/>
      <c r="Z49" s="545"/>
    </row>
    <row r="50" ht="15.0" customHeight="1">
      <c r="A50" s="567" t="s">
        <v>473</v>
      </c>
      <c r="B50" s="568">
        <f t="shared" si="23"/>
        <v>-444.4444444</v>
      </c>
      <c r="C50" s="569">
        <f t="shared" si="19"/>
        <v>-222.2222222</v>
      </c>
      <c r="D50" s="568">
        <f t="shared" si="20"/>
        <v>-222.2222222</v>
      </c>
      <c r="E50" s="569">
        <f t="shared" si="21"/>
        <v>0</v>
      </c>
      <c r="F50" s="570">
        <f t="shared" si="22"/>
        <v>-666.6666667</v>
      </c>
      <c r="G50" s="545"/>
      <c r="H50" s="545"/>
      <c r="I50" s="545"/>
      <c r="J50" s="545"/>
      <c r="K50" s="545"/>
      <c r="L50" s="545"/>
      <c r="M50" s="545"/>
      <c r="N50" s="545"/>
      <c r="O50" s="545"/>
      <c r="P50" s="545"/>
      <c r="Q50" s="545"/>
      <c r="R50" s="545"/>
      <c r="S50" s="545"/>
      <c r="T50" s="545"/>
      <c r="U50" s="545"/>
      <c r="V50" s="545"/>
      <c r="W50" s="545"/>
      <c r="X50" s="545"/>
      <c r="Y50" s="545"/>
      <c r="Z50" s="545"/>
    </row>
    <row r="51" ht="15.0" customHeight="1">
      <c r="A51" s="567" t="s">
        <v>474</v>
      </c>
      <c r="B51" s="568">
        <f t="shared" si="23"/>
        <v>-666.6666667</v>
      </c>
      <c r="C51" s="569">
        <f t="shared" si="19"/>
        <v>-222.2222222</v>
      </c>
      <c r="D51" s="568">
        <f t="shared" si="20"/>
        <v>-222.2222222</v>
      </c>
      <c r="E51" s="569">
        <f t="shared" si="21"/>
        <v>0</v>
      </c>
      <c r="F51" s="570">
        <f t="shared" si="22"/>
        <v>-888.8888889</v>
      </c>
      <c r="G51" s="545"/>
      <c r="H51" s="545"/>
      <c r="I51" s="545"/>
      <c r="J51" s="545"/>
      <c r="K51" s="545"/>
      <c r="L51" s="545"/>
      <c r="M51" s="545"/>
      <c r="N51" s="545"/>
      <c r="O51" s="545"/>
      <c r="P51" s="545"/>
      <c r="Q51" s="545"/>
      <c r="R51" s="545"/>
      <c r="S51" s="545"/>
      <c r="T51" s="545"/>
      <c r="U51" s="545"/>
      <c r="V51" s="545"/>
      <c r="W51" s="545"/>
      <c r="X51" s="545"/>
      <c r="Y51" s="545"/>
      <c r="Z51" s="545"/>
    </row>
    <row r="52" ht="15.0" customHeight="1">
      <c r="A52" s="567" t="s">
        <v>475</v>
      </c>
      <c r="B52" s="568">
        <f t="shared" si="23"/>
        <v>-888.8888889</v>
      </c>
      <c r="C52" s="569">
        <f t="shared" si="19"/>
        <v>-222.2222222</v>
      </c>
      <c r="D52" s="568">
        <f t="shared" si="20"/>
        <v>-222.2222222</v>
      </c>
      <c r="E52" s="569">
        <f t="shared" si="21"/>
        <v>0</v>
      </c>
      <c r="F52" s="570">
        <f t="shared" si="22"/>
        <v>-1111.111111</v>
      </c>
      <c r="G52" s="545"/>
      <c r="H52" s="545"/>
      <c r="I52" s="545"/>
      <c r="J52" s="545"/>
      <c r="K52" s="545"/>
      <c r="L52" s="545"/>
      <c r="M52" s="545"/>
      <c r="N52" s="545"/>
      <c r="O52" s="545"/>
      <c r="P52" s="545"/>
      <c r="Q52" s="545"/>
      <c r="R52" s="545"/>
      <c r="S52" s="545"/>
      <c r="T52" s="545"/>
      <c r="U52" s="545"/>
      <c r="V52" s="545"/>
      <c r="W52" s="545"/>
      <c r="X52" s="545"/>
      <c r="Y52" s="545"/>
      <c r="Z52" s="545"/>
    </row>
    <row r="53" ht="15.0" customHeight="1">
      <c r="A53" s="567" t="s">
        <v>476</v>
      </c>
      <c r="B53" s="568">
        <f t="shared" si="23"/>
        <v>-1111.111111</v>
      </c>
      <c r="C53" s="569">
        <f t="shared" si="19"/>
        <v>-222.2222222</v>
      </c>
      <c r="D53" s="568">
        <f t="shared" si="20"/>
        <v>-222.2222222</v>
      </c>
      <c r="E53" s="569">
        <f t="shared" si="21"/>
        <v>0</v>
      </c>
      <c r="F53" s="570">
        <f t="shared" si="22"/>
        <v>-1333.333333</v>
      </c>
      <c r="G53" s="545"/>
      <c r="H53" s="545"/>
      <c r="I53" s="545"/>
      <c r="J53" s="545"/>
      <c r="K53" s="545"/>
      <c r="L53" s="545"/>
      <c r="M53" s="545"/>
      <c r="N53" s="545"/>
      <c r="O53" s="545"/>
      <c r="P53" s="545"/>
      <c r="Q53" s="545"/>
      <c r="R53" s="545"/>
      <c r="S53" s="545"/>
      <c r="T53" s="545"/>
      <c r="U53" s="545"/>
      <c r="V53" s="545"/>
      <c r="W53" s="545"/>
      <c r="X53" s="545"/>
      <c r="Y53" s="545"/>
      <c r="Z53" s="545"/>
    </row>
    <row r="54" ht="15.0" customHeight="1">
      <c r="A54" s="567" t="s">
        <v>477</v>
      </c>
      <c r="B54" s="568">
        <f t="shared" si="23"/>
        <v>-1333.333333</v>
      </c>
      <c r="C54" s="569">
        <f t="shared" si="19"/>
        <v>-222.2222222</v>
      </c>
      <c r="D54" s="568">
        <f t="shared" si="20"/>
        <v>-222.2222222</v>
      </c>
      <c r="E54" s="569">
        <f t="shared" si="21"/>
        <v>0</v>
      </c>
      <c r="F54" s="570">
        <f t="shared" si="22"/>
        <v>-1555.555556</v>
      </c>
      <c r="G54" s="545"/>
      <c r="H54" s="545"/>
      <c r="I54" s="545"/>
      <c r="J54" s="545"/>
      <c r="K54" s="545"/>
      <c r="L54" s="545"/>
      <c r="M54" s="545"/>
      <c r="N54" s="545"/>
      <c r="O54" s="545"/>
      <c r="P54" s="545"/>
      <c r="Q54" s="545"/>
      <c r="R54" s="545"/>
      <c r="S54" s="545"/>
      <c r="T54" s="545"/>
      <c r="U54" s="545"/>
      <c r="V54" s="545"/>
      <c r="W54" s="545"/>
      <c r="X54" s="545"/>
      <c r="Y54" s="545"/>
      <c r="Z54" s="545"/>
    </row>
    <row r="55" ht="15.0" customHeight="1">
      <c r="A55" s="567" t="s">
        <v>478</v>
      </c>
      <c r="B55" s="568">
        <f t="shared" si="23"/>
        <v>-1555.555556</v>
      </c>
      <c r="C55" s="569">
        <f t="shared" si="19"/>
        <v>-222.2222222</v>
      </c>
      <c r="D55" s="568">
        <f t="shared" si="20"/>
        <v>-222.2222222</v>
      </c>
      <c r="E55" s="569">
        <f t="shared" si="21"/>
        <v>0</v>
      </c>
      <c r="F55" s="570">
        <f t="shared" si="22"/>
        <v>-1777.777778</v>
      </c>
      <c r="G55" s="545"/>
      <c r="H55" s="545"/>
      <c r="I55" s="545"/>
      <c r="J55" s="545"/>
      <c r="K55" s="545"/>
      <c r="L55" s="545"/>
      <c r="M55" s="545"/>
      <c r="N55" s="545"/>
      <c r="O55" s="545"/>
      <c r="P55" s="545"/>
      <c r="Q55" s="545"/>
      <c r="R55" s="545"/>
      <c r="S55" s="545"/>
      <c r="T55" s="545"/>
      <c r="U55" s="545"/>
      <c r="V55" s="545"/>
      <c r="W55" s="545"/>
      <c r="X55" s="545"/>
      <c r="Y55" s="545"/>
      <c r="Z55" s="545"/>
    </row>
    <row r="56" ht="15.0" customHeight="1">
      <c r="A56" s="567" t="s">
        <v>479</v>
      </c>
      <c r="B56" s="568">
        <f t="shared" si="23"/>
        <v>-1777.777778</v>
      </c>
      <c r="C56" s="569">
        <f t="shared" si="19"/>
        <v>-222.2222222</v>
      </c>
      <c r="D56" s="568">
        <f t="shared" si="20"/>
        <v>-222.2222222</v>
      </c>
      <c r="E56" s="569">
        <f t="shared" si="21"/>
        <v>0</v>
      </c>
      <c r="F56" s="570">
        <f t="shared" si="22"/>
        <v>-2000</v>
      </c>
      <c r="G56" s="545"/>
      <c r="H56" s="545"/>
      <c r="I56" s="545"/>
      <c r="J56" s="545"/>
      <c r="K56" s="545"/>
      <c r="L56" s="545"/>
      <c r="M56" s="545"/>
      <c r="N56" s="545"/>
      <c r="O56" s="545"/>
      <c r="P56" s="545"/>
      <c r="Q56" s="545"/>
      <c r="R56" s="545"/>
      <c r="S56" s="545"/>
      <c r="T56" s="545"/>
      <c r="U56" s="545"/>
      <c r="V56" s="545"/>
      <c r="W56" s="545"/>
      <c r="X56" s="545"/>
      <c r="Y56" s="545"/>
      <c r="Z56" s="545"/>
    </row>
    <row r="57" ht="15.0" customHeight="1">
      <c r="A57" s="567" t="s">
        <v>480</v>
      </c>
      <c r="B57" s="568">
        <f t="shared" si="23"/>
        <v>-2000</v>
      </c>
      <c r="C57" s="569">
        <f t="shared" si="19"/>
        <v>-222.2222222</v>
      </c>
      <c r="D57" s="568">
        <f t="shared" si="20"/>
        <v>-222.2222222</v>
      </c>
      <c r="E57" s="569">
        <f t="shared" si="21"/>
        <v>0</v>
      </c>
      <c r="F57" s="570">
        <f t="shared" si="22"/>
        <v>-2222.222222</v>
      </c>
      <c r="G57" s="545"/>
      <c r="H57" s="545"/>
      <c r="I57" s="545"/>
      <c r="J57" s="545"/>
      <c r="K57" s="545"/>
      <c r="L57" s="545"/>
      <c r="M57" s="545"/>
      <c r="N57" s="545"/>
      <c r="O57" s="545"/>
      <c r="P57" s="545"/>
      <c r="Q57" s="545"/>
      <c r="R57" s="545"/>
      <c r="S57" s="545"/>
      <c r="T57" s="545"/>
      <c r="U57" s="545"/>
      <c r="V57" s="545"/>
      <c r="W57" s="545"/>
      <c r="X57" s="545"/>
      <c r="Y57" s="545"/>
      <c r="Z57" s="545"/>
    </row>
    <row r="58" ht="15.0" customHeight="1">
      <c r="A58" s="567" t="s">
        <v>481</v>
      </c>
      <c r="B58" s="568">
        <f t="shared" si="23"/>
        <v>-2222.222222</v>
      </c>
      <c r="C58" s="569">
        <f t="shared" si="19"/>
        <v>-222.2222222</v>
      </c>
      <c r="D58" s="568">
        <f t="shared" si="20"/>
        <v>-222.2222222</v>
      </c>
      <c r="E58" s="569">
        <f t="shared" si="21"/>
        <v>0</v>
      </c>
      <c r="F58" s="570">
        <f t="shared" si="22"/>
        <v>-2444.444444</v>
      </c>
      <c r="G58" s="545"/>
      <c r="H58" s="545"/>
      <c r="I58" s="545"/>
      <c r="J58" s="545"/>
      <c r="K58" s="545"/>
      <c r="L58" s="545"/>
      <c r="M58" s="545"/>
      <c r="N58" s="545"/>
      <c r="O58" s="545"/>
      <c r="P58" s="545"/>
      <c r="Q58" s="545"/>
      <c r="R58" s="545"/>
      <c r="S58" s="545"/>
      <c r="T58" s="545"/>
      <c r="U58" s="545"/>
      <c r="V58" s="545"/>
      <c r="W58" s="545"/>
      <c r="X58" s="545"/>
      <c r="Y58" s="545"/>
      <c r="Z58" s="545"/>
    </row>
    <row r="59" ht="15.0" customHeight="1">
      <c r="A59" s="567" t="s">
        <v>482</v>
      </c>
      <c r="B59" s="568">
        <f t="shared" si="23"/>
        <v>-2444.444444</v>
      </c>
      <c r="C59" s="569">
        <f t="shared" si="19"/>
        <v>-222.2222222</v>
      </c>
      <c r="D59" s="568">
        <f t="shared" si="20"/>
        <v>-222.2222222</v>
      </c>
      <c r="E59" s="569">
        <f t="shared" si="21"/>
        <v>0</v>
      </c>
      <c r="F59" s="570">
        <f t="shared" si="22"/>
        <v>-2666.666667</v>
      </c>
      <c r="G59" s="545"/>
      <c r="H59" s="545"/>
      <c r="I59" s="545"/>
      <c r="J59" s="545"/>
      <c r="K59" s="545"/>
      <c r="L59" s="545"/>
      <c r="M59" s="545"/>
      <c r="N59" s="545"/>
      <c r="O59" s="545"/>
      <c r="P59" s="545"/>
      <c r="Q59" s="545"/>
      <c r="R59" s="545"/>
      <c r="S59" s="545"/>
      <c r="T59" s="545"/>
      <c r="U59" s="545"/>
      <c r="V59" s="545"/>
      <c r="W59" s="545"/>
      <c r="X59" s="545"/>
      <c r="Y59" s="545"/>
      <c r="Z59" s="545"/>
    </row>
    <row r="60" ht="15.0" customHeight="1">
      <c r="A60" s="571" t="s">
        <v>443</v>
      </c>
      <c r="B60" s="572" t="s">
        <v>483</v>
      </c>
      <c r="C60" s="573">
        <f t="shared" ref="C60:E60" si="24">SUM(C48:C59)</f>
        <v>-2666.666667</v>
      </c>
      <c r="D60" s="574">
        <f t="shared" si="24"/>
        <v>-2666.666667</v>
      </c>
      <c r="E60" s="576">
        <f t="shared" si="24"/>
        <v>0</v>
      </c>
      <c r="F60" s="575"/>
      <c r="G60" s="545"/>
      <c r="H60" s="545"/>
      <c r="I60" s="545"/>
      <c r="J60" s="545"/>
      <c r="K60" s="545"/>
      <c r="L60" s="545"/>
      <c r="M60" s="545"/>
      <c r="N60" s="545"/>
      <c r="O60" s="545"/>
      <c r="P60" s="545"/>
      <c r="Q60" s="545"/>
      <c r="R60" s="545"/>
      <c r="S60" s="545"/>
      <c r="T60" s="545"/>
      <c r="U60" s="545"/>
      <c r="V60" s="545"/>
      <c r="W60" s="545"/>
      <c r="X60" s="545"/>
      <c r="Y60" s="545"/>
      <c r="Z60" s="545"/>
    </row>
    <row r="61" ht="15.0" customHeight="1">
      <c r="A61" s="577" t="s">
        <v>427</v>
      </c>
      <c r="B61" s="578" t="s">
        <v>484</v>
      </c>
      <c r="C61" s="579" t="s">
        <v>123</v>
      </c>
      <c r="D61" s="578" t="s">
        <v>429</v>
      </c>
      <c r="E61" s="579" t="s">
        <v>173</v>
      </c>
      <c r="F61" s="580" t="s">
        <v>484</v>
      </c>
      <c r="G61" s="545"/>
      <c r="H61" s="545"/>
      <c r="I61" s="545"/>
      <c r="J61" s="545"/>
      <c r="K61" s="545"/>
      <c r="L61" s="545"/>
      <c r="M61" s="545"/>
      <c r="N61" s="545"/>
      <c r="O61" s="545"/>
      <c r="P61" s="545"/>
      <c r="Q61" s="545"/>
      <c r="R61" s="545"/>
      <c r="S61" s="545"/>
      <c r="T61" s="545"/>
      <c r="U61" s="545"/>
      <c r="V61" s="545"/>
      <c r="W61" s="545"/>
      <c r="X61" s="545"/>
      <c r="Y61" s="545"/>
      <c r="Z61" s="545"/>
    </row>
    <row r="62" ht="15.0" customHeight="1">
      <c r="A62" s="581"/>
      <c r="B62" s="582" t="s">
        <v>485</v>
      </c>
      <c r="C62" s="583"/>
      <c r="D62" s="582"/>
      <c r="E62" s="583"/>
      <c r="F62" s="584" t="s">
        <v>486</v>
      </c>
      <c r="G62" s="545"/>
      <c r="H62" s="545"/>
      <c r="I62" s="545"/>
      <c r="J62" s="545"/>
      <c r="K62" s="545"/>
      <c r="L62" s="545"/>
      <c r="M62" s="545"/>
      <c r="N62" s="545"/>
      <c r="O62" s="545"/>
      <c r="P62" s="545"/>
      <c r="Q62" s="545"/>
      <c r="R62" s="545"/>
      <c r="S62" s="545"/>
      <c r="T62" s="545"/>
      <c r="U62" s="545"/>
      <c r="V62" s="545"/>
      <c r="W62" s="545"/>
      <c r="X62" s="545"/>
      <c r="Y62" s="545"/>
      <c r="Z62" s="545"/>
    </row>
    <row r="63" ht="15.0" customHeight="1">
      <c r="A63" s="585" t="s">
        <v>487</v>
      </c>
      <c r="B63" s="586">
        <f>F59</f>
        <v>-2666.666667</v>
      </c>
      <c r="C63" s="587">
        <f t="shared" ref="C63:C64" si="25">PMT($C$5/12,$E$4,$C$3,0)</f>
        <v>-222.2222222</v>
      </c>
      <c r="D63" s="588">
        <f t="shared" ref="D63:D64" si="26">C63-E63</f>
        <v>-222.2222222</v>
      </c>
      <c r="E63" s="586">
        <f t="shared" ref="E63:E64" si="27">-B63*$C$5/12</f>
        <v>0</v>
      </c>
      <c r="F63" s="589">
        <f t="shared" ref="F63:F64" si="28">B63+D63</f>
        <v>-2888.888889</v>
      </c>
      <c r="G63" s="545"/>
      <c r="H63" s="545"/>
      <c r="I63" s="545"/>
      <c r="J63" s="545"/>
      <c r="K63" s="545"/>
      <c r="L63" s="545"/>
      <c r="M63" s="545"/>
      <c r="N63" s="545"/>
      <c r="O63" s="545"/>
      <c r="P63" s="545"/>
      <c r="Q63" s="545"/>
      <c r="R63" s="545"/>
      <c r="S63" s="545"/>
      <c r="T63" s="545"/>
      <c r="U63" s="545"/>
      <c r="V63" s="545"/>
      <c r="W63" s="545"/>
      <c r="X63" s="545"/>
      <c r="Y63" s="545"/>
      <c r="Z63" s="545"/>
    </row>
    <row r="64" ht="15.0" customHeight="1">
      <c r="A64" s="590" t="s">
        <v>488</v>
      </c>
      <c r="B64" s="591">
        <f>F63</f>
        <v>-2888.888889</v>
      </c>
      <c r="C64" s="592">
        <f t="shared" si="25"/>
        <v>-222.2222222</v>
      </c>
      <c r="D64" s="593">
        <f t="shared" si="26"/>
        <v>-222.2222222</v>
      </c>
      <c r="E64" s="591">
        <f t="shared" si="27"/>
        <v>0</v>
      </c>
      <c r="F64" s="594">
        <f t="shared" si="28"/>
        <v>-3111.111111</v>
      </c>
      <c r="G64" s="545"/>
      <c r="H64" s="545"/>
      <c r="I64" s="545"/>
      <c r="J64" s="545"/>
      <c r="K64" s="545"/>
      <c r="L64" s="545"/>
      <c r="M64" s="545"/>
      <c r="N64" s="545"/>
      <c r="O64" s="545"/>
      <c r="P64" s="545"/>
      <c r="Q64" s="545"/>
      <c r="R64" s="545"/>
      <c r="S64" s="545"/>
      <c r="T64" s="545"/>
      <c r="U64" s="545"/>
      <c r="V64" s="545"/>
      <c r="W64" s="545"/>
      <c r="X64" s="545"/>
      <c r="Y64" s="545"/>
      <c r="Z64" s="545"/>
    </row>
    <row r="65" ht="15.0" customHeight="1">
      <c r="A65" s="545"/>
      <c r="B65" s="545"/>
      <c r="C65" s="545"/>
      <c r="D65" s="545"/>
      <c r="E65" s="545"/>
      <c r="F65" s="545"/>
      <c r="G65" s="545"/>
      <c r="H65" s="545"/>
      <c r="I65" s="545"/>
      <c r="J65" s="545"/>
      <c r="K65" s="545"/>
      <c r="L65" s="545"/>
      <c r="M65" s="545"/>
      <c r="N65" s="545"/>
      <c r="O65" s="545"/>
      <c r="P65" s="545"/>
      <c r="Q65" s="545"/>
      <c r="R65" s="545"/>
      <c r="S65" s="545"/>
      <c r="T65" s="545"/>
      <c r="U65" s="545"/>
      <c r="V65" s="545"/>
      <c r="W65" s="545"/>
      <c r="X65" s="545"/>
      <c r="Y65" s="545"/>
      <c r="Z65" s="545"/>
    </row>
    <row r="66" ht="15.0" customHeight="1">
      <c r="A66" s="545"/>
      <c r="B66" s="545"/>
      <c r="C66" s="545"/>
      <c r="D66" s="545"/>
      <c r="E66" s="545"/>
      <c r="F66" s="545"/>
      <c r="G66" s="545"/>
      <c r="H66" s="545"/>
      <c r="I66" s="545"/>
      <c r="J66" s="545"/>
      <c r="K66" s="545"/>
      <c r="L66" s="545"/>
      <c r="M66" s="545"/>
      <c r="N66" s="545"/>
      <c r="O66" s="545"/>
      <c r="P66" s="545"/>
      <c r="Q66" s="545"/>
      <c r="R66" s="545"/>
      <c r="S66" s="545"/>
      <c r="T66" s="545"/>
      <c r="U66" s="545"/>
      <c r="V66" s="545"/>
      <c r="W66" s="545"/>
      <c r="X66" s="545"/>
      <c r="Y66" s="545"/>
      <c r="Z66" s="545"/>
    </row>
    <row r="67" ht="15.0" customHeight="1">
      <c r="A67" s="545"/>
      <c r="B67" s="545"/>
      <c r="C67" s="545"/>
      <c r="D67" s="545"/>
      <c r="E67" s="545"/>
      <c r="F67" s="545"/>
      <c r="G67" s="545"/>
      <c r="H67" s="545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</row>
    <row r="68" ht="15.0" customHeight="1">
      <c r="A68" s="545"/>
      <c r="B68" s="545"/>
      <c r="C68" s="545"/>
      <c r="D68" s="545"/>
      <c r="E68" s="545"/>
      <c r="F68" s="545"/>
      <c r="G68" s="545"/>
      <c r="H68" s="545"/>
      <c r="I68" s="545"/>
      <c r="J68" s="545"/>
      <c r="K68" s="545"/>
      <c r="L68" s="545"/>
      <c r="M68" s="545"/>
      <c r="N68" s="545"/>
      <c r="O68" s="545"/>
      <c r="P68" s="545"/>
      <c r="Q68" s="545"/>
      <c r="R68" s="545"/>
      <c r="S68" s="545"/>
      <c r="T68" s="545"/>
      <c r="U68" s="545"/>
      <c r="V68" s="545"/>
      <c r="W68" s="545"/>
      <c r="X68" s="545"/>
      <c r="Y68" s="545"/>
      <c r="Z68" s="545"/>
    </row>
    <row r="69" ht="15.0" customHeight="1">
      <c r="A69" s="545"/>
      <c r="B69" s="545"/>
      <c r="C69" s="545"/>
      <c r="D69" s="545"/>
      <c r="E69" s="545"/>
      <c r="F69" s="545"/>
      <c r="G69" s="545"/>
      <c r="H69" s="545"/>
      <c r="I69" s="545"/>
      <c r="J69" s="545"/>
      <c r="K69" s="545"/>
      <c r="L69" s="545"/>
      <c r="M69" s="545"/>
      <c r="N69" s="545"/>
      <c r="O69" s="545"/>
      <c r="P69" s="545"/>
      <c r="Q69" s="545"/>
      <c r="R69" s="545"/>
      <c r="S69" s="545"/>
      <c r="T69" s="545"/>
      <c r="U69" s="545"/>
      <c r="V69" s="545"/>
      <c r="W69" s="545"/>
      <c r="X69" s="545"/>
      <c r="Y69" s="545"/>
      <c r="Z69" s="545"/>
    </row>
    <row r="70" ht="15.0" customHeight="1">
      <c r="A70" s="545"/>
      <c r="B70" s="545"/>
      <c r="C70" s="545"/>
      <c r="D70" s="545"/>
      <c r="E70" s="545"/>
      <c r="F70" s="545"/>
      <c r="G70" s="545"/>
      <c r="H70" s="545"/>
      <c r="I70" s="545"/>
      <c r="J70" s="545"/>
      <c r="K70" s="545"/>
      <c r="L70" s="545"/>
      <c r="M70" s="545"/>
      <c r="N70" s="545"/>
      <c r="O70" s="545"/>
      <c r="P70" s="545"/>
      <c r="Q70" s="545"/>
      <c r="R70" s="545"/>
      <c r="S70" s="545"/>
      <c r="T70" s="545"/>
      <c r="U70" s="545"/>
      <c r="V70" s="545"/>
      <c r="W70" s="545"/>
      <c r="X70" s="545"/>
      <c r="Y70" s="545"/>
      <c r="Z70" s="545"/>
    </row>
    <row r="71" ht="15.0" customHeight="1">
      <c r="A71" s="545"/>
      <c r="B71" s="545"/>
      <c r="C71" s="545"/>
      <c r="D71" s="545"/>
      <c r="E71" s="545"/>
      <c r="F71" s="545"/>
      <c r="G71" s="545"/>
      <c r="H71" s="545"/>
      <c r="I71" s="545"/>
      <c r="J71" s="545"/>
      <c r="K71" s="545"/>
      <c r="L71" s="545"/>
      <c r="M71" s="545"/>
      <c r="N71" s="545"/>
      <c r="O71" s="545"/>
      <c r="P71" s="545"/>
      <c r="Q71" s="545"/>
      <c r="R71" s="545"/>
      <c r="S71" s="545"/>
      <c r="T71" s="545"/>
      <c r="U71" s="545"/>
      <c r="V71" s="545"/>
      <c r="W71" s="545"/>
      <c r="X71" s="545"/>
      <c r="Y71" s="545"/>
      <c r="Z71" s="545"/>
    </row>
    <row r="72" ht="15.0" customHeight="1">
      <c r="A72" s="545"/>
      <c r="B72" s="545"/>
      <c r="C72" s="545"/>
      <c r="D72" s="545"/>
      <c r="E72" s="545"/>
      <c r="F72" s="545"/>
      <c r="G72" s="545"/>
      <c r="H72" s="545"/>
      <c r="I72" s="545"/>
      <c r="J72" s="545"/>
      <c r="K72" s="545"/>
      <c r="L72" s="545"/>
      <c r="M72" s="545"/>
      <c r="N72" s="545"/>
      <c r="O72" s="545"/>
      <c r="P72" s="545"/>
      <c r="Q72" s="545"/>
      <c r="R72" s="545"/>
      <c r="S72" s="545"/>
      <c r="T72" s="545"/>
      <c r="U72" s="545"/>
      <c r="V72" s="545"/>
      <c r="W72" s="545"/>
      <c r="X72" s="545"/>
      <c r="Y72" s="545"/>
      <c r="Z72" s="545"/>
    </row>
    <row r="73" ht="15.0" customHeight="1">
      <c r="A73" s="545"/>
      <c r="B73" s="545"/>
      <c r="C73" s="545"/>
      <c r="D73" s="545"/>
      <c r="E73" s="545"/>
      <c r="F73" s="545"/>
      <c r="G73" s="545"/>
      <c r="H73" s="545"/>
      <c r="I73" s="545"/>
      <c r="J73" s="545"/>
      <c r="K73" s="545"/>
      <c r="L73" s="545"/>
      <c r="M73" s="545"/>
      <c r="N73" s="545"/>
      <c r="O73" s="545"/>
      <c r="P73" s="545"/>
      <c r="Q73" s="545"/>
      <c r="R73" s="545"/>
      <c r="S73" s="545"/>
      <c r="T73" s="545"/>
      <c r="U73" s="545"/>
      <c r="V73" s="545"/>
      <c r="W73" s="545"/>
      <c r="X73" s="545"/>
      <c r="Y73" s="545"/>
      <c r="Z73" s="545"/>
    </row>
    <row r="74" ht="15.0" customHeight="1">
      <c r="A74" s="545"/>
      <c r="B74" s="545"/>
      <c r="C74" s="545"/>
      <c r="D74" s="545"/>
      <c r="E74" s="545"/>
      <c r="F74" s="545"/>
      <c r="G74" s="545"/>
      <c r="H74" s="545"/>
      <c r="I74" s="545"/>
      <c r="J74" s="545"/>
      <c r="K74" s="545"/>
      <c r="L74" s="545"/>
      <c r="M74" s="545"/>
      <c r="N74" s="545"/>
      <c r="O74" s="545"/>
      <c r="P74" s="545"/>
      <c r="Q74" s="545"/>
      <c r="R74" s="545"/>
      <c r="S74" s="545"/>
      <c r="T74" s="545"/>
      <c r="U74" s="545"/>
      <c r="V74" s="545"/>
      <c r="W74" s="545"/>
      <c r="X74" s="545"/>
      <c r="Y74" s="545"/>
      <c r="Z74" s="545"/>
    </row>
    <row r="75" ht="15.0" customHeight="1">
      <c r="A75" s="545"/>
      <c r="B75" s="545"/>
      <c r="C75" s="545"/>
      <c r="D75" s="545"/>
      <c r="E75" s="545"/>
      <c r="F75" s="545"/>
      <c r="G75" s="545"/>
      <c r="H75" s="545"/>
      <c r="I75" s="545"/>
      <c r="J75" s="545"/>
      <c r="K75" s="545"/>
      <c r="L75" s="545"/>
      <c r="M75" s="545"/>
      <c r="N75" s="545"/>
      <c r="O75" s="545"/>
      <c r="P75" s="545"/>
      <c r="Q75" s="545"/>
      <c r="R75" s="545"/>
      <c r="S75" s="545"/>
      <c r="T75" s="545"/>
      <c r="U75" s="545"/>
      <c r="V75" s="545"/>
      <c r="W75" s="545"/>
      <c r="X75" s="545"/>
      <c r="Y75" s="545"/>
      <c r="Z75" s="545"/>
    </row>
    <row r="76" ht="15.0" customHeight="1">
      <c r="A76" s="545"/>
      <c r="B76" s="545"/>
      <c r="C76" s="545"/>
      <c r="D76" s="545"/>
      <c r="E76" s="545"/>
      <c r="F76" s="545"/>
      <c r="G76" s="545"/>
      <c r="H76" s="545"/>
      <c r="I76" s="545"/>
      <c r="J76" s="545"/>
      <c r="K76" s="545"/>
      <c r="L76" s="545"/>
      <c r="M76" s="545"/>
      <c r="N76" s="545"/>
      <c r="O76" s="545"/>
      <c r="P76" s="545"/>
      <c r="Q76" s="545"/>
      <c r="R76" s="545"/>
      <c r="S76" s="545"/>
      <c r="T76" s="545"/>
      <c r="U76" s="545"/>
      <c r="V76" s="545"/>
      <c r="W76" s="545"/>
      <c r="X76" s="545"/>
      <c r="Y76" s="545"/>
      <c r="Z76" s="545"/>
    </row>
    <row r="77" ht="15.0" customHeight="1">
      <c r="A77" s="545"/>
      <c r="B77" s="545"/>
      <c r="C77" s="545"/>
      <c r="D77" s="545"/>
      <c r="E77" s="545"/>
      <c r="F77" s="545"/>
      <c r="G77" s="545"/>
      <c r="H77" s="545"/>
      <c r="I77" s="545"/>
      <c r="J77" s="545"/>
      <c r="K77" s="545"/>
      <c r="L77" s="545"/>
      <c r="M77" s="545"/>
      <c r="N77" s="545"/>
      <c r="O77" s="545"/>
      <c r="P77" s="545"/>
      <c r="Q77" s="545"/>
      <c r="R77" s="545"/>
      <c r="S77" s="545"/>
      <c r="T77" s="545"/>
      <c r="U77" s="545"/>
      <c r="V77" s="545"/>
      <c r="W77" s="545"/>
      <c r="X77" s="545"/>
      <c r="Y77" s="545"/>
      <c r="Z77" s="545"/>
    </row>
    <row r="78" ht="15.0" customHeight="1">
      <c r="A78" s="545"/>
      <c r="B78" s="545"/>
      <c r="C78" s="545"/>
      <c r="D78" s="545"/>
      <c r="E78" s="545"/>
      <c r="F78" s="545"/>
      <c r="G78" s="545"/>
      <c r="H78" s="545"/>
      <c r="I78" s="545"/>
      <c r="J78" s="545"/>
      <c r="K78" s="545"/>
      <c r="L78" s="545"/>
      <c r="M78" s="545"/>
      <c r="N78" s="545"/>
      <c r="O78" s="545"/>
      <c r="P78" s="545"/>
      <c r="Q78" s="545"/>
      <c r="R78" s="545"/>
      <c r="S78" s="545"/>
      <c r="T78" s="545"/>
      <c r="U78" s="545"/>
      <c r="V78" s="545"/>
      <c r="W78" s="545"/>
      <c r="X78" s="545"/>
      <c r="Y78" s="545"/>
      <c r="Z78" s="545"/>
    </row>
    <row r="79" ht="15.0" customHeight="1">
      <c r="A79" s="545"/>
      <c r="B79" s="545"/>
      <c r="C79" s="545"/>
      <c r="D79" s="545"/>
      <c r="E79" s="545"/>
      <c r="F79" s="545"/>
      <c r="G79" s="545"/>
      <c r="H79" s="545"/>
      <c r="I79" s="545"/>
      <c r="J79" s="545"/>
      <c r="K79" s="545"/>
      <c r="L79" s="545"/>
      <c r="M79" s="545"/>
      <c r="N79" s="545"/>
      <c r="O79" s="545"/>
      <c r="P79" s="545"/>
      <c r="Q79" s="545"/>
      <c r="R79" s="545"/>
      <c r="S79" s="545"/>
      <c r="T79" s="545"/>
      <c r="U79" s="545"/>
      <c r="V79" s="545"/>
      <c r="W79" s="545"/>
      <c r="X79" s="545"/>
      <c r="Y79" s="545"/>
      <c r="Z79" s="545"/>
    </row>
    <row r="80" ht="15.0" customHeight="1">
      <c r="A80" s="545"/>
      <c r="B80" s="545"/>
      <c r="C80" s="545"/>
      <c r="D80" s="545"/>
      <c r="E80" s="545"/>
      <c r="F80" s="545"/>
      <c r="G80" s="545"/>
      <c r="H80" s="545"/>
      <c r="I80" s="545"/>
      <c r="J80" s="545"/>
      <c r="K80" s="545"/>
      <c r="L80" s="545"/>
      <c r="M80" s="545"/>
      <c r="N80" s="545"/>
      <c r="O80" s="545"/>
      <c r="P80" s="545"/>
      <c r="Q80" s="545"/>
      <c r="R80" s="545"/>
      <c r="S80" s="545"/>
      <c r="T80" s="545"/>
      <c r="U80" s="545"/>
      <c r="V80" s="545"/>
      <c r="W80" s="545"/>
      <c r="X80" s="545"/>
      <c r="Y80" s="545"/>
      <c r="Z80" s="545"/>
    </row>
    <row r="81" ht="15.0" customHeight="1">
      <c r="A81" s="545"/>
      <c r="B81" s="545"/>
      <c r="C81" s="545"/>
      <c r="D81" s="545"/>
      <c r="E81" s="545"/>
      <c r="F81" s="545"/>
      <c r="G81" s="545"/>
      <c r="H81" s="545"/>
      <c r="I81" s="545"/>
      <c r="J81" s="545"/>
      <c r="K81" s="545"/>
      <c r="L81" s="545"/>
      <c r="M81" s="545"/>
      <c r="N81" s="545"/>
      <c r="O81" s="545"/>
      <c r="P81" s="545"/>
      <c r="Q81" s="545"/>
      <c r="R81" s="545"/>
      <c r="S81" s="545"/>
      <c r="T81" s="545"/>
      <c r="U81" s="545"/>
      <c r="V81" s="545"/>
      <c r="W81" s="545"/>
      <c r="X81" s="545"/>
      <c r="Y81" s="545"/>
      <c r="Z81" s="545"/>
    </row>
    <row r="82" ht="15.0" customHeight="1">
      <c r="A82" s="545"/>
      <c r="B82" s="545"/>
      <c r="C82" s="545"/>
      <c r="D82" s="545"/>
      <c r="E82" s="545"/>
      <c r="F82" s="545"/>
      <c r="G82" s="545"/>
      <c r="H82" s="545"/>
      <c r="I82" s="545"/>
      <c r="J82" s="545"/>
      <c r="K82" s="545"/>
      <c r="L82" s="545"/>
      <c r="M82" s="545"/>
      <c r="N82" s="545"/>
      <c r="O82" s="545"/>
      <c r="P82" s="545"/>
      <c r="Q82" s="545"/>
      <c r="R82" s="545"/>
      <c r="S82" s="545"/>
      <c r="T82" s="545"/>
      <c r="U82" s="545"/>
      <c r="V82" s="545"/>
      <c r="W82" s="545"/>
      <c r="X82" s="545"/>
      <c r="Y82" s="545"/>
      <c r="Z82" s="545"/>
    </row>
    <row r="83" ht="15.0" customHeight="1">
      <c r="A83" s="545"/>
      <c r="B83" s="545"/>
      <c r="C83" s="545"/>
      <c r="D83" s="545"/>
      <c r="E83" s="545"/>
      <c r="F83" s="545"/>
      <c r="G83" s="545"/>
      <c r="H83" s="545"/>
      <c r="I83" s="545"/>
      <c r="J83" s="545"/>
      <c r="K83" s="545"/>
      <c r="L83" s="545"/>
      <c r="M83" s="545"/>
      <c r="N83" s="545"/>
      <c r="O83" s="545"/>
      <c r="P83" s="545"/>
      <c r="Q83" s="545"/>
      <c r="R83" s="545"/>
      <c r="S83" s="545"/>
      <c r="T83" s="545"/>
      <c r="U83" s="545"/>
      <c r="V83" s="545"/>
      <c r="W83" s="545"/>
      <c r="X83" s="545"/>
      <c r="Y83" s="545"/>
      <c r="Z83" s="545"/>
    </row>
    <row r="84" ht="15.0" customHeight="1">
      <c r="A84" s="545"/>
      <c r="B84" s="545"/>
      <c r="C84" s="545"/>
      <c r="D84" s="545"/>
      <c r="E84" s="545"/>
      <c r="F84" s="545"/>
      <c r="G84" s="545"/>
      <c r="H84" s="545"/>
      <c r="I84" s="545"/>
      <c r="J84" s="545"/>
      <c r="K84" s="545"/>
      <c r="L84" s="545"/>
      <c r="M84" s="545"/>
      <c r="N84" s="545"/>
      <c r="O84" s="545"/>
      <c r="P84" s="545"/>
      <c r="Q84" s="545"/>
      <c r="R84" s="545"/>
      <c r="S84" s="545"/>
      <c r="T84" s="545"/>
      <c r="U84" s="545"/>
      <c r="V84" s="545"/>
      <c r="W84" s="545"/>
      <c r="X84" s="545"/>
      <c r="Y84" s="545"/>
      <c r="Z84" s="545"/>
    </row>
    <row r="85" ht="15.0" customHeight="1">
      <c r="A85" s="545"/>
      <c r="B85" s="545"/>
      <c r="C85" s="545"/>
      <c r="D85" s="545"/>
      <c r="E85" s="545"/>
      <c r="F85" s="545"/>
      <c r="G85" s="545"/>
      <c r="H85" s="545"/>
      <c r="I85" s="545"/>
      <c r="J85" s="545"/>
      <c r="K85" s="545"/>
      <c r="L85" s="545"/>
      <c r="M85" s="545"/>
      <c r="N85" s="545"/>
      <c r="O85" s="545"/>
      <c r="P85" s="545"/>
      <c r="Q85" s="545"/>
      <c r="R85" s="545"/>
      <c r="S85" s="545"/>
      <c r="T85" s="545"/>
      <c r="U85" s="545"/>
      <c r="V85" s="545"/>
      <c r="W85" s="545"/>
      <c r="X85" s="545"/>
      <c r="Y85" s="545"/>
      <c r="Z85" s="545"/>
    </row>
    <row r="86" ht="15.0" customHeight="1">
      <c r="A86" s="545"/>
      <c r="B86" s="545"/>
      <c r="C86" s="545"/>
      <c r="D86" s="545"/>
      <c r="E86" s="545"/>
      <c r="F86" s="545"/>
      <c r="G86" s="545"/>
      <c r="H86" s="545"/>
      <c r="I86" s="545"/>
      <c r="J86" s="545"/>
      <c r="K86" s="545"/>
      <c r="L86" s="545"/>
      <c r="M86" s="545"/>
      <c r="N86" s="545"/>
      <c r="O86" s="545"/>
      <c r="P86" s="545"/>
      <c r="Q86" s="545"/>
      <c r="R86" s="545"/>
      <c r="S86" s="545"/>
      <c r="T86" s="545"/>
      <c r="U86" s="545"/>
      <c r="V86" s="545"/>
      <c r="W86" s="545"/>
      <c r="X86" s="545"/>
      <c r="Y86" s="545"/>
      <c r="Z86" s="545"/>
    </row>
    <row r="87" ht="15.0" customHeight="1">
      <c r="A87" s="545"/>
      <c r="B87" s="545"/>
      <c r="C87" s="545"/>
      <c r="D87" s="545"/>
      <c r="E87" s="545"/>
      <c r="F87" s="545"/>
      <c r="G87" s="545"/>
      <c r="H87" s="545"/>
      <c r="I87" s="545"/>
      <c r="J87" s="545"/>
      <c r="K87" s="545"/>
      <c r="L87" s="545"/>
      <c r="M87" s="545"/>
      <c r="N87" s="545"/>
      <c r="O87" s="545"/>
      <c r="P87" s="545"/>
      <c r="Q87" s="545"/>
      <c r="R87" s="545"/>
      <c r="S87" s="545"/>
      <c r="T87" s="545"/>
      <c r="U87" s="545"/>
      <c r="V87" s="545"/>
      <c r="W87" s="545"/>
      <c r="X87" s="545"/>
      <c r="Y87" s="545"/>
      <c r="Z87" s="545"/>
    </row>
    <row r="88" ht="15.0" customHeight="1">
      <c r="A88" s="545"/>
      <c r="B88" s="545"/>
      <c r="C88" s="545"/>
      <c r="D88" s="545"/>
      <c r="E88" s="545"/>
      <c r="F88" s="545"/>
      <c r="G88" s="545"/>
      <c r="H88" s="545"/>
      <c r="I88" s="545"/>
      <c r="J88" s="545"/>
      <c r="K88" s="545"/>
      <c r="L88" s="545"/>
      <c r="M88" s="545"/>
      <c r="N88" s="545"/>
      <c r="O88" s="545"/>
      <c r="P88" s="545"/>
      <c r="Q88" s="545"/>
      <c r="R88" s="545"/>
      <c r="S88" s="545"/>
      <c r="T88" s="545"/>
      <c r="U88" s="545"/>
      <c r="V88" s="545"/>
      <c r="W88" s="545"/>
      <c r="X88" s="545"/>
      <c r="Y88" s="545"/>
      <c r="Z88" s="545"/>
    </row>
    <row r="89" ht="15.0" customHeight="1">
      <c r="A89" s="545"/>
      <c r="B89" s="545"/>
      <c r="C89" s="545"/>
      <c r="D89" s="545"/>
      <c r="E89" s="545"/>
      <c r="F89" s="545"/>
      <c r="G89" s="545"/>
      <c r="H89" s="545"/>
      <c r="I89" s="545"/>
      <c r="J89" s="545"/>
      <c r="K89" s="545"/>
      <c r="L89" s="545"/>
      <c r="M89" s="545"/>
      <c r="N89" s="545"/>
      <c r="O89" s="545"/>
      <c r="P89" s="545"/>
      <c r="Q89" s="545"/>
      <c r="R89" s="545"/>
      <c r="S89" s="545"/>
      <c r="T89" s="545"/>
      <c r="U89" s="545"/>
      <c r="V89" s="545"/>
      <c r="W89" s="545"/>
      <c r="X89" s="545"/>
      <c r="Y89" s="545"/>
      <c r="Z89" s="545"/>
    </row>
    <row r="90" ht="15.0" customHeight="1">
      <c r="A90" s="545"/>
      <c r="B90" s="545"/>
      <c r="C90" s="545"/>
      <c r="D90" s="545"/>
      <c r="E90" s="545"/>
      <c r="F90" s="545"/>
      <c r="G90" s="545"/>
      <c r="H90" s="545"/>
      <c r="I90" s="545"/>
      <c r="J90" s="545"/>
      <c r="K90" s="545"/>
      <c r="L90" s="545"/>
      <c r="M90" s="545"/>
      <c r="N90" s="545"/>
      <c r="O90" s="545"/>
      <c r="P90" s="545"/>
      <c r="Q90" s="545"/>
      <c r="R90" s="545"/>
      <c r="S90" s="545"/>
      <c r="T90" s="545"/>
      <c r="U90" s="545"/>
      <c r="V90" s="545"/>
      <c r="W90" s="545"/>
      <c r="X90" s="545"/>
      <c r="Y90" s="545"/>
      <c r="Z90" s="545"/>
    </row>
    <row r="91" ht="15.0" customHeight="1">
      <c r="A91" s="545"/>
      <c r="B91" s="545"/>
      <c r="C91" s="545"/>
      <c r="D91" s="545"/>
      <c r="E91" s="545"/>
      <c r="F91" s="545"/>
      <c r="G91" s="545"/>
      <c r="H91" s="545"/>
      <c r="I91" s="545"/>
      <c r="J91" s="545"/>
      <c r="K91" s="545"/>
      <c r="L91" s="545"/>
      <c r="M91" s="545"/>
      <c r="N91" s="545"/>
      <c r="O91" s="545"/>
      <c r="P91" s="545"/>
      <c r="Q91" s="545"/>
      <c r="R91" s="545"/>
      <c r="S91" s="545"/>
      <c r="T91" s="545"/>
      <c r="U91" s="545"/>
      <c r="V91" s="545"/>
      <c r="W91" s="545"/>
      <c r="X91" s="545"/>
      <c r="Y91" s="545"/>
      <c r="Z91" s="545"/>
    </row>
    <row r="92" ht="15.0" customHeight="1">
      <c r="A92" s="545"/>
      <c r="B92" s="545"/>
      <c r="C92" s="545"/>
      <c r="D92" s="545"/>
      <c r="E92" s="545"/>
      <c r="F92" s="545"/>
      <c r="G92" s="545"/>
      <c r="H92" s="545"/>
      <c r="I92" s="545"/>
      <c r="J92" s="545"/>
      <c r="K92" s="545"/>
      <c r="L92" s="545"/>
      <c r="M92" s="545"/>
      <c r="N92" s="545"/>
      <c r="O92" s="545"/>
      <c r="P92" s="545"/>
      <c r="Q92" s="545"/>
      <c r="R92" s="545"/>
      <c r="S92" s="545"/>
      <c r="T92" s="545"/>
      <c r="U92" s="545"/>
      <c r="V92" s="545"/>
      <c r="W92" s="545"/>
      <c r="X92" s="545"/>
      <c r="Y92" s="545"/>
      <c r="Z92" s="545"/>
    </row>
    <row r="93" ht="15.0" customHeight="1">
      <c r="A93" s="545"/>
      <c r="B93" s="545"/>
      <c r="C93" s="545"/>
      <c r="D93" s="545"/>
      <c r="E93" s="545"/>
      <c r="F93" s="545"/>
      <c r="G93" s="545"/>
      <c r="H93" s="545"/>
      <c r="I93" s="545"/>
      <c r="J93" s="545"/>
      <c r="K93" s="545"/>
      <c r="L93" s="545"/>
      <c r="M93" s="545"/>
      <c r="N93" s="545"/>
      <c r="O93" s="545"/>
      <c r="P93" s="545"/>
      <c r="Q93" s="545"/>
      <c r="R93" s="545"/>
      <c r="S93" s="545"/>
      <c r="T93" s="545"/>
      <c r="U93" s="545"/>
      <c r="V93" s="545"/>
      <c r="W93" s="545"/>
      <c r="X93" s="545"/>
      <c r="Y93" s="545"/>
      <c r="Z93" s="545"/>
    </row>
    <row r="94" ht="15.0" customHeight="1">
      <c r="A94" s="545"/>
      <c r="B94" s="545"/>
      <c r="C94" s="545"/>
      <c r="D94" s="545"/>
      <c r="E94" s="545"/>
      <c r="F94" s="545"/>
      <c r="G94" s="545"/>
      <c r="H94" s="545"/>
      <c r="I94" s="545"/>
      <c r="J94" s="545"/>
      <c r="K94" s="545"/>
      <c r="L94" s="545"/>
      <c r="M94" s="545"/>
      <c r="N94" s="545"/>
      <c r="O94" s="545"/>
      <c r="P94" s="545"/>
      <c r="Q94" s="545"/>
      <c r="R94" s="545"/>
      <c r="S94" s="545"/>
      <c r="T94" s="545"/>
      <c r="U94" s="545"/>
      <c r="V94" s="545"/>
      <c r="W94" s="545"/>
      <c r="X94" s="545"/>
      <c r="Y94" s="545"/>
      <c r="Z94" s="545"/>
    </row>
    <row r="95" ht="15.0" customHeight="1">
      <c r="A95" s="545"/>
      <c r="B95" s="545"/>
      <c r="C95" s="545"/>
      <c r="D95" s="545"/>
      <c r="E95" s="545"/>
      <c r="F95" s="545"/>
      <c r="G95" s="545"/>
      <c r="H95" s="545"/>
      <c r="I95" s="545"/>
      <c r="J95" s="545"/>
      <c r="K95" s="545"/>
      <c r="L95" s="545"/>
      <c r="M95" s="545"/>
      <c r="N95" s="545"/>
      <c r="O95" s="545"/>
      <c r="P95" s="545"/>
      <c r="Q95" s="545"/>
      <c r="R95" s="545"/>
      <c r="S95" s="545"/>
      <c r="T95" s="545"/>
      <c r="U95" s="545"/>
      <c r="V95" s="545"/>
      <c r="W95" s="545"/>
      <c r="X95" s="545"/>
      <c r="Y95" s="545"/>
      <c r="Z95" s="545"/>
    </row>
    <row r="96" ht="15.0" customHeight="1">
      <c r="A96" s="545"/>
      <c r="B96" s="545"/>
      <c r="C96" s="545"/>
      <c r="D96" s="545"/>
      <c r="E96" s="545"/>
      <c r="F96" s="545"/>
      <c r="G96" s="545"/>
      <c r="H96" s="545"/>
      <c r="I96" s="545"/>
      <c r="J96" s="545"/>
      <c r="K96" s="545"/>
      <c r="L96" s="545"/>
      <c r="M96" s="545"/>
      <c r="N96" s="545"/>
      <c r="O96" s="545"/>
      <c r="P96" s="545"/>
      <c r="Q96" s="545"/>
      <c r="R96" s="545"/>
      <c r="S96" s="545"/>
      <c r="T96" s="545"/>
      <c r="U96" s="545"/>
      <c r="V96" s="545"/>
      <c r="W96" s="545"/>
      <c r="X96" s="545"/>
      <c r="Y96" s="545"/>
      <c r="Z96" s="545"/>
    </row>
    <row r="97" ht="15.0" customHeight="1">
      <c r="A97" s="545"/>
      <c r="B97" s="545"/>
      <c r="C97" s="545"/>
      <c r="D97" s="545"/>
      <c r="E97" s="545"/>
      <c r="F97" s="545"/>
      <c r="G97" s="545"/>
      <c r="H97" s="545"/>
      <c r="I97" s="545"/>
      <c r="J97" s="545"/>
      <c r="K97" s="545"/>
      <c r="L97" s="545"/>
      <c r="M97" s="545"/>
      <c r="N97" s="545"/>
      <c r="O97" s="545"/>
      <c r="P97" s="545"/>
      <c r="Q97" s="545"/>
      <c r="R97" s="545"/>
      <c r="S97" s="545"/>
      <c r="T97" s="545"/>
      <c r="U97" s="545"/>
      <c r="V97" s="545"/>
      <c r="W97" s="545"/>
      <c r="X97" s="545"/>
      <c r="Y97" s="545"/>
      <c r="Z97" s="545"/>
    </row>
    <row r="98" ht="15.0" customHeight="1">
      <c r="A98" s="545"/>
      <c r="B98" s="545"/>
      <c r="C98" s="545"/>
      <c r="D98" s="545"/>
      <c r="E98" s="545"/>
      <c r="F98" s="545"/>
      <c r="G98" s="545"/>
      <c r="H98" s="545"/>
      <c r="I98" s="545"/>
      <c r="J98" s="545"/>
      <c r="K98" s="545"/>
      <c r="L98" s="545"/>
      <c r="M98" s="545"/>
      <c r="N98" s="545"/>
      <c r="O98" s="545"/>
      <c r="P98" s="545"/>
      <c r="Q98" s="545"/>
      <c r="R98" s="545"/>
      <c r="S98" s="545"/>
      <c r="T98" s="545"/>
      <c r="U98" s="545"/>
      <c r="V98" s="545"/>
      <c r="W98" s="545"/>
      <c r="X98" s="545"/>
      <c r="Y98" s="545"/>
      <c r="Z98" s="545"/>
    </row>
    <row r="99" ht="15.0" customHeight="1">
      <c r="A99" s="545"/>
      <c r="B99" s="545"/>
      <c r="C99" s="545"/>
      <c r="D99" s="545"/>
      <c r="E99" s="545"/>
      <c r="F99" s="545"/>
      <c r="G99" s="545"/>
      <c r="H99" s="545"/>
      <c r="I99" s="545"/>
      <c r="J99" s="545"/>
      <c r="K99" s="545"/>
      <c r="L99" s="545"/>
      <c r="M99" s="545"/>
      <c r="N99" s="545"/>
      <c r="O99" s="545"/>
      <c r="P99" s="545"/>
      <c r="Q99" s="545"/>
      <c r="R99" s="545"/>
      <c r="S99" s="545"/>
      <c r="T99" s="545"/>
      <c r="U99" s="545"/>
      <c r="V99" s="545"/>
      <c r="W99" s="545"/>
      <c r="X99" s="545"/>
      <c r="Y99" s="545"/>
      <c r="Z99" s="545"/>
    </row>
    <row r="100" ht="15.0" customHeight="1">
      <c r="A100" s="545"/>
      <c r="B100" s="545"/>
      <c r="C100" s="545"/>
      <c r="D100" s="545"/>
      <c r="E100" s="545"/>
      <c r="F100" s="545"/>
      <c r="G100" s="545"/>
      <c r="H100" s="545"/>
      <c r="I100" s="545"/>
      <c r="J100" s="545"/>
      <c r="K100" s="545"/>
      <c r="L100" s="545"/>
      <c r="M100" s="545"/>
      <c r="N100" s="545"/>
      <c r="O100" s="545"/>
      <c r="P100" s="545"/>
      <c r="Q100" s="545"/>
      <c r="R100" s="545"/>
      <c r="S100" s="545"/>
      <c r="T100" s="545"/>
      <c r="U100" s="545"/>
      <c r="V100" s="545"/>
      <c r="W100" s="545"/>
      <c r="X100" s="545"/>
      <c r="Y100" s="545"/>
      <c r="Z100" s="545"/>
    </row>
    <row r="101" ht="9.0" customHeight="1">
      <c r="A101" s="545"/>
      <c r="B101" s="545"/>
      <c r="C101" s="545"/>
      <c r="D101" s="545"/>
      <c r="E101" s="545"/>
      <c r="F101" s="545"/>
      <c r="G101" s="545"/>
      <c r="H101" s="545"/>
      <c r="I101" s="545"/>
      <c r="J101" s="545"/>
      <c r="K101" s="545"/>
      <c r="L101" s="545"/>
      <c r="M101" s="545"/>
      <c r="N101" s="545"/>
      <c r="O101" s="545"/>
      <c r="P101" s="545"/>
      <c r="Q101" s="545"/>
      <c r="R101" s="545"/>
      <c r="S101" s="545"/>
      <c r="T101" s="545"/>
      <c r="U101" s="545"/>
      <c r="V101" s="545"/>
      <c r="W101" s="545"/>
      <c r="X101" s="545"/>
      <c r="Y101" s="545"/>
      <c r="Z101" s="545"/>
    </row>
    <row r="102" ht="9.0" customHeight="1">
      <c r="A102" s="545"/>
      <c r="B102" s="545"/>
      <c r="C102" s="545"/>
      <c r="D102" s="545"/>
      <c r="E102" s="545"/>
      <c r="F102" s="545"/>
      <c r="G102" s="545"/>
      <c r="H102" s="545"/>
      <c r="I102" s="545"/>
      <c r="J102" s="545"/>
      <c r="K102" s="545"/>
      <c r="L102" s="545"/>
      <c r="M102" s="545"/>
      <c r="N102" s="545"/>
      <c r="O102" s="545"/>
      <c r="P102" s="545"/>
      <c r="Q102" s="545"/>
      <c r="R102" s="545"/>
      <c r="S102" s="545"/>
      <c r="T102" s="545"/>
      <c r="U102" s="545"/>
      <c r="V102" s="545"/>
      <c r="W102" s="545"/>
      <c r="X102" s="545"/>
      <c r="Y102" s="545"/>
      <c r="Z102" s="545"/>
    </row>
    <row r="103" ht="9.0" customHeight="1">
      <c r="A103" s="545"/>
      <c r="B103" s="545"/>
      <c r="C103" s="545"/>
      <c r="D103" s="545"/>
      <c r="E103" s="545"/>
      <c r="F103" s="545"/>
      <c r="G103" s="545"/>
      <c r="H103" s="545"/>
      <c r="I103" s="545"/>
      <c r="J103" s="545"/>
      <c r="K103" s="545"/>
      <c r="L103" s="545"/>
      <c r="M103" s="545"/>
      <c r="N103" s="545"/>
      <c r="O103" s="545"/>
      <c r="P103" s="545"/>
      <c r="Q103" s="545"/>
      <c r="R103" s="545"/>
      <c r="S103" s="545"/>
      <c r="T103" s="545"/>
      <c r="U103" s="545"/>
      <c r="V103" s="545"/>
      <c r="W103" s="545"/>
      <c r="X103" s="545"/>
      <c r="Y103" s="545"/>
      <c r="Z103" s="545"/>
    </row>
    <row r="104" ht="9.0" customHeight="1">
      <c r="A104" s="545"/>
      <c r="B104" s="545"/>
      <c r="C104" s="545"/>
      <c r="D104" s="545"/>
      <c r="E104" s="545"/>
      <c r="F104" s="545"/>
      <c r="G104" s="545"/>
      <c r="H104" s="545"/>
      <c r="I104" s="545"/>
      <c r="J104" s="545"/>
      <c r="K104" s="545"/>
      <c r="L104" s="545"/>
      <c r="M104" s="545"/>
      <c r="N104" s="545"/>
      <c r="O104" s="545"/>
      <c r="P104" s="545"/>
      <c r="Q104" s="545"/>
      <c r="R104" s="545"/>
      <c r="S104" s="545"/>
      <c r="T104" s="545"/>
      <c r="U104" s="545"/>
      <c r="V104" s="545"/>
      <c r="W104" s="545"/>
      <c r="X104" s="545"/>
      <c r="Y104" s="545"/>
      <c r="Z104" s="545"/>
    </row>
    <row r="105" ht="9.0" customHeight="1">
      <c r="A105" s="545"/>
      <c r="B105" s="545"/>
      <c r="C105" s="545"/>
      <c r="D105" s="545"/>
      <c r="E105" s="545"/>
      <c r="F105" s="545"/>
      <c r="G105" s="545"/>
      <c r="H105" s="545"/>
      <c r="I105" s="545"/>
      <c r="J105" s="545"/>
      <c r="K105" s="545"/>
      <c r="L105" s="545"/>
      <c r="M105" s="545"/>
      <c r="N105" s="545"/>
      <c r="O105" s="545"/>
      <c r="P105" s="545"/>
      <c r="Q105" s="545"/>
      <c r="R105" s="545"/>
      <c r="S105" s="545"/>
      <c r="T105" s="545"/>
      <c r="U105" s="545"/>
      <c r="V105" s="545"/>
      <c r="W105" s="545"/>
      <c r="X105" s="545"/>
      <c r="Y105" s="545"/>
      <c r="Z105" s="545"/>
    </row>
    <row r="106" ht="9.0" customHeight="1">
      <c r="A106" s="545"/>
      <c r="B106" s="545"/>
      <c r="C106" s="545"/>
      <c r="D106" s="545"/>
      <c r="E106" s="545"/>
      <c r="F106" s="545"/>
      <c r="G106" s="545"/>
      <c r="H106" s="545"/>
      <c r="I106" s="545"/>
      <c r="J106" s="545"/>
      <c r="K106" s="545"/>
      <c r="L106" s="545"/>
      <c r="M106" s="545"/>
      <c r="N106" s="545"/>
      <c r="O106" s="545"/>
      <c r="P106" s="545"/>
      <c r="Q106" s="545"/>
      <c r="R106" s="545"/>
      <c r="S106" s="545"/>
      <c r="T106" s="545"/>
      <c r="U106" s="545"/>
      <c r="V106" s="545"/>
      <c r="W106" s="545"/>
      <c r="X106" s="545"/>
      <c r="Y106" s="545"/>
      <c r="Z106" s="545"/>
    </row>
    <row r="107" ht="9.0" customHeight="1">
      <c r="A107" s="545"/>
      <c r="B107" s="545"/>
      <c r="C107" s="545"/>
      <c r="D107" s="545"/>
      <c r="E107" s="545"/>
      <c r="F107" s="545"/>
      <c r="G107" s="545"/>
      <c r="H107" s="545"/>
      <c r="I107" s="545"/>
      <c r="J107" s="545"/>
      <c r="K107" s="545"/>
      <c r="L107" s="545"/>
      <c r="M107" s="545"/>
      <c r="N107" s="545"/>
      <c r="O107" s="545"/>
      <c r="P107" s="545"/>
      <c r="Q107" s="545"/>
      <c r="R107" s="545"/>
      <c r="S107" s="545"/>
      <c r="T107" s="545"/>
      <c r="U107" s="545"/>
      <c r="V107" s="545"/>
      <c r="W107" s="545"/>
      <c r="X107" s="545"/>
      <c r="Y107" s="545"/>
      <c r="Z107" s="545"/>
    </row>
    <row r="108" ht="9.0" customHeight="1">
      <c r="A108" s="545"/>
      <c r="B108" s="545"/>
      <c r="C108" s="545"/>
      <c r="D108" s="545"/>
      <c r="E108" s="545"/>
      <c r="F108" s="545"/>
      <c r="G108" s="545"/>
      <c r="H108" s="545"/>
      <c r="I108" s="545"/>
      <c r="J108" s="545"/>
      <c r="K108" s="545"/>
      <c r="L108" s="545"/>
      <c r="M108" s="545"/>
      <c r="N108" s="545"/>
      <c r="O108" s="545"/>
      <c r="P108" s="545"/>
      <c r="Q108" s="545"/>
      <c r="R108" s="545"/>
      <c r="S108" s="545"/>
      <c r="T108" s="545"/>
      <c r="U108" s="545"/>
      <c r="V108" s="545"/>
      <c r="W108" s="545"/>
      <c r="X108" s="545"/>
      <c r="Y108" s="545"/>
      <c r="Z108" s="545"/>
    </row>
    <row r="109" ht="9.0" customHeight="1">
      <c r="A109" s="545"/>
      <c r="B109" s="545"/>
      <c r="C109" s="545"/>
      <c r="D109" s="545"/>
      <c r="E109" s="545"/>
      <c r="F109" s="545"/>
      <c r="G109" s="545"/>
      <c r="H109" s="545"/>
      <c r="I109" s="545"/>
      <c r="J109" s="545"/>
      <c r="K109" s="545"/>
      <c r="L109" s="545"/>
      <c r="M109" s="545"/>
      <c r="N109" s="545"/>
      <c r="O109" s="545"/>
      <c r="P109" s="545"/>
      <c r="Q109" s="545"/>
      <c r="R109" s="545"/>
      <c r="S109" s="545"/>
      <c r="T109" s="545"/>
      <c r="U109" s="545"/>
      <c r="V109" s="545"/>
      <c r="W109" s="545"/>
      <c r="X109" s="545"/>
      <c r="Y109" s="545"/>
      <c r="Z109" s="545"/>
    </row>
    <row r="110" ht="9.0" customHeight="1">
      <c r="A110" s="545"/>
      <c r="B110" s="545"/>
      <c r="C110" s="545"/>
      <c r="D110" s="545"/>
      <c r="E110" s="545"/>
      <c r="F110" s="545"/>
      <c r="G110" s="545"/>
      <c r="H110" s="545"/>
      <c r="I110" s="545"/>
      <c r="J110" s="545"/>
      <c r="K110" s="545"/>
      <c r="L110" s="545"/>
      <c r="M110" s="545"/>
      <c r="N110" s="545"/>
      <c r="O110" s="545"/>
      <c r="P110" s="545"/>
      <c r="Q110" s="545"/>
      <c r="R110" s="545"/>
      <c r="S110" s="545"/>
      <c r="T110" s="545"/>
      <c r="U110" s="545"/>
      <c r="V110" s="545"/>
      <c r="W110" s="545"/>
      <c r="X110" s="545"/>
      <c r="Y110" s="545"/>
      <c r="Z110" s="545"/>
    </row>
    <row r="111" ht="9.0" customHeight="1">
      <c r="A111" s="545"/>
      <c r="B111" s="545"/>
      <c r="C111" s="545"/>
      <c r="D111" s="545"/>
      <c r="E111" s="545"/>
      <c r="F111" s="545"/>
      <c r="G111" s="545"/>
      <c r="H111" s="545"/>
      <c r="I111" s="545"/>
      <c r="J111" s="545"/>
      <c r="K111" s="545"/>
      <c r="L111" s="545"/>
      <c r="M111" s="545"/>
      <c r="N111" s="545"/>
      <c r="O111" s="545"/>
      <c r="P111" s="545"/>
      <c r="Q111" s="545"/>
      <c r="R111" s="545"/>
      <c r="S111" s="545"/>
      <c r="T111" s="545"/>
      <c r="U111" s="545"/>
      <c r="V111" s="545"/>
      <c r="W111" s="545"/>
      <c r="X111" s="545"/>
      <c r="Y111" s="545"/>
      <c r="Z111" s="545"/>
    </row>
    <row r="112" ht="9.0" customHeight="1">
      <c r="A112" s="545"/>
      <c r="B112" s="545"/>
      <c r="C112" s="545"/>
      <c r="D112" s="545"/>
      <c r="E112" s="545"/>
      <c r="F112" s="545"/>
      <c r="G112" s="545"/>
      <c r="H112" s="545"/>
      <c r="I112" s="545"/>
      <c r="J112" s="545"/>
      <c r="K112" s="545"/>
      <c r="L112" s="545"/>
      <c r="M112" s="545"/>
      <c r="N112" s="545"/>
      <c r="O112" s="545"/>
      <c r="P112" s="545"/>
      <c r="Q112" s="545"/>
      <c r="R112" s="545"/>
      <c r="S112" s="545"/>
      <c r="T112" s="545"/>
      <c r="U112" s="545"/>
      <c r="V112" s="545"/>
      <c r="W112" s="545"/>
      <c r="X112" s="545"/>
      <c r="Y112" s="545"/>
      <c r="Z112" s="545"/>
    </row>
    <row r="113" ht="9.0" customHeight="1">
      <c r="A113" s="545"/>
      <c r="B113" s="545"/>
      <c r="C113" s="545"/>
      <c r="D113" s="545"/>
      <c r="E113" s="545"/>
      <c r="F113" s="545"/>
      <c r="G113" s="545"/>
      <c r="H113" s="545"/>
      <c r="I113" s="545"/>
      <c r="J113" s="545"/>
      <c r="K113" s="545"/>
      <c r="L113" s="545"/>
      <c r="M113" s="545"/>
      <c r="N113" s="545"/>
      <c r="O113" s="545"/>
      <c r="P113" s="545"/>
      <c r="Q113" s="545"/>
      <c r="R113" s="545"/>
      <c r="S113" s="545"/>
      <c r="T113" s="545"/>
      <c r="U113" s="545"/>
      <c r="V113" s="545"/>
      <c r="W113" s="545"/>
      <c r="X113" s="545"/>
      <c r="Y113" s="545"/>
      <c r="Z113" s="545"/>
    </row>
    <row r="114" ht="9.0" customHeight="1">
      <c r="A114" s="545"/>
      <c r="B114" s="545"/>
      <c r="C114" s="545"/>
      <c r="D114" s="545"/>
      <c r="E114" s="545"/>
      <c r="F114" s="545"/>
      <c r="G114" s="545"/>
      <c r="H114" s="545"/>
      <c r="I114" s="545"/>
      <c r="J114" s="545"/>
      <c r="K114" s="545"/>
      <c r="L114" s="545"/>
      <c r="M114" s="545"/>
      <c r="N114" s="545"/>
      <c r="O114" s="545"/>
      <c r="P114" s="545"/>
      <c r="Q114" s="545"/>
      <c r="R114" s="545"/>
      <c r="S114" s="545"/>
      <c r="T114" s="545"/>
      <c r="U114" s="545"/>
      <c r="V114" s="545"/>
      <c r="W114" s="545"/>
      <c r="X114" s="545"/>
      <c r="Y114" s="545"/>
      <c r="Z114" s="545"/>
    </row>
    <row r="115" ht="9.0" customHeight="1">
      <c r="A115" s="545"/>
      <c r="B115" s="545"/>
      <c r="C115" s="545"/>
      <c r="D115" s="545"/>
      <c r="E115" s="545"/>
      <c r="F115" s="545"/>
      <c r="G115" s="545"/>
      <c r="H115" s="545"/>
      <c r="I115" s="545"/>
      <c r="J115" s="545"/>
      <c r="K115" s="545"/>
      <c r="L115" s="545"/>
      <c r="M115" s="545"/>
      <c r="N115" s="545"/>
      <c r="O115" s="545"/>
      <c r="P115" s="545"/>
      <c r="Q115" s="545"/>
      <c r="R115" s="545"/>
      <c r="S115" s="545"/>
      <c r="T115" s="545"/>
      <c r="U115" s="545"/>
      <c r="V115" s="545"/>
      <c r="W115" s="545"/>
      <c r="X115" s="545"/>
      <c r="Y115" s="545"/>
      <c r="Z115" s="545"/>
    </row>
    <row r="116" ht="9.0" customHeight="1">
      <c r="A116" s="545"/>
      <c r="B116" s="545"/>
      <c r="C116" s="545"/>
      <c r="D116" s="545"/>
      <c r="E116" s="545"/>
      <c r="F116" s="545"/>
      <c r="G116" s="545"/>
      <c r="H116" s="545"/>
      <c r="I116" s="545"/>
      <c r="J116" s="545"/>
      <c r="K116" s="545"/>
      <c r="L116" s="545"/>
      <c r="M116" s="545"/>
      <c r="N116" s="545"/>
      <c r="O116" s="545"/>
      <c r="P116" s="545"/>
      <c r="Q116" s="545"/>
      <c r="R116" s="545"/>
      <c r="S116" s="545"/>
      <c r="T116" s="545"/>
      <c r="U116" s="545"/>
      <c r="V116" s="545"/>
      <c r="W116" s="545"/>
      <c r="X116" s="545"/>
      <c r="Y116" s="545"/>
      <c r="Z116" s="545"/>
    </row>
    <row r="117" ht="9.0" customHeight="1">
      <c r="A117" s="545"/>
      <c r="B117" s="545"/>
      <c r="C117" s="545"/>
      <c r="D117" s="545"/>
      <c r="E117" s="545"/>
      <c r="F117" s="545"/>
      <c r="G117" s="545"/>
      <c r="H117" s="545"/>
      <c r="I117" s="545"/>
      <c r="J117" s="545"/>
      <c r="K117" s="545"/>
      <c r="L117" s="545"/>
      <c r="M117" s="545"/>
      <c r="N117" s="545"/>
      <c r="O117" s="545"/>
      <c r="P117" s="545"/>
      <c r="Q117" s="545"/>
      <c r="R117" s="545"/>
      <c r="S117" s="545"/>
      <c r="T117" s="545"/>
      <c r="U117" s="545"/>
      <c r="V117" s="545"/>
      <c r="W117" s="545"/>
      <c r="X117" s="545"/>
      <c r="Y117" s="545"/>
      <c r="Z117" s="545"/>
    </row>
    <row r="118" ht="9.0" customHeight="1">
      <c r="A118" s="545"/>
      <c r="B118" s="545"/>
      <c r="C118" s="545"/>
      <c r="D118" s="545"/>
      <c r="E118" s="545"/>
      <c r="F118" s="545"/>
      <c r="G118" s="545"/>
      <c r="H118" s="545"/>
      <c r="I118" s="545"/>
      <c r="J118" s="545"/>
      <c r="K118" s="545"/>
      <c r="L118" s="545"/>
      <c r="M118" s="545"/>
      <c r="N118" s="545"/>
      <c r="O118" s="545"/>
      <c r="P118" s="545"/>
      <c r="Q118" s="545"/>
      <c r="R118" s="545"/>
      <c r="S118" s="545"/>
      <c r="T118" s="545"/>
      <c r="U118" s="545"/>
      <c r="V118" s="545"/>
      <c r="W118" s="545"/>
      <c r="X118" s="545"/>
      <c r="Y118" s="545"/>
      <c r="Z118" s="545"/>
    </row>
    <row r="119" ht="9.0" customHeight="1">
      <c r="A119" s="545"/>
      <c r="B119" s="545"/>
      <c r="C119" s="545"/>
      <c r="D119" s="545"/>
      <c r="E119" s="545"/>
      <c r="F119" s="545"/>
      <c r="G119" s="545"/>
      <c r="H119" s="545"/>
      <c r="I119" s="545"/>
      <c r="J119" s="545"/>
      <c r="K119" s="545"/>
      <c r="L119" s="545"/>
      <c r="M119" s="545"/>
      <c r="N119" s="545"/>
      <c r="O119" s="545"/>
      <c r="P119" s="545"/>
      <c r="Q119" s="545"/>
      <c r="R119" s="545"/>
      <c r="S119" s="545"/>
      <c r="T119" s="545"/>
      <c r="U119" s="545"/>
      <c r="V119" s="545"/>
      <c r="W119" s="545"/>
      <c r="X119" s="545"/>
      <c r="Y119" s="545"/>
      <c r="Z119" s="545"/>
    </row>
    <row r="120" ht="9.0" customHeight="1">
      <c r="A120" s="545"/>
      <c r="B120" s="545"/>
      <c r="C120" s="545"/>
      <c r="D120" s="545"/>
      <c r="E120" s="545"/>
      <c r="F120" s="545"/>
      <c r="G120" s="545"/>
      <c r="H120" s="545"/>
      <c r="I120" s="545"/>
      <c r="J120" s="545"/>
      <c r="K120" s="545"/>
      <c r="L120" s="545"/>
      <c r="M120" s="545"/>
      <c r="N120" s="545"/>
      <c r="O120" s="545"/>
      <c r="P120" s="545"/>
      <c r="Q120" s="545"/>
      <c r="R120" s="545"/>
      <c r="S120" s="545"/>
      <c r="T120" s="545"/>
      <c r="U120" s="545"/>
      <c r="V120" s="545"/>
      <c r="W120" s="545"/>
      <c r="X120" s="545"/>
      <c r="Y120" s="545"/>
      <c r="Z120" s="545"/>
    </row>
    <row r="121" ht="9.0" customHeight="1">
      <c r="A121" s="545"/>
      <c r="B121" s="545"/>
      <c r="C121" s="545"/>
      <c r="D121" s="545"/>
      <c r="E121" s="545"/>
      <c r="F121" s="545"/>
      <c r="G121" s="545"/>
      <c r="H121" s="545"/>
      <c r="I121" s="545"/>
      <c r="J121" s="545"/>
      <c r="K121" s="545"/>
      <c r="L121" s="545"/>
      <c r="M121" s="545"/>
      <c r="N121" s="545"/>
      <c r="O121" s="545"/>
      <c r="P121" s="545"/>
      <c r="Q121" s="545"/>
      <c r="R121" s="545"/>
      <c r="S121" s="545"/>
      <c r="T121" s="545"/>
      <c r="U121" s="545"/>
      <c r="V121" s="545"/>
      <c r="W121" s="545"/>
      <c r="X121" s="545"/>
      <c r="Y121" s="545"/>
      <c r="Z121" s="545"/>
    </row>
    <row r="122" ht="9.0" customHeight="1">
      <c r="A122" s="545"/>
      <c r="B122" s="545"/>
      <c r="C122" s="545"/>
      <c r="D122" s="545"/>
      <c r="E122" s="545"/>
      <c r="F122" s="545"/>
      <c r="G122" s="545"/>
      <c r="H122" s="545"/>
      <c r="I122" s="545"/>
      <c r="J122" s="545"/>
      <c r="K122" s="545"/>
      <c r="L122" s="545"/>
      <c r="M122" s="545"/>
      <c r="N122" s="545"/>
      <c r="O122" s="545"/>
      <c r="P122" s="545"/>
      <c r="Q122" s="545"/>
      <c r="R122" s="545"/>
      <c r="S122" s="545"/>
      <c r="T122" s="545"/>
      <c r="U122" s="545"/>
      <c r="V122" s="545"/>
      <c r="W122" s="545"/>
      <c r="X122" s="545"/>
      <c r="Y122" s="545"/>
      <c r="Z122" s="545"/>
    </row>
    <row r="123" ht="9.0" customHeight="1">
      <c r="A123" s="545"/>
      <c r="B123" s="545"/>
      <c r="C123" s="545"/>
      <c r="D123" s="545"/>
      <c r="E123" s="545"/>
      <c r="F123" s="545"/>
      <c r="G123" s="545"/>
      <c r="H123" s="545"/>
      <c r="I123" s="545"/>
      <c r="J123" s="545"/>
      <c r="K123" s="545"/>
      <c r="L123" s="545"/>
      <c r="M123" s="545"/>
      <c r="N123" s="545"/>
      <c r="O123" s="545"/>
      <c r="P123" s="545"/>
      <c r="Q123" s="545"/>
      <c r="R123" s="545"/>
      <c r="S123" s="545"/>
      <c r="T123" s="545"/>
      <c r="U123" s="545"/>
      <c r="V123" s="545"/>
      <c r="W123" s="545"/>
      <c r="X123" s="545"/>
      <c r="Y123" s="545"/>
      <c r="Z123" s="545"/>
    </row>
    <row r="124" ht="9.0" customHeight="1">
      <c r="A124" s="545"/>
      <c r="B124" s="545"/>
      <c r="C124" s="545"/>
      <c r="D124" s="545"/>
      <c r="E124" s="545"/>
      <c r="F124" s="545"/>
      <c r="G124" s="545"/>
      <c r="H124" s="545"/>
      <c r="I124" s="545"/>
      <c r="J124" s="545"/>
      <c r="K124" s="545"/>
      <c r="L124" s="545"/>
      <c r="M124" s="545"/>
      <c r="N124" s="545"/>
      <c r="O124" s="545"/>
      <c r="P124" s="545"/>
      <c r="Q124" s="545"/>
      <c r="R124" s="545"/>
      <c r="S124" s="545"/>
      <c r="T124" s="545"/>
      <c r="U124" s="545"/>
      <c r="V124" s="545"/>
      <c r="W124" s="545"/>
      <c r="X124" s="545"/>
      <c r="Y124" s="545"/>
      <c r="Z124" s="545"/>
    </row>
    <row r="125" ht="9.0" customHeight="1">
      <c r="A125" s="545"/>
      <c r="B125" s="545"/>
      <c r="C125" s="545"/>
      <c r="D125" s="545"/>
      <c r="E125" s="545"/>
      <c r="F125" s="545"/>
      <c r="G125" s="545"/>
      <c r="H125" s="545"/>
      <c r="I125" s="545"/>
      <c r="J125" s="545"/>
      <c r="K125" s="545"/>
      <c r="L125" s="545"/>
      <c r="M125" s="545"/>
      <c r="N125" s="545"/>
      <c r="O125" s="545"/>
      <c r="P125" s="545"/>
      <c r="Q125" s="545"/>
      <c r="R125" s="545"/>
      <c r="S125" s="545"/>
      <c r="T125" s="545"/>
      <c r="U125" s="545"/>
      <c r="V125" s="545"/>
      <c r="W125" s="545"/>
      <c r="X125" s="545"/>
      <c r="Y125" s="545"/>
      <c r="Z125" s="545"/>
    </row>
    <row r="126" ht="9.0" customHeight="1">
      <c r="A126" s="545"/>
      <c r="B126" s="545"/>
      <c r="C126" s="545"/>
      <c r="D126" s="545"/>
      <c r="E126" s="545"/>
      <c r="F126" s="545"/>
      <c r="G126" s="545"/>
      <c r="H126" s="545"/>
      <c r="I126" s="545"/>
      <c r="J126" s="545"/>
      <c r="K126" s="545"/>
      <c r="L126" s="545"/>
      <c r="M126" s="545"/>
      <c r="N126" s="545"/>
      <c r="O126" s="545"/>
      <c r="P126" s="545"/>
      <c r="Q126" s="545"/>
      <c r="R126" s="545"/>
      <c r="S126" s="545"/>
      <c r="T126" s="545"/>
      <c r="U126" s="545"/>
      <c r="V126" s="545"/>
      <c r="W126" s="545"/>
      <c r="X126" s="545"/>
      <c r="Y126" s="545"/>
      <c r="Z126" s="545"/>
    </row>
    <row r="127" ht="9.0" customHeight="1">
      <c r="A127" s="545"/>
      <c r="B127" s="545"/>
      <c r="C127" s="545"/>
      <c r="D127" s="545"/>
      <c r="E127" s="545"/>
      <c r="F127" s="545"/>
      <c r="G127" s="545"/>
      <c r="H127" s="545"/>
      <c r="I127" s="545"/>
      <c r="J127" s="545"/>
      <c r="K127" s="545"/>
      <c r="L127" s="545"/>
      <c r="M127" s="545"/>
      <c r="N127" s="545"/>
      <c r="O127" s="545"/>
      <c r="P127" s="545"/>
      <c r="Q127" s="545"/>
      <c r="R127" s="545"/>
      <c r="S127" s="545"/>
      <c r="T127" s="545"/>
      <c r="U127" s="545"/>
      <c r="V127" s="545"/>
      <c r="W127" s="545"/>
      <c r="X127" s="545"/>
      <c r="Y127" s="545"/>
      <c r="Z127" s="545"/>
    </row>
    <row r="128" ht="9.0" customHeight="1">
      <c r="A128" s="545"/>
      <c r="B128" s="545"/>
      <c r="C128" s="545"/>
      <c r="D128" s="545"/>
      <c r="E128" s="545"/>
      <c r="F128" s="545"/>
      <c r="G128" s="545"/>
      <c r="H128" s="545"/>
      <c r="I128" s="545"/>
      <c r="J128" s="545"/>
      <c r="K128" s="545"/>
      <c r="L128" s="545"/>
      <c r="M128" s="545"/>
      <c r="N128" s="545"/>
      <c r="O128" s="545"/>
      <c r="P128" s="545"/>
      <c r="Q128" s="545"/>
      <c r="R128" s="545"/>
      <c r="S128" s="545"/>
      <c r="T128" s="545"/>
      <c r="U128" s="545"/>
      <c r="V128" s="545"/>
      <c r="W128" s="545"/>
      <c r="X128" s="545"/>
      <c r="Y128" s="545"/>
      <c r="Z128" s="545"/>
    </row>
    <row r="129" ht="9.0" customHeight="1">
      <c r="A129" s="545"/>
      <c r="B129" s="545"/>
      <c r="C129" s="545"/>
      <c r="D129" s="545"/>
      <c r="E129" s="545"/>
      <c r="F129" s="545"/>
      <c r="G129" s="545"/>
      <c r="H129" s="545"/>
      <c r="I129" s="545"/>
      <c r="J129" s="545"/>
      <c r="K129" s="545"/>
      <c r="L129" s="545"/>
      <c r="M129" s="545"/>
      <c r="N129" s="545"/>
      <c r="O129" s="545"/>
      <c r="P129" s="545"/>
      <c r="Q129" s="545"/>
      <c r="R129" s="545"/>
      <c r="S129" s="545"/>
      <c r="T129" s="545"/>
      <c r="U129" s="545"/>
      <c r="V129" s="545"/>
      <c r="W129" s="545"/>
      <c r="X129" s="545"/>
      <c r="Y129" s="545"/>
      <c r="Z129" s="545"/>
    </row>
    <row r="130" ht="9.0" customHeight="1">
      <c r="A130" s="545"/>
      <c r="B130" s="545"/>
      <c r="C130" s="545"/>
      <c r="D130" s="545"/>
      <c r="E130" s="545"/>
      <c r="F130" s="545"/>
      <c r="G130" s="545"/>
      <c r="H130" s="545"/>
      <c r="I130" s="545"/>
      <c r="J130" s="545"/>
      <c r="K130" s="545"/>
      <c r="L130" s="545"/>
      <c r="M130" s="545"/>
      <c r="N130" s="545"/>
      <c r="O130" s="545"/>
      <c r="P130" s="545"/>
      <c r="Q130" s="545"/>
      <c r="R130" s="545"/>
      <c r="S130" s="545"/>
      <c r="T130" s="545"/>
      <c r="U130" s="545"/>
      <c r="V130" s="545"/>
      <c r="W130" s="545"/>
      <c r="X130" s="545"/>
      <c r="Y130" s="545"/>
      <c r="Z130" s="545"/>
    </row>
    <row r="131" ht="9.0" customHeight="1">
      <c r="A131" s="545"/>
      <c r="B131" s="545"/>
      <c r="C131" s="545"/>
      <c r="D131" s="545"/>
      <c r="E131" s="545"/>
      <c r="F131" s="545"/>
      <c r="G131" s="545"/>
      <c r="H131" s="545"/>
      <c r="I131" s="545"/>
      <c r="J131" s="545"/>
      <c r="K131" s="545"/>
      <c r="L131" s="545"/>
      <c r="M131" s="545"/>
      <c r="N131" s="545"/>
      <c r="O131" s="545"/>
      <c r="P131" s="545"/>
      <c r="Q131" s="545"/>
      <c r="R131" s="545"/>
      <c r="S131" s="545"/>
      <c r="T131" s="545"/>
      <c r="U131" s="545"/>
      <c r="V131" s="545"/>
      <c r="W131" s="545"/>
      <c r="X131" s="545"/>
      <c r="Y131" s="545"/>
      <c r="Z131" s="545"/>
    </row>
    <row r="132" ht="9.0" customHeight="1">
      <c r="A132" s="545"/>
      <c r="B132" s="545"/>
      <c r="C132" s="545"/>
      <c r="D132" s="545"/>
      <c r="E132" s="545"/>
      <c r="F132" s="545"/>
      <c r="G132" s="545"/>
      <c r="H132" s="545"/>
      <c r="I132" s="545"/>
      <c r="J132" s="545"/>
      <c r="K132" s="545"/>
      <c r="L132" s="545"/>
      <c r="M132" s="545"/>
      <c r="N132" s="545"/>
      <c r="O132" s="545"/>
      <c r="P132" s="545"/>
      <c r="Q132" s="545"/>
      <c r="R132" s="545"/>
      <c r="S132" s="545"/>
      <c r="T132" s="545"/>
      <c r="U132" s="545"/>
      <c r="V132" s="545"/>
      <c r="W132" s="545"/>
      <c r="X132" s="545"/>
      <c r="Y132" s="545"/>
      <c r="Z132" s="545"/>
    </row>
    <row r="133" ht="9.0" customHeight="1">
      <c r="A133" s="545"/>
      <c r="B133" s="545"/>
      <c r="C133" s="545"/>
      <c r="D133" s="545"/>
      <c r="E133" s="545"/>
      <c r="F133" s="545"/>
      <c r="G133" s="545"/>
      <c r="H133" s="545"/>
      <c r="I133" s="545"/>
      <c r="J133" s="545"/>
      <c r="K133" s="545"/>
      <c r="L133" s="545"/>
      <c r="M133" s="545"/>
      <c r="N133" s="545"/>
      <c r="O133" s="545"/>
      <c r="P133" s="545"/>
      <c r="Q133" s="545"/>
      <c r="R133" s="545"/>
      <c r="S133" s="545"/>
      <c r="T133" s="545"/>
      <c r="U133" s="545"/>
      <c r="V133" s="545"/>
      <c r="W133" s="545"/>
      <c r="X133" s="545"/>
      <c r="Y133" s="545"/>
      <c r="Z133" s="545"/>
    </row>
    <row r="134" ht="9.0" customHeight="1">
      <c r="A134" s="545"/>
      <c r="B134" s="545"/>
      <c r="C134" s="545"/>
      <c r="D134" s="545"/>
      <c r="E134" s="545"/>
      <c r="F134" s="545"/>
      <c r="G134" s="545"/>
      <c r="H134" s="545"/>
      <c r="I134" s="545"/>
      <c r="J134" s="545"/>
      <c r="K134" s="545"/>
      <c r="L134" s="545"/>
      <c r="M134" s="545"/>
      <c r="N134" s="545"/>
      <c r="O134" s="545"/>
      <c r="P134" s="545"/>
      <c r="Q134" s="545"/>
      <c r="R134" s="545"/>
      <c r="S134" s="545"/>
      <c r="T134" s="545"/>
      <c r="U134" s="545"/>
      <c r="V134" s="545"/>
      <c r="W134" s="545"/>
      <c r="X134" s="545"/>
      <c r="Y134" s="545"/>
      <c r="Z134" s="545"/>
    </row>
    <row r="135" ht="9.0" customHeight="1">
      <c r="A135" s="545"/>
      <c r="B135" s="545"/>
      <c r="C135" s="545"/>
      <c r="D135" s="545"/>
      <c r="E135" s="545"/>
      <c r="F135" s="545"/>
      <c r="G135" s="545"/>
      <c r="H135" s="545"/>
      <c r="I135" s="545"/>
      <c r="J135" s="545"/>
      <c r="K135" s="545"/>
      <c r="L135" s="545"/>
      <c r="M135" s="545"/>
      <c r="N135" s="545"/>
      <c r="O135" s="545"/>
      <c r="P135" s="545"/>
      <c r="Q135" s="545"/>
      <c r="R135" s="545"/>
      <c r="S135" s="545"/>
      <c r="T135" s="545"/>
      <c r="U135" s="545"/>
      <c r="V135" s="545"/>
      <c r="W135" s="545"/>
      <c r="X135" s="545"/>
      <c r="Y135" s="545"/>
      <c r="Z135" s="545"/>
    </row>
    <row r="136" ht="9.0" customHeight="1">
      <c r="A136" s="545"/>
      <c r="B136" s="545"/>
      <c r="C136" s="545"/>
      <c r="D136" s="545"/>
      <c r="E136" s="545"/>
      <c r="F136" s="545"/>
      <c r="G136" s="545"/>
      <c r="H136" s="545"/>
      <c r="I136" s="545"/>
      <c r="J136" s="545"/>
      <c r="K136" s="545"/>
      <c r="L136" s="545"/>
      <c r="M136" s="545"/>
      <c r="N136" s="545"/>
      <c r="O136" s="545"/>
      <c r="P136" s="545"/>
      <c r="Q136" s="545"/>
      <c r="R136" s="545"/>
      <c r="S136" s="545"/>
      <c r="T136" s="545"/>
      <c r="U136" s="545"/>
      <c r="V136" s="545"/>
      <c r="W136" s="545"/>
      <c r="X136" s="545"/>
      <c r="Y136" s="545"/>
      <c r="Z136" s="545"/>
    </row>
    <row r="137" ht="9.0" customHeight="1">
      <c r="A137" s="545"/>
      <c r="B137" s="545"/>
      <c r="C137" s="545"/>
      <c r="D137" s="545"/>
      <c r="E137" s="545"/>
      <c r="F137" s="545"/>
      <c r="G137" s="545"/>
      <c r="H137" s="545"/>
      <c r="I137" s="545"/>
      <c r="J137" s="545"/>
      <c r="K137" s="545"/>
      <c r="L137" s="545"/>
      <c r="M137" s="545"/>
      <c r="N137" s="545"/>
      <c r="O137" s="545"/>
      <c r="P137" s="545"/>
      <c r="Q137" s="545"/>
      <c r="R137" s="545"/>
      <c r="S137" s="545"/>
      <c r="T137" s="545"/>
      <c r="U137" s="545"/>
      <c r="V137" s="545"/>
      <c r="W137" s="545"/>
      <c r="X137" s="545"/>
      <c r="Y137" s="545"/>
      <c r="Z137" s="545"/>
    </row>
    <row r="138" ht="9.0" customHeight="1">
      <c r="A138" s="545"/>
      <c r="B138" s="545"/>
      <c r="C138" s="545"/>
      <c r="D138" s="545"/>
      <c r="E138" s="545"/>
      <c r="F138" s="545"/>
      <c r="G138" s="545"/>
      <c r="H138" s="545"/>
      <c r="I138" s="545"/>
      <c r="J138" s="545"/>
      <c r="K138" s="545"/>
      <c r="L138" s="545"/>
      <c r="M138" s="545"/>
      <c r="N138" s="545"/>
      <c r="O138" s="545"/>
      <c r="P138" s="545"/>
      <c r="Q138" s="545"/>
      <c r="R138" s="545"/>
      <c r="S138" s="545"/>
      <c r="T138" s="545"/>
      <c r="U138" s="545"/>
      <c r="V138" s="545"/>
      <c r="W138" s="545"/>
      <c r="X138" s="545"/>
      <c r="Y138" s="545"/>
      <c r="Z138" s="545"/>
    </row>
    <row r="139" ht="9.0" customHeight="1">
      <c r="A139" s="545"/>
      <c r="B139" s="545"/>
      <c r="C139" s="545"/>
      <c r="D139" s="545"/>
      <c r="E139" s="545"/>
      <c r="F139" s="545"/>
      <c r="G139" s="545"/>
      <c r="H139" s="545"/>
      <c r="I139" s="545"/>
      <c r="J139" s="545"/>
      <c r="K139" s="545"/>
      <c r="L139" s="545"/>
      <c r="M139" s="545"/>
      <c r="N139" s="545"/>
      <c r="O139" s="545"/>
      <c r="P139" s="545"/>
      <c r="Q139" s="545"/>
      <c r="R139" s="545"/>
      <c r="S139" s="545"/>
      <c r="T139" s="545"/>
      <c r="U139" s="545"/>
      <c r="V139" s="545"/>
      <c r="W139" s="545"/>
      <c r="X139" s="545"/>
      <c r="Y139" s="545"/>
      <c r="Z139" s="545"/>
    </row>
    <row r="140" ht="9.0" customHeight="1">
      <c r="A140" s="545"/>
      <c r="B140" s="545"/>
      <c r="C140" s="545"/>
      <c r="D140" s="545"/>
      <c r="E140" s="545"/>
      <c r="F140" s="545"/>
      <c r="G140" s="545"/>
      <c r="H140" s="545"/>
      <c r="I140" s="545"/>
      <c r="J140" s="545"/>
      <c r="K140" s="545"/>
      <c r="L140" s="545"/>
      <c r="M140" s="545"/>
      <c r="N140" s="545"/>
      <c r="O140" s="545"/>
      <c r="P140" s="545"/>
      <c r="Q140" s="545"/>
      <c r="R140" s="545"/>
      <c r="S140" s="545"/>
      <c r="T140" s="545"/>
      <c r="U140" s="545"/>
      <c r="V140" s="545"/>
      <c r="W140" s="545"/>
      <c r="X140" s="545"/>
      <c r="Y140" s="545"/>
      <c r="Z140" s="545"/>
    </row>
    <row r="141" ht="9.0" customHeight="1">
      <c r="A141" s="545"/>
      <c r="B141" s="545"/>
      <c r="C141" s="545"/>
      <c r="D141" s="545"/>
      <c r="E141" s="545"/>
      <c r="F141" s="545"/>
      <c r="G141" s="545"/>
      <c r="H141" s="545"/>
      <c r="I141" s="545"/>
      <c r="J141" s="545"/>
      <c r="K141" s="545"/>
      <c r="L141" s="545"/>
      <c r="M141" s="545"/>
      <c r="N141" s="545"/>
      <c r="O141" s="545"/>
      <c r="P141" s="545"/>
      <c r="Q141" s="545"/>
      <c r="R141" s="545"/>
      <c r="S141" s="545"/>
      <c r="T141" s="545"/>
      <c r="U141" s="545"/>
      <c r="V141" s="545"/>
      <c r="W141" s="545"/>
      <c r="X141" s="545"/>
      <c r="Y141" s="545"/>
      <c r="Z141" s="545"/>
    </row>
    <row r="142" ht="9.0" customHeight="1">
      <c r="A142" s="545"/>
      <c r="B142" s="545"/>
      <c r="C142" s="545"/>
      <c r="D142" s="545"/>
      <c r="E142" s="545"/>
      <c r="F142" s="545"/>
      <c r="G142" s="545"/>
      <c r="H142" s="545"/>
      <c r="I142" s="545"/>
      <c r="J142" s="545"/>
      <c r="K142" s="545"/>
      <c r="L142" s="545"/>
      <c r="M142" s="545"/>
      <c r="N142" s="545"/>
      <c r="O142" s="545"/>
      <c r="P142" s="545"/>
      <c r="Q142" s="545"/>
      <c r="R142" s="545"/>
      <c r="S142" s="545"/>
      <c r="T142" s="545"/>
      <c r="U142" s="545"/>
      <c r="V142" s="545"/>
      <c r="W142" s="545"/>
      <c r="X142" s="545"/>
      <c r="Y142" s="545"/>
      <c r="Z142" s="545"/>
    </row>
    <row r="143" ht="9.0" customHeight="1">
      <c r="A143" s="545"/>
      <c r="B143" s="545"/>
      <c r="C143" s="545"/>
      <c r="D143" s="545"/>
      <c r="E143" s="545"/>
      <c r="F143" s="545"/>
      <c r="G143" s="545"/>
      <c r="H143" s="545"/>
      <c r="I143" s="545"/>
      <c r="J143" s="545"/>
      <c r="K143" s="545"/>
      <c r="L143" s="545"/>
      <c r="M143" s="545"/>
      <c r="N143" s="545"/>
      <c r="O143" s="545"/>
      <c r="P143" s="545"/>
      <c r="Q143" s="545"/>
      <c r="R143" s="545"/>
      <c r="S143" s="545"/>
      <c r="T143" s="545"/>
      <c r="U143" s="545"/>
      <c r="V143" s="545"/>
      <c r="W143" s="545"/>
      <c r="X143" s="545"/>
      <c r="Y143" s="545"/>
      <c r="Z143" s="545"/>
    </row>
    <row r="144" ht="9.0" customHeight="1">
      <c r="A144" s="545"/>
      <c r="B144" s="545"/>
      <c r="C144" s="545"/>
      <c r="D144" s="545"/>
      <c r="E144" s="545"/>
      <c r="F144" s="545"/>
      <c r="G144" s="545"/>
      <c r="H144" s="545"/>
      <c r="I144" s="545"/>
      <c r="J144" s="545"/>
      <c r="K144" s="545"/>
      <c r="L144" s="545"/>
      <c r="M144" s="545"/>
      <c r="N144" s="545"/>
      <c r="O144" s="545"/>
      <c r="P144" s="545"/>
      <c r="Q144" s="545"/>
      <c r="R144" s="545"/>
      <c r="S144" s="545"/>
      <c r="T144" s="545"/>
      <c r="U144" s="545"/>
      <c r="V144" s="545"/>
      <c r="W144" s="545"/>
      <c r="X144" s="545"/>
      <c r="Y144" s="545"/>
      <c r="Z144" s="545"/>
    </row>
    <row r="145" ht="9.0" customHeight="1">
      <c r="A145" s="545"/>
      <c r="B145" s="545"/>
      <c r="C145" s="545"/>
      <c r="D145" s="545"/>
      <c r="E145" s="545"/>
      <c r="F145" s="545"/>
      <c r="G145" s="545"/>
      <c r="H145" s="545"/>
      <c r="I145" s="545"/>
      <c r="J145" s="545"/>
      <c r="K145" s="545"/>
      <c r="L145" s="545"/>
      <c r="M145" s="545"/>
      <c r="N145" s="545"/>
      <c r="O145" s="545"/>
      <c r="P145" s="545"/>
      <c r="Q145" s="545"/>
      <c r="R145" s="545"/>
      <c r="S145" s="545"/>
      <c r="T145" s="545"/>
      <c r="U145" s="545"/>
      <c r="V145" s="545"/>
      <c r="W145" s="545"/>
      <c r="X145" s="545"/>
      <c r="Y145" s="545"/>
      <c r="Z145" s="545"/>
    </row>
    <row r="146" ht="9.0" customHeight="1">
      <c r="A146" s="545"/>
      <c r="B146" s="545"/>
      <c r="C146" s="545"/>
      <c r="D146" s="545"/>
      <c r="E146" s="545"/>
      <c r="F146" s="545"/>
      <c r="G146" s="545"/>
      <c r="H146" s="545"/>
      <c r="I146" s="545"/>
      <c r="J146" s="545"/>
      <c r="K146" s="545"/>
      <c r="L146" s="545"/>
      <c r="M146" s="545"/>
      <c r="N146" s="545"/>
      <c r="O146" s="545"/>
      <c r="P146" s="545"/>
      <c r="Q146" s="545"/>
      <c r="R146" s="545"/>
      <c r="S146" s="545"/>
      <c r="T146" s="545"/>
      <c r="U146" s="545"/>
      <c r="V146" s="545"/>
      <c r="W146" s="545"/>
      <c r="X146" s="545"/>
      <c r="Y146" s="545"/>
      <c r="Z146" s="545"/>
    </row>
    <row r="147" ht="9.0" customHeight="1">
      <c r="A147" s="545"/>
      <c r="B147" s="545"/>
      <c r="C147" s="545"/>
      <c r="D147" s="545"/>
      <c r="E147" s="545"/>
      <c r="F147" s="545"/>
      <c r="G147" s="545"/>
      <c r="H147" s="545"/>
      <c r="I147" s="545"/>
      <c r="J147" s="545"/>
      <c r="K147" s="545"/>
      <c r="L147" s="545"/>
      <c r="M147" s="545"/>
      <c r="N147" s="545"/>
      <c r="O147" s="545"/>
      <c r="P147" s="545"/>
      <c r="Q147" s="545"/>
      <c r="R147" s="545"/>
      <c r="S147" s="545"/>
      <c r="T147" s="545"/>
      <c r="U147" s="545"/>
      <c r="V147" s="545"/>
      <c r="W147" s="545"/>
      <c r="X147" s="545"/>
      <c r="Y147" s="545"/>
      <c r="Z147" s="545"/>
    </row>
    <row r="148" ht="9.0" customHeight="1">
      <c r="A148" s="545"/>
      <c r="B148" s="545"/>
      <c r="C148" s="545"/>
      <c r="D148" s="545"/>
      <c r="E148" s="545"/>
      <c r="F148" s="545"/>
      <c r="G148" s="545"/>
      <c r="H148" s="545"/>
      <c r="I148" s="545"/>
      <c r="J148" s="545"/>
      <c r="K148" s="545"/>
      <c r="L148" s="545"/>
      <c r="M148" s="545"/>
      <c r="N148" s="545"/>
      <c r="O148" s="545"/>
      <c r="P148" s="545"/>
      <c r="Q148" s="545"/>
      <c r="R148" s="545"/>
      <c r="S148" s="545"/>
      <c r="T148" s="545"/>
      <c r="U148" s="545"/>
      <c r="V148" s="545"/>
      <c r="W148" s="545"/>
      <c r="X148" s="545"/>
      <c r="Y148" s="545"/>
      <c r="Z148" s="545"/>
    </row>
    <row r="149" ht="9.0" customHeight="1">
      <c r="A149" s="545"/>
      <c r="B149" s="545"/>
      <c r="C149" s="545"/>
      <c r="D149" s="545"/>
      <c r="E149" s="545"/>
      <c r="F149" s="545"/>
      <c r="G149" s="545"/>
      <c r="H149" s="545"/>
      <c r="I149" s="545"/>
      <c r="J149" s="545"/>
      <c r="K149" s="545"/>
      <c r="L149" s="545"/>
      <c r="M149" s="545"/>
      <c r="N149" s="545"/>
      <c r="O149" s="545"/>
      <c r="P149" s="545"/>
      <c r="Q149" s="545"/>
      <c r="R149" s="545"/>
      <c r="S149" s="545"/>
      <c r="T149" s="545"/>
      <c r="U149" s="545"/>
      <c r="V149" s="545"/>
      <c r="W149" s="545"/>
      <c r="X149" s="545"/>
      <c r="Y149" s="545"/>
      <c r="Z149" s="545"/>
    </row>
    <row r="150" ht="9.0" customHeight="1">
      <c r="A150" s="545"/>
      <c r="B150" s="545"/>
      <c r="C150" s="545"/>
      <c r="D150" s="545"/>
      <c r="E150" s="545"/>
      <c r="F150" s="545"/>
      <c r="G150" s="545"/>
      <c r="H150" s="545"/>
      <c r="I150" s="545"/>
      <c r="J150" s="545"/>
      <c r="K150" s="545"/>
      <c r="L150" s="545"/>
      <c r="M150" s="545"/>
      <c r="N150" s="545"/>
      <c r="O150" s="545"/>
      <c r="P150" s="545"/>
      <c r="Q150" s="545"/>
      <c r="R150" s="545"/>
      <c r="S150" s="545"/>
      <c r="T150" s="545"/>
      <c r="U150" s="545"/>
      <c r="V150" s="545"/>
      <c r="W150" s="545"/>
      <c r="X150" s="545"/>
      <c r="Y150" s="545"/>
      <c r="Z150" s="545"/>
    </row>
    <row r="151" ht="9.0" customHeight="1">
      <c r="A151" s="545"/>
      <c r="B151" s="545"/>
      <c r="C151" s="545"/>
      <c r="D151" s="545"/>
      <c r="E151" s="545"/>
      <c r="F151" s="545"/>
      <c r="G151" s="545"/>
      <c r="H151" s="545"/>
      <c r="I151" s="545"/>
      <c r="J151" s="545"/>
      <c r="K151" s="545"/>
      <c r="L151" s="545"/>
      <c r="M151" s="545"/>
      <c r="N151" s="545"/>
      <c r="O151" s="545"/>
      <c r="P151" s="545"/>
      <c r="Q151" s="545"/>
      <c r="R151" s="545"/>
      <c r="S151" s="545"/>
      <c r="T151" s="545"/>
      <c r="U151" s="545"/>
      <c r="V151" s="545"/>
      <c r="W151" s="545"/>
      <c r="X151" s="545"/>
      <c r="Y151" s="545"/>
      <c r="Z151" s="545"/>
    </row>
    <row r="152" ht="9.0" customHeight="1">
      <c r="A152" s="545"/>
      <c r="B152" s="545"/>
      <c r="C152" s="545"/>
      <c r="D152" s="545"/>
      <c r="E152" s="545"/>
      <c r="F152" s="545"/>
      <c r="G152" s="545"/>
      <c r="H152" s="545"/>
      <c r="I152" s="545"/>
      <c r="J152" s="545"/>
      <c r="K152" s="545"/>
      <c r="L152" s="545"/>
      <c r="M152" s="545"/>
      <c r="N152" s="545"/>
      <c r="O152" s="545"/>
      <c r="P152" s="545"/>
      <c r="Q152" s="545"/>
      <c r="R152" s="545"/>
      <c r="S152" s="545"/>
      <c r="T152" s="545"/>
      <c r="U152" s="545"/>
      <c r="V152" s="545"/>
      <c r="W152" s="545"/>
      <c r="X152" s="545"/>
      <c r="Y152" s="545"/>
      <c r="Z152" s="545"/>
    </row>
    <row r="153" ht="9.0" customHeight="1">
      <c r="A153" s="545"/>
      <c r="B153" s="545"/>
      <c r="C153" s="545"/>
      <c r="D153" s="545"/>
      <c r="E153" s="545"/>
      <c r="F153" s="545"/>
      <c r="G153" s="545"/>
      <c r="H153" s="545"/>
      <c r="I153" s="545"/>
      <c r="J153" s="545"/>
      <c r="K153" s="545"/>
      <c r="L153" s="545"/>
      <c r="M153" s="545"/>
      <c r="N153" s="545"/>
      <c r="O153" s="545"/>
      <c r="P153" s="545"/>
      <c r="Q153" s="545"/>
      <c r="R153" s="545"/>
      <c r="S153" s="545"/>
      <c r="T153" s="545"/>
      <c r="U153" s="545"/>
      <c r="V153" s="545"/>
      <c r="W153" s="545"/>
      <c r="X153" s="545"/>
      <c r="Y153" s="545"/>
      <c r="Z153" s="545"/>
    </row>
    <row r="154" ht="9.0" customHeight="1">
      <c r="A154" s="545"/>
      <c r="B154" s="545"/>
      <c r="C154" s="545"/>
      <c r="D154" s="545"/>
      <c r="E154" s="545"/>
      <c r="F154" s="545"/>
      <c r="G154" s="545"/>
      <c r="H154" s="545"/>
      <c r="I154" s="545"/>
      <c r="J154" s="545"/>
      <c r="K154" s="545"/>
      <c r="L154" s="545"/>
      <c r="M154" s="545"/>
      <c r="N154" s="545"/>
      <c r="O154" s="545"/>
      <c r="P154" s="545"/>
      <c r="Q154" s="545"/>
      <c r="R154" s="545"/>
      <c r="S154" s="545"/>
      <c r="T154" s="545"/>
      <c r="U154" s="545"/>
      <c r="V154" s="545"/>
      <c r="W154" s="545"/>
      <c r="X154" s="545"/>
      <c r="Y154" s="545"/>
      <c r="Z154" s="545"/>
    </row>
    <row r="155" ht="9.0" customHeight="1">
      <c r="A155" s="545"/>
      <c r="B155" s="545"/>
      <c r="C155" s="545"/>
      <c r="D155" s="545"/>
      <c r="E155" s="545"/>
      <c r="F155" s="545"/>
      <c r="G155" s="545"/>
      <c r="H155" s="545"/>
      <c r="I155" s="545"/>
      <c r="J155" s="545"/>
      <c r="K155" s="545"/>
      <c r="L155" s="545"/>
      <c r="M155" s="545"/>
      <c r="N155" s="545"/>
      <c r="O155" s="545"/>
      <c r="P155" s="545"/>
      <c r="Q155" s="545"/>
      <c r="R155" s="545"/>
      <c r="S155" s="545"/>
      <c r="T155" s="545"/>
      <c r="U155" s="545"/>
      <c r="V155" s="545"/>
      <c r="W155" s="545"/>
      <c r="X155" s="545"/>
      <c r="Y155" s="545"/>
      <c r="Z155" s="545"/>
    </row>
    <row r="156" ht="9.0" customHeight="1">
      <c r="A156" s="545"/>
      <c r="B156" s="545"/>
      <c r="C156" s="545"/>
      <c r="D156" s="545"/>
      <c r="E156" s="545"/>
      <c r="F156" s="545"/>
      <c r="G156" s="545"/>
      <c r="H156" s="545"/>
      <c r="I156" s="545"/>
      <c r="J156" s="545"/>
      <c r="K156" s="545"/>
      <c r="L156" s="545"/>
      <c r="M156" s="545"/>
      <c r="N156" s="545"/>
      <c r="O156" s="545"/>
      <c r="P156" s="545"/>
      <c r="Q156" s="545"/>
      <c r="R156" s="545"/>
      <c r="S156" s="545"/>
      <c r="T156" s="545"/>
      <c r="U156" s="545"/>
      <c r="V156" s="545"/>
      <c r="W156" s="545"/>
      <c r="X156" s="545"/>
      <c r="Y156" s="545"/>
      <c r="Z156" s="545"/>
    </row>
    <row r="157" ht="9.0" customHeight="1">
      <c r="A157" s="545"/>
      <c r="B157" s="545"/>
      <c r="C157" s="545"/>
      <c r="D157" s="545"/>
      <c r="E157" s="545"/>
      <c r="F157" s="545"/>
      <c r="G157" s="545"/>
      <c r="H157" s="545"/>
      <c r="I157" s="545"/>
      <c r="J157" s="545"/>
      <c r="K157" s="545"/>
      <c r="L157" s="545"/>
      <c r="M157" s="545"/>
      <c r="N157" s="545"/>
      <c r="O157" s="545"/>
      <c r="P157" s="545"/>
      <c r="Q157" s="545"/>
      <c r="R157" s="545"/>
      <c r="S157" s="545"/>
      <c r="T157" s="545"/>
      <c r="U157" s="545"/>
      <c r="V157" s="545"/>
      <c r="W157" s="545"/>
      <c r="X157" s="545"/>
      <c r="Y157" s="545"/>
      <c r="Z157" s="545"/>
    </row>
    <row r="158" ht="9.0" customHeight="1">
      <c r="A158" s="545"/>
      <c r="B158" s="545"/>
      <c r="C158" s="545"/>
      <c r="D158" s="545"/>
      <c r="E158" s="545"/>
      <c r="F158" s="545"/>
      <c r="G158" s="545"/>
      <c r="H158" s="545"/>
      <c r="I158" s="545"/>
      <c r="J158" s="545"/>
      <c r="K158" s="545"/>
      <c r="L158" s="545"/>
      <c r="M158" s="545"/>
      <c r="N158" s="545"/>
      <c r="O158" s="545"/>
      <c r="P158" s="545"/>
      <c r="Q158" s="545"/>
      <c r="R158" s="545"/>
      <c r="S158" s="545"/>
      <c r="T158" s="545"/>
      <c r="U158" s="545"/>
      <c r="V158" s="545"/>
      <c r="W158" s="545"/>
      <c r="X158" s="545"/>
      <c r="Y158" s="545"/>
      <c r="Z158" s="545"/>
    </row>
    <row r="159" ht="9.0" customHeight="1">
      <c r="A159" s="545"/>
      <c r="B159" s="545"/>
      <c r="C159" s="545"/>
      <c r="D159" s="545"/>
      <c r="E159" s="545"/>
      <c r="F159" s="545"/>
      <c r="G159" s="545"/>
      <c r="H159" s="545"/>
      <c r="I159" s="545"/>
      <c r="J159" s="545"/>
      <c r="K159" s="545"/>
      <c r="L159" s="545"/>
      <c r="M159" s="545"/>
      <c r="N159" s="545"/>
      <c r="O159" s="545"/>
      <c r="P159" s="545"/>
      <c r="Q159" s="545"/>
      <c r="R159" s="545"/>
      <c r="S159" s="545"/>
      <c r="T159" s="545"/>
      <c r="U159" s="545"/>
      <c r="V159" s="545"/>
      <c r="W159" s="545"/>
      <c r="X159" s="545"/>
      <c r="Y159" s="545"/>
      <c r="Z159" s="545"/>
    </row>
    <row r="160" ht="9.0" customHeight="1">
      <c r="A160" s="545"/>
      <c r="B160" s="545"/>
      <c r="C160" s="545"/>
      <c r="D160" s="545"/>
      <c r="E160" s="545"/>
      <c r="F160" s="545"/>
      <c r="G160" s="545"/>
      <c r="H160" s="545"/>
      <c r="I160" s="545"/>
      <c r="J160" s="545"/>
      <c r="K160" s="545"/>
      <c r="L160" s="545"/>
      <c r="M160" s="545"/>
      <c r="N160" s="545"/>
      <c r="O160" s="545"/>
      <c r="P160" s="545"/>
      <c r="Q160" s="545"/>
      <c r="R160" s="545"/>
      <c r="S160" s="545"/>
      <c r="T160" s="545"/>
      <c r="U160" s="545"/>
      <c r="V160" s="545"/>
      <c r="W160" s="545"/>
      <c r="X160" s="545"/>
      <c r="Y160" s="545"/>
      <c r="Z160" s="545"/>
    </row>
    <row r="161" ht="9.0" customHeight="1">
      <c r="A161" s="545"/>
      <c r="B161" s="545"/>
      <c r="C161" s="545"/>
      <c r="D161" s="545"/>
      <c r="E161" s="545"/>
      <c r="F161" s="545"/>
      <c r="G161" s="545"/>
      <c r="H161" s="545"/>
      <c r="I161" s="545"/>
      <c r="J161" s="545"/>
      <c r="K161" s="545"/>
      <c r="L161" s="545"/>
      <c r="M161" s="545"/>
      <c r="N161" s="545"/>
      <c r="O161" s="545"/>
      <c r="P161" s="545"/>
      <c r="Q161" s="545"/>
      <c r="R161" s="545"/>
      <c r="S161" s="545"/>
      <c r="T161" s="545"/>
      <c r="U161" s="545"/>
      <c r="V161" s="545"/>
      <c r="W161" s="545"/>
      <c r="X161" s="545"/>
      <c r="Y161" s="545"/>
      <c r="Z161" s="545"/>
    </row>
    <row r="162" ht="9.0" customHeight="1">
      <c r="A162" s="545"/>
      <c r="B162" s="545"/>
      <c r="C162" s="545"/>
      <c r="D162" s="545"/>
      <c r="E162" s="545"/>
      <c r="F162" s="545"/>
      <c r="G162" s="545"/>
      <c r="H162" s="545"/>
      <c r="I162" s="545"/>
      <c r="J162" s="545"/>
      <c r="K162" s="545"/>
      <c r="L162" s="545"/>
      <c r="M162" s="545"/>
      <c r="N162" s="545"/>
      <c r="O162" s="545"/>
      <c r="P162" s="545"/>
      <c r="Q162" s="545"/>
      <c r="R162" s="545"/>
      <c r="S162" s="545"/>
      <c r="T162" s="545"/>
      <c r="U162" s="545"/>
      <c r="V162" s="545"/>
      <c r="W162" s="545"/>
      <c r="X162" s="545"/>
      <c r="Y162" s="545"/>
      <c r="Z162" s="545"/>
    </row>
    <row r="163" ht="9.0" customHeight="1">
      <c r="A163" s="545"/>
      <c r="B163" s="545"/>
      <c r="C163" s="545"/>
      <c r="D163" s="545"/>
      <c r="E163" s="545"/>
      <c r="F163" s="545"/>
      <c r="G163" s="545"/>
      <c r="H163" s="545"/>
      <c r="I163" s="545"/>
      <c r="J163" s="545"/>
      <c r="K163" s="545"/>
      <c r="L163" s="545"/>
      <c r="M163" s="545"/>
      <c r="N163" s="545"/>
      <c r="O163" s="545"/>
      <c r="P163" s="545"/>
      <c r="Q163" s="545"/>
      <c r="R163" s="545"/>
      <c r="S163" s="545"/>
      <c r="T163" s="545"/>
      <c r="U163" s="545"/>
      <c r="V163" s="545"/>
      <c r="W163" s="545"/>
      <c r="X163" s="545"/>
      <c r="Y163" s="545"/>
      <c r="Z163" s="545"/>
    </row>
    <row r="164" ht="9.0" customHeight="1">
      <c r="A164" s="545"/>
      <c r="B164" s="545"/>
      <c r="C164" s="545"/>
      <c r="D164" s="545"/>
      <c r="E164" s="545"/>
      <c r="F164" s="545"/>
      <c r="G164" s="545"/>
      <c r="H164" s="545"/>
      <c r="I164" s="545"/>
      <c r="J164" s="545"/>
      <c r="K164" s="545"/>
      <c r="L164" s="545"/>
      <c r="M164" s="545"/>
      <c r="N164" s="545"/>
      <c r="O164" s="545"/>
      <c r="P164" s="545"/>
      <c r="Q164" s="545"/>
      <c r="R164" s="545"/>
      <c r="S164" s="545"/>
      <c r="T164" s="545"/>
      <c r="U164" s="545"/>
      <c r="V164" s="545"/>
      <c r="W164" s="545"/>
      <c r="X164" s="545"/>
      <c r="Y164" s="545"/>
      <c r="Z164" s="545"/>
    </row>
    <row r="165" ht="9.0" customHeight="1">
      <c r="A165" s="545"/>
      <c r="B165" s="545"/>
      <c r="C165" s="545"/>
      <c r="D165" s="545"/>
      <c r="E165" s="545"/>
      <c r="F165" s="545"/>
      <c r="G165" s="545"/>
      <c r="H165" s="545"/>
      <c r="I165" s="545"/>
      <c r="J165" s="545"/>
      <c r="K165" s="545"/>
      <c r="L165" s="545"/>
      <c r="M165" s="545"/>
      <c r="N165" s="545"/>
      <c r="O165" s="545"/>
      <c r="P165" s="545"/>
      <c r="Q165" s="545"/>
      <c r="R165" s="545"/>
      <c r="S165" s="545"/>
      <c r="T165" s="545"/>
      <c r="U165" s="545"/>
      <c r="V165" s="545"/>
      <c r="W165" s="545"/>
      <c r="X165" s="545"/>
      <c r="Y165" s="545"/>
      <c r="Z165" s="545"/>
    </row>
    <row r="166" ht="9.0" customHeight="1">
      <c r="A166" s="545"/>
      <c r="B166" s="545"/>
      <c r="C166" s="545"/>
      <c r="D166" s="545"/>
      <c r="E166" s="545"/>
      <c r="F166" s="545"/>
      <c r="G166" s="545"/>
      <c r="H166" s="545"/>
      <c r="I166" s="545"/>
      <c r="J166" s="545"/>
      <c r="K166" s="545"/>
      <c r="L166" s="545"/>
      <c r="M166" s="545"/>
      <c r="N166" s="545"/>
      <c r="O166" s="545"/>
      <c r="P166" s="545"/>
      <c r="Q166" s="545"/>
      <c r="R166" s="545"/>
      <c r="S166" s="545"/>
      <c r="T166" s="545"/>
      <c r="U166" s="545"/>
      <c r="V166" s="545"/>
      <c r="W166" s="545"/>
      <c r="X166" s="545"/>
      <c r="Y166" s="545"/>
      <c r="Z166" s="545"/>
    </row>
    <row r="167" ht="9.0" customHeight="1">
      <c r="A167" s="545"/>
      <c r="B167" s="545"/>
      <c r="C167" s="545"/>
      <c r="D167" s="545"/>
      <c r="E167" s="545"/>
      <c r="F167" s="545"/>
      <c r="G167" s="545"/>
      <c r="H167" s="545"/>
      <c r="I167" s="545"/>
      <c r="J167" s="545"/>
      <c r="K167" s="545"/>
      <c r="L167" s="545"/>
      <c r="M167" s="545"/>
      <c r="N167" s="545"/>
      <c r="O167" s="545"/>
      <c r="P167" s="545"/>
      <c r="Q167" s="545"/>
      <c r="R167" s="545"/>
      <c r="S167" s="545"/>
      <c r="T167" s="545"/>
      <c r="U167" s="545"/>
      <c r="V167" s="545"/>
      <c r="W167" s="545"/>
      <c r="X167" s="545"/>
      <c r="Y167" s="545"/>
      <c r="Z167" s="545"/>
    </row>
    <row r="168" ht="9.0" customHeight="1">
      <c r="A168" s="545"/>
      <c r="B168" s="545"/>
      <c r="C168" s="545"/>
      <c r="D168" s="545"/>
      <c r="E168" s="545"/>
      <c r="F168" s="545"/>
      <c r="G168" s="545"/>
      <c r="H168" s="545"/>
      <c r="I168" s="545"/>
      <c r="J168" s="545"/>
      <c r="K168" s="545"/>
      <c r="L168" s="545"/>
      <c r="M168" s="545"/>
      <c r="N168" s="545"/>
      <c r="O168" s="545"/>
      <c r="P168" s="545"/>
      <c r="Q168" s="545"/>
      <c r="R168" s="545"/>
      <c r="S168" s="545"/>
      <c r="T168" s="545"/>
      <c r="U168" s="545"/>
      <c r="V168" s="545"/>
      <c r="W168" s="545"/>
      <c r="X168" s="545"/>
      <c r="Y168" s="545"/>
      <c r="Z168" s="545"/>
    </row>
    <row r="169" ht="9.0" customHeight="1">
      <c r="A169" s="545"/>
      <c r="B169" s="545"/>
      <c r="C169" s="545"/>
      <c r="D169" s="545"/>
      <c r="E169" s="545"/>
      <c r="F169" s="545"/>
      <c r="G169" s="545"/>
      <c r="H169" s="545"/>
      <c r="I169" s="545"/>
      <c r="J169" s="545"/>
      <c r="K169" s="545"/>
      <c r="L169" s="545"/>
      <c r="M169" s="545"/>
      <c r="N169" s="545"/>
      <c r="O169" s="545"/>
      <c r="P169" s="545"/>
      <c r="Q169" s="545"/>
      <c r="R169" s="545"/>
      <c r="S169" s="545"/>
      <c r="T169" s="545"/>
      <c r="U169" s="545"/>
      <c r="V169" s="545"/>
      <c r="W169" s="545"/>
      <c r="X169" s="545"/>
      <c r="Y169" s="545"/>
      <c r="Z169" s="545"/>
    </row>
    <row r="170" ht="9.0" customHeight="1">
      <c r="A170" s="545"/>
      <c r="B170" s="545"/>
      <c r="C170" s="545"/>
      <c r="D170" s="545"/>
      <c r="E170" s="545"/>
      <c r="F170" s="545"/>
      <c r="G170" s="545"/>
      <c r="H170" s="545"/>
      <c r="I170" s="545"/>
      <c r="J170" s="545"/>
      <c r="K170" s="545"/>
      <c r="L170" s="545"/>
      <c r="M170" s="545"/>
      <c r="N170" s="545"/>
      <c r="O170" s="545"/>
      <c r="P170" s="545"/>
      <c r="Q170" s="545"/>
      <c r="R170" s="545"/>
      <c r="S170" s="545"/>
      <c r="T170" s="545"/>
      <c r="U170" s="545"/>
      <c r="V170" s="545"/>
      <c r="W170" s="545"/>
      <c r="X170" s="545"/>
      <c r="Y170" s="545"/>
      <c r="Z170" s="545"/>
    </row>
    <row r="171" ht="9.0" customHeight="1">
      <c r="A171" s="545"/>
      <c r="B171" s="545"/>
      <c r="C171" s="545"/>
      <c r="D171" s="545"/>
      <c r="E171" s="545"/>
      <c r="F171" s="545"/>
      <c r="G171" s="545"/>
      <c r="H171" s="545"/>
      <c r="I171" s="545"/>
      <c r="J171" s="545"/>
      <c r="K171" s="545"/>
      <c r="L171" s="545"/>
      <c r="M171" s="545"/>
      <c r="N171" s="545"/>
      <c r="O171" s="545"/>
      <c r="P171" s="545"/>
      <c r="Q171" s="545"/>
      <c r="R171" s="545"/>
      <c r="S171" s="545"/>
      <c r="T171" s="545"/>
      <c r="U171" s="545"/>
      <c r="V171" s="545"/>
      <c r="W171" s="545"/>
      <c r="X171" s="545"/>
      <c r="Y171" s="545"/>
      <c r="Z171" s="545"/>
    </row>
    <row r="172" ht="9.0" customHeight="1">
      <c r="A172" s="545"/>
      <c r="B172" s="545"/>
      <c r="C172" s="545"/>
      <c r="D172" s="545"/>
      <c r="E172" s="545"/>
      <c r="F172" s="545"/>
      <c r="G172" s="545"/>
      <c r="H172" s="545"/>
      <c r="I172" s="545"/>
      <c r="J172" s="545"/>
      <c r="K172" s="545"/>
      <c r="L172" s="545"/>
      <c r="M172" s="545"/>
      <c r="N172" s="545"/>
      <c r="O172" s="545"/>
      <c r="P172" s="545"/>
      <c r="Q172" s="545"/>
      <c r="R172" s="545"/>
      <c r="S172" s="545"/>
      <c r="T172" s="545"/>
      <c r="U172" s="545"/>
      <c r="V172" s="545"/>
      <c r="W172" s="545"/>
      <c r="X172" s="545"/>
      <c r="Y172" s="545"/>
      <c r="Z172" s="545"/>
    </row>
    <row r="173" ht="9.0" customHeight="1">
      <c r="A173" s="545"/>
      <c r="B173" s="545"/>
      <c r="C173" s="545"/>
      <c r="D173" s="545"/>
      <c r="E173" s="545"/>
      <c r="F173" s="545"/>
      <c r="G173" s="545"/>
      <c r="H173" s="545"/>
      <c r="I173" s="545"/>
      <c r="J173" s="545"/>
      <c r="K173" s="545"/>
      <c r="L173" s="545"/>
      <c r="M173" s="545"/>
      <c r="N173" s="545"/>
      <c r="O173" s="545"/>
      <c r="P173" s="545"/>
      <c r="Q173" s="545"/>
      <c r="R173" s="545"/>
      <c r="S173" s="545"/>
      <c r="T173" s="545"/>
      <c r="U173" s="545"/>
      <c r="V173" s="545"/>
      <c r="W173" s="545"/>
      <c r="X173" s="545"/>
      <c r="Y173" s="545"/>
      <c r="Z173" s="545"/>
    </row>
    <row r="174" ht="9.0" customHeight="1">
      <c r="A174" s="545"/>
      <c r="B174" s="545"/>
      <c r="C174" s="545"/>
      <c r="D174" s="545"/>
      <c r="E174" s="545"/>
      <c r="F174" s="545"/>
      <c r="G174" s="545"/>
      <c r="H174" s="545"/>
      <c r="I174" s="545"/>
      <c r="J174" s="545"/>
      <c r="K174" s="545"/>
      <c r="L174" s="545"/>
      <c r="M174" s="545"/>
      <c r="N174" s="545"/>
      <c r="O174" s="545"/>
      <c r="P174" s="545"/>
      <c r="Q174" s="545"/>
      <c r="R174" s="545"/>
      <c r="S174" s="545"/>
      <c r="T174" s="545"/>
      <c r="U174" s="545"/>
      <c r="V174" s="545"/>
      <c r="W174" s="545"/>
      <c r="X174" s="545"/>
      <c r="Y174" s="545"/>
      <c r="Z174" s="545"/>
    </row>
    <row r="175" ht="9.0" customHeight="1">
      <c r="A175" s="545"/>
      <c r="B175" s="545"/>
      <c r="C175" s="545"/>
      <c r="D175" s="545"/>
      <c r="E175" s="545"/>
      <c r="F175" s="545"/>
      <c r="G175" s="545"/>
      <c r="H175" s="545"/>
      <c r="I175" s="545"/>
      <c r="J175" s="545"/>
      <c r="K175" s="545"/>
      <c r="L175" s="545"/>
      <c r="M175" s="545"/>
      <c r="N175" s="545"/>
      <c r="O175" s="545"/>
      <c r="P175" s="545"/>
      <c r="Q175" s="545"/>
      <c r="R175" s="545"/>
      <c r="S175" s="545"/>
      <c r="T175" s="545"/>
      <c r="U175" s="545"/>
      <c r="V175" s="545"/>
      <c r="W175" s="545"/>
      <c r="X175" s="545"/>
      <c r="Y175" s="545"/>
      <c r="Z175" s="545"/>
    </row>
    <row r="176" ht="9.0" customHeight="1">
      <c r="A176" s="545"/>
      <c r="B176" s="545"/>
      <c r="C176" s="545"/>
      <c r="D176" s="545"/>
      <c r="E176" s="545"/>
      <c r="F176" s="545"/>
      <c r="G176" s="545"/>
      <c r="H176" s="545"/>
      <c r="I176" s="545"/>
      <c r="J176" s="545"/>
      <c r="K176" s="545"/>
      <c r="L176" s="545"/>
      <c r="M176" s="545"/>
      <c r="N176" s="545"/>
      <c r="O176" s="545"/>
      <c r="P176" s="545"/>
      <c r="Q176" s="545"/>
      <c r="R176" s="545"/>
      <c r="S176" s="545"/>
      <c r="T176" s="545"/>
      <c r="U176" s="545"/>
      <c r="V176" s="545"/>
      <c r="W176" s="545"/>
      <c r="X176" s="545"/>
      <c r="Y176" s="545"/>
      <c r="Z176" s="545"/>
    </row>
    <row r="177" ht="9.0" customHeight="1">
      <c r="A177" s="545"/>
      <c r="B177" s="545"/>
      <c r="C177" s="545"/>
      <c r="D177" s="545"/>
      <c r="E177" s="545"/>
      <c r="F177" s="545"/>
      <c r="G177" s="545"/>
      <c r="H177" s="545"/>
      <c r="I177" s="545"/>
      <c r="J177" s="545"/>
      <c r="K177" s="545"/>
      <c r="L177" s="545"/>
      <c r="M177" s="545"/>
      <c r="N177" s="545"/>
      <c r="O177" s="545"/>
      <c r="P177" s="545"/>
      <c r="Q177" s="545"/>
      <c r="R177" s="545"/>
      <c r="S177" s="545"/>
      <c r="T177" s="545"/>
      <c r="U177" s="545"/>
      <c r="V177" s="545"/>
      <c r="W177" s="545"/>
      <c r="X177" s="545"/>
      <c r="Y177" s="545"/>
      <c r="Z177" s="545"/>
    </row>
    <row r="178" ht="9.0" customHeight="1">
      <c r="A178" s="545"/>
      <c r="B178" s="545"/>
      <c r="C178" s="545"/>
      <c r="D178" s="545"/>
      <c r="E178" s="545"/>
      <c r="F178" s="545"/>
      <c r="G178" s="545"/>
      <c r="H178" s="545"/>
      <c r="I178" s="545"/>
      <c r="J178" s="545"/>
      <c r="K178" s="545"/>
      <c r="L178" s="545"/>
      <c r="M178" s="545"/>
      <c r="N178" s="545"/>
      <c r="O178" s="545"/>
      <c r="P178" s="545"/>
      <c r="Q178" s="545"/>
      <c r="R178" s="545"/>
      <c r="S178" s="545"/>
      <c r="T178" s="545"/>
      <c r="U178" s="545"/>
      <c r="V178" s="545"/>
      <c r="W178" s="545"/>
      <c r="X178" s="545"/>
      <c r="Y178" s="545"/>
      <c r="Z178" s="545"/>
    </row>
    <row r="179" ht="9.0" customHeight="1">
      <c r="A179" s="545"/>
      <c r="B179" s="545"/>
      <c r="C179" s="545"/>
      <c r="D179" s="545"/>
      <c r="E179" s="545"/>
      <c r="F179" s="545"/>
      <c r="G179" s="545"/>
      <c r="H179" s="545"/>
      <c r="I179" s="545"/>
      <c r="J179" s="545"/>
      <c r="K179" s="545"/>
      <c r="L179" s="545"/>
      <c r="M179" s="545"/>
      <c r="N179" s="545"/>
      <c r="O179" s="545"/>
      <c r="P179" s="545"/>
      <c r="Q179" s="545"/>
      <c r="R179" s="545"/>
      <c r="S179" s="545"/>
      <c r="T179" s="545"/>
      <c r="U179" s="545"/>
      <c r="V179" s="545"/>
      <c r="W179" s="545"/>
      <c r="X179" s="545"/>
      <c r="Y179" s="545"/>
      <c r="Z179" s="545"/>
    </row>
    <row r="180" ht="9.0" customHeight="1">
      <c r="A180" s="545"/>
      <c r="B180" s="545"/>
      <c r="C180" s="545"/>
      <c r="D180" s="545"/>
      <c r="E180" s="545"/>
      <c r="F180" s="545"/>
      <c r="G180" s="545"/>
      <c r="H180" s="545"/>
      <c r="I180" s="545"/>
      <c r="J180" s="545"/>
      <c r="K180" s="545"/>
      <c r="L180" s="545"/>
      <c r="M180" s="545"/>
      <c r="N180" s="545"/>
      <c r="O180" s="545"/>
      <c r="P180" s="545"/>
      <c r="Q180" s="545"/>
      <c r="R180" s="545"/>
      <c r="S180" s="545"/>
      <c r="T180" s="545"/>
      <c r="U180" s="545"/>
      <c r="V180" s="545"/>
      <c r="W180" s="545"/>
      <c r="X180" s="545"/>
      <c r="Y180" s="545"/>
      <c r="Z180" s="545"/>
    </row>
    <row r="181" ht="9.0" customHeight="1">
      <c r="A181" s="545"/>
      <c r="B181" s="545"/>
      <c r="C181" s="545"/>
      <c r="D181" s="545"/>
      <c r="E181" s="545"/>
      <c r="F181" s="545"/>
      <c r="G181" s="545"/>
      <c r="H181" s="545"/>
      <c r="I181" s="545"/>
      <c r="J181" s="545"/>
      <c r="K181" s="545"/>
      <c r="L181" s="545"/>
      <c r="M181" s="545"/>
      <c r="N181" s="545"/>
      <c r="O181" s="545"/>
      <c r="P181" s="545"/>
      <c r="Q181" s="545"/>
      <c r="R181" s="545"/>
      <c r="S181" s="545"/>
      <c r="T181" s="545"/>
      <c r="U181" s="545"/>
      <c r="V181" s="545"/>
      <c r="W181" s="545"/>
      <c r="X181" s="545"/>
      <c r="Y181" s="545"/>
      <c r="Z181" s="545"/>
    </row>
    <row r="182" ht="9.0" customHeight="1">
      <c r="A182" s="545"/>
      <c r="B182" s="545"/>
      <c r="C182" s="545"/>
      <c r="D182" s="545"/>
      <c r="E182" s="545"/>
      <c r="F182" s="545"/>
      <c r="G182" s="545"/>
      <c r="H182" s="545"/>
      <c r="I182" s="545"/>
      <c r="J182" s="545"/>
      <c r="K182" s="545"/>
      <c r="L182" s="545"/>
      <c r="M182" s="545"/>
      <c r="N182" s="545"/>
      <c r="O182" s="545"/>
      <c r="P182" s="545"/>
      <c r="Q182" s="545"/>
      <c r="R182" s="545"/>
      <c r="S182" s="545"/>
      <c r="T182" s="545"/>
      <c r="U182" s="545"/>
      <c r="V182" s="545"/>
      <c r="W182" s="545"/>
      <c r="X182" s="545"/>
      <c r="Y182" s="545"/>
      <c r="Z182" s="545"/>
    </row>
    <row r="183" ht="9.0" customHeight="1">
      <c r="A183" s="545"/>
      <c r="B183" s="545"/>
      <c r="C183" s="545"/>
      <c r="D183" s="545"/>
      <c r="E183" s="545"/>
      <c r="F183" s="545"/>
      <c r="G183" s="545"/>
      <c r="H183" s="545"/>
      <c r="I183" s="545"/>
      <c r="J183" s="545"/>
      <c r="K183" s="545"/>
      <c r="L183" s="545"/>
      <c r="M183" s="545"/>
      <c r="N183" s="545"/>
      <c r="O183" s="545"/>
      <c r="P183" s="545"/>
      <c r="Q183" s="545"/>
      <c r="R183" s="545"/>
      <c r="S183" s="545"/>
      <c r="T183" s="545"/>
      <c r="U183" s="545"/>
      <c r="V183" s="545"/>
      <c r="W183" s="545"/>
      <c r="X183" s="545"/>
      <c r="Y183" s="545"/>
      <c r="Z183" s="545"/>
    </row>
    <row r="184" ht="9.0" customHeight="1">
      <c r="A184" s="545"/>
      <c r="B184" s="545"/>
      <c r="C184" s="545"/>
      <c r="D184" s="545"/>
      <c r="E184" s="545"/>
      <c r="F184" s="545"/>
      <c r="G184" s="545"/>
      <c r="H184" s="545"/>
      <c r="I184" s="545"/>
      <c r="J184" s="545"/>
      <c r="K184" s="545"/>
      <c r="L184" s="545"/>
      <c r="M184" s="545"/>
      <c r="N184" s="545"/>
      <c r="O184" s="545"/>
      <c r="P184" s="545"/>
      <c r="Q184" s="545"/>
      <c r="R184" s="545"/>
      <c r="S184" s="545"/>
      <c r="T184" s="545"/>
      <c r="U184" s="545"/>
      <c r="V184" s="545"/>
      <c r="W184" s="545"/>
      <c r="X184" s="545"/>
      <c r="Y184" s="545"/>
      <c r="Z184" s="545"/>
    </row>
    <row r="185" ht="9.0" customHeight="1">
      <c r="A185" s="545"/>
      <c r="B185" s="545"/>
      <c r="C185" s="545"/>
      <c r="D185" s="545"/>
      <c r="E185" s="545"/>
      <c r="F185" s="545"/>
      <c r="G185" s="545"/>
      <c r="H185" s="545"/>
      <c r="I185" s="545"/>
      <c r="J185" s="545"/>
      <c r="K185" s="545"/>
      <c r="L185" s="545"/>
      <c r="M185" s="545"/>
      <c r="N185" s="545"/>
      <c r="O185" s="545"/>
      <c r="P185" s="545"/>
      <c r="Q185" s="545"/>
      <c r="R185" s="545"/>
      <c r="S185" s="545"/>
      <c r="T185" s="545"/>
      <c r="U185" s="545"/>
      <c r="V185" s="545"/>
      <c r="W185" s="545"/>
      <c r="X185" s="545"/>
      <c r="Y185" s="545"/>
      <c r="Z185" s="545"/>
    </row>
    <row r="186" ht="9.0" customHeight="1">
      <c r="A186" s="545"/>
      <c r="B186" s="545"/>
      <c r="C186" s="545"/>
      <c r="D186" s="545"/>
      <c r="E186" s="545"/>
      <c r="F186" s="545"/>
      <c r="G186" s="545"/>
      <c r="H186" s="545"/>
      <c r="I186" s="545"/>
      <c r="J186" s="545"/>
      <c r="K186" s="545"/>
      <c r="L186" s="545"/>
      <c r="M186" s="545"/>
      <c r="N186" s="545"/>
      <c r="O186" s="545"/>
      <c r="P186" s="545"/>
      <c r="Q186" s="545"/>
      <c r="R186" s="545"/>
      <c r="S186" s="545"/>
      <c r="T186" s="545"/>
      <c r="U186" s="545"/>
      <c r="V186" s="545"/>
      <c r="W186" s="545"/>
      <c r="X186" s="545"/>
      <c r="Y186" s="545"/>
      <c r="Z186" s="545"/>
    </row>
    <row r="187" ht="9.0" customHeight="1">
      <c r="A187" s="545"/>
      <c r="B187" s="545"/>
      <c r="C187" s="545"/>
      <c r="D187" s="545"/>
      <c r="E187" s="545"/>
      <c r="F187" s="545"/>
      <c r="G187" s="545"/>
      <c r="H187" s="545"/>
      <c r="I187" s="545"/>
      <c r="J187" s="545"/>
      <c r="K187" s="545"/>
      <c r="L187" s="545"/>
      <c r="M187" s="545"/>
      <c r="N187" s="545"/>
      <c r="O187" s="545"/>
      <c r="P187" s="545"/>
      <c r="Q187" s="545"/>
      <c r="R187" s="545"/>
      <c r="S187" s="545"/>
      <c r="T187" s="545"/>
      <c r="U187" s="545"/>
      <c r="V187" s="545"/>
      <c r="W187" s="545"/>
      <c r="X187" s="545"/>
      <c r="Y187" s="545"/>
      <c r="Z187" s="545"/>
    </row>
    <row r="188" ht="9.0" customHeight="1">
      <c r="A188" s="545"/>
      <c r="B188" s="545"/>
      <c r="C188" s="545"/>
      <c r="D188" s="545"/>
      <c r="E188" s="545"/>
      <c r="F188" s="545"/>
      <c r="G188" s="545"/>
      <c r="H188" s="545"/>
      <c r="I188" s="545"/>
      <c r="J188" s="545"/>
      <c r="K188" s="545"/>
      <c r="L188" s="545"/>
      <c r="M188" s="545"/>
      <c r="N188" s="545"/>
      <c r="O188" s="545"/>
      <c r="P188" s="545"/>
      <c r="Q188" s="545"/>
      <c r="R188" s="545"/>
      <c r="S188" s="545"/>
      <c r="T188" s="545"/>
      <c r="U188" s="545"/>
      <c r="V188" s="545"/>
      <c r="W188" s="545"/>
      <c r="X188" s="545"/>
      <c r="Y188" s="545"/>
      <c r="Z188" s="545"/>
    </row>
    <row r="189" ht="9.0" customHeight="1">
      <c r="A189" s="545"/>
      <c r="B189" s="545"/>
      <c r="C189" s="545"/>
      <c r="D189" s="545"/>
      <c r="E189" s="545"/>
      <c r="F189" s="545"/>
      <c r="G189" s="545"/>
      <c r="H189" s="545"/>
      <c r="I189" s="545"/>
      <c r="J189" s="545"/>
      <c r="K189" s="545"/>
      <c r="L189" s="545"/>
      <c r="M189" s="545"/>
      <c r="N189" s="545"/>
      <c r="O189" s="545"/>
      <c r="P189" s="545"/>
      <c r="Q189" s="545"/>
      <c r="R189" s="545"/>
      <c r="S189" s="545"/>
      <c r="T189" s="545"/>
      <c r="U189" s="545"/>
      <c r="V189" s="545"/>
      <c r="W189" s="545"/>
      <c r="X189" s="545"/>
      <c r="Y189" s="545"/>
      <c r="Z189" s="545"/>
    </row>
    <row r="190" ht="9.0" customHeight="1">
      <c r="A190" s="545"/>
      <c r="B190" s="545"/>
      <c r="C190" s="545"/>
      <c r="D190" s="545"/>
      <c r="E190" s="545"/>
      <c r="F190" s="545"/>
      <c r="G190" s="545"/>
      <c r="H190" s="545"/>
      <c r="I190" s="545"/>
      <c r="J190" s="545"/>
      <c r="K190" s="545"/>
      <c r="L190" s="545"/>
      <c r="M190" s="545"/>
      <c r="N190" s="545"/>
      <c r="O190" s="545"/>
      <c r="P190" s="545"/>
      <c r="Q190" s="545"/>
      <c r="R190" s="545"/>
      <c r="S190" s="545"/>
      <c r="T190" s="545"/>
      <c r="U190" s="545"/>
      <c r="V190" s="545"/>
      <c r="W190" s="545"/>
      <c r="X190" s="545"/>
      <c r="Y190" s="545"/>
      <c r="Z190" s="545"/>
    </row>
    <row r="191" ht="9.0" customHeight="1">
      <c r="A191" s="545"/>
      <c r="B191" s="545"/>
      <c r="C191" s="545"/>
      <c r="D191" s="545"/>
      <c r="E191" s="545"/>
      <c r="F191" s="545"/>
      <c r="G191" s="545"/>
      <c r="H191" s="545"/>
      <c r="I191" s="545"/>
      <c r="J191" s="545"/>
      <c r="K191" s="545"/>
      <c r="L191" s="545"/>
      <c r="M191" s="545"/>
      <c r="N191" s="545"/>
      <c r="O191" s="545"/>
      <c r="P191" s="545"/>
      <c r="Q191" s="545"/>
      <c r="R191" s="545"/>
      <c r="S191" s="545"/>
      <c r="T191" s="545"/>
      <c r="U191" s="545"/>
      <c r="V191" s="545"/>
      <c r="W191" s="545"/>
      <c r="X191" s="545"/>
      <c r="Y191" s="545"/>
      <c r="Z191" s="545"/>
    </row>
    <row r="192" ht="9.0" customHeight="1">
      <c r="A192" s="545"/>
      <c r="B192" s="545"/>
      <c r="C192" s="545"/>
      <c r="D192" s="545"/>
      <c r="E192" s="545"/>
      <c r="F192" s="545"/>
      <c r="G192" s="545"/>
      <c r="H192" s="545"/>
      <c r="I192" s="545"/>
      <c r="J192" s="545"/>
      <c r="K192" s="545"/>
      <c r="L192" s="545"/>
      <c r="M192" s="545"/>
      <c r="N192" s="545"/>
      <c r="O192" s="545"/>
      <c r="P192" s="545"/>
      <c r="Q192" s="545"/>
      <c r="R192" s="545"/>
      <c r="S192" s="545"/>
      <c r="T192" s="545"/>
      <c r="U192" s="545"/>
      <c r="V192" s="545"/>
      <c r="W192" s="545"/>
      <c r="X192" s="545"/>
      <c r="Y192" s="545"/>
      <c r="Z192" s="545"/>
    </row>
    <row r="193" ht="9.0" customHeight="1">
      <c r="A193" s="545"/>
      <c r="B193" s="545"/>
      <c r="C193" s="545"/>
      <c r="D193" s="545"/>
      <c r="E193" s="545"/>
      <c r="F193" s="545"/>
      <c r="G193" s="545"/>
      <c r="H193" s="545"/>
      <c r="I193" s="545"/>
      <c r="J193" s="545"/>
      <c r="K193" s="545"/>
      <c r="L193" s="545"/>
      <c r="M193" s="545"/>
      <c r="N193" s="545"/>
      <c r="O193" s="545"/>
      <c r="P193" s="545"/>
      <c r="Q193" s="545"/>
      <c r="R193" s="545"/>
      <c r="S193" s="545"/>
      <c r="T193" s="545"/>
      <c r="U193" s="545"/>
      <c r="V193" s="545"/>
      <c r="W193" s="545"/>
      <c r="X193" s="545"/>
      <c r="Y193" s="545"/>
      <c r="Z193" s="545"/>
    </row>
    <row r="194" ht="9.0" customHeight="1">
      <c r="A194" s="545"/>
      <c r="B194" s="545"/>
      <c r="C194" s="545"/>
      <c r="D194" s="545"/>
      <c r="E194" s="545"/>
      <c r="F194" s="545"/>
      <c r="G194" s="545"/>
      <c r="H194" s="545"/>
      <c r="I194" s="545"/>
      <c r="J194" s="545"/>
      <c r="K194" s="545"/>
      <c r="L194" s="545"/>
      <c r="M194" s="545"/>
      <c r="N194" s="545"/>
      <c r="O194" s="545"/>
      <c r="P194" s="545"/>
      <c r="Q194" s="545"/>
      <c r="R194" s="545"/>
      <c r="S194" s="545"/>
      <c r="T194" s="545"/>
      <c r="U194" s="545"/>
      <c r="V194" s="545"/>
      <c r="W194" s="545"/>
      <c r="X194" s="545"/>
      <c r="Y194" s="545"/>
      <c r="Z194" s="545"/>
    </row>
    <row r="195" ht="9.0" customHeight="1">
      <c r="A195" s="545"/>
      <c r="B195" s="545"/>
      <c r="C195" s="545"/>
      <c r="D195" s="545"/>
      <c r="E195" s="545"/>
      <c r="F195" s="545"/>
      <c r="G195" s="545"/>
      <c r="H195" s="545"/>
      <c r="I195" s="545"/>
      <c r="J195" s="545"/>
      <c r="K195" s="545"/>
      <c r="L195" s="545"/>
      <c r="M195" s="545"/>
      <c r="N195" s="545"/>
      <c r="O195" s="545"/>
      <c r="P195" s="545"/>
      <c r="Q195" s="545"/>
      <c r="R195" s="545"/>
      <c r="S195" s="545"/>
      <c r="T195" s="545"/>
      <c r="U195" s="545"/>
      <c r="V195" s="545"/>
      <c r="W195" s="545"/>
      <c r="X195" s="545"/>
      <c r="Y195" s="545"/>
      <c r="Z195" s="545"/>
    </row>
    <row r="196" ht="9.0" customHeight="1">
      <c r="A196" s="545"/>
      <c r="B196" s="545"/>
      <c r="C196" s="545"/>
      <c r="D196" s="545"/>
      <c r="E196" s="545"/>
      <c r="F196" s="545"/>
      <c r="G196" s="545"/>
      <c r="H196" s="545"/>
      <c r="I196" s="545"/>
      <c r="J196" s="545"/>
      <c r="K196" s="545"/>
      <c r="L196" s="545"/>
      <c r="M196" s="545"/>
      <c r="N196" s="545"/>
      <c r="O196" s="545"/>
      <c r="P196" s="545"/>
      <c r="Q196" s="545"/>
      <c r="R196" s="545"/>
      <c r="S196" s="545"/>
      <c r="T196" s="545"/>
      <c r="U196" s="545"/>
      <c r="V196" s="545"/>
      <c r="W196" s="545"/>
      <c r="X196" s="545"/>
      <c r="Y196" s="545"/>
      <c r="Z196" s="545"/>
    </row>
    <row r="197" ht="9.0" customHeight="1">
      <c r="A197" s="545"/>
      <c r="B197" s="545"/>
      <c r="C197" s="545"/>
      <c r="D197" s="545"/>
      <c r="E197" s="545"/>
      <c r="F197" s="545"/>
      <c r="G197" s="545"/>
      <c r="H197" s="545"/>
      <c r="I197" s="545"/>
      <c r="J197" s="545"/>
      <c r="K197" s="545"/>
      <c r="L197" s="545"/>
      <c r="M197" s="545"/>
      <c r="N197" s="545"/>
      <c r="O197" s="545"/>
      <c r="P197" s="545"/>
      <c r="Q197" s="545"/>
      <c r="R197" s="545"/>
      <c r="S197" s="545"/>
      <c r="T197" s="545"/>
      <c r="U197" s="545"/>
      <c r="V197" s="545"/>
      <c r="W197" s="545"/>
      <c r="X197" s="545"/>
      <c r="Y197" s="545"/>
      <c r="Z197" s="545"/>
    </row>
    <row r="198" ht="9.0" customHeight="1">
      <c r="A198" s="545"/>
      <c r="B198" s="545"/>
      <c r="C198" s="545"/>
      <c r="D198" s="545"/>
      <c r="E198" s="545"/>
      <c r="F198" s="545"/>
      <c r="G198" s="545"/>
      <c r="H198" s="545"/>
      <c r="I198" s="545"/>
      <c r="J198" s="545"/>
      <c r="K198" s="545"/>
      <c r="L198" s="545"/>
      <c r="M198" s="545"/>
      <c r="N198" s="545"/>
      <c r="O198" s="545"/>
      <c r="P198" s="545"/>
      <c r="Q198" s="545"/>
      <c r="R198" s="545"/>
      <c r="S198" s="545"/>
      <c r="T198" s="545"/>
      <c r="U198" s="545"/>
      <c r="V198" s="545"/>
      <c r="W198" s="545"/>
      <c r="X198" s="545"/>
      <c r="Y198" s="545"/>
      <c r="Z198" s="545"/>
    </row>
    <row r="199" ht="9.0" customHeight="1">
      <c r="A199" s="545"/>
      <c r="B199" s="545"/>
      <c r="C199" s="545"/>
      <c r="D199" s="545"/>
      <c r="E199" s="545"/>
      <c r="F199" s="545"/>
      <c r="G199" s="545"/>
      <c r="H199" s="545"/>
      <c r="I199" s="545"/>
      <c r="J199" s="545"/>
      <c r="K199" s="545"/>
      <c r="L199" s="545"/>
      <c r="M199" s="545"/>
      <c r="N199" s="545"/>
      <c r="O199" s="545"/>
      <c r="P199" s="545"/>
      <c r="Q199" s="545"/>
      <c r="R199" s="545"/>
      <c r="S199" s="545"/>
      <c r="T199" s="545"/>
      <c r="U199" s="545"/>
      <c r="V199" s="545"/>
      <c r="W199" s="545"/>
      <c r="X199" s="545"/>
      <c r="Y199" s="545"/>
      <c r="Z199" s="545"/>
    </row>
    <row r="200" ht="9.0" customHeight="1">
      <c r="A200" s="545"/>
      <c r="B200" s="545"/>
      <c r="C200" s="545"/>
      <c r="D200" s="545"/>
      <c r="E200" s="545"/>
      <c r="F200" s="545"/>
      <c r="G200" s="545"/>
      <c r="H200" s="545"/>
      <c r="I200" s="545"/>
      <c r="J200" s="545"/>
      <c r="K200" s="545"/>
      <c r="L200" s="545"/>
      <c r="M200" s="545"/>
      <c r="N200" s="545"/>
      <c r="O200" s="545"/>
      <c r="P200" s="545"/>
      <c r="Q200" s="545"/>
      <c r="R200" s="545"/>
      <c r="S200" s="545"/>
      <c r="T200" s="545"/>
      <c r="U200" s="545"/>
      <c r="V200" s="545"/>
      <c r="W200" s="545"/>
      <c r="X200" s="545"/>
      <c r="Y200" s="545"/>
      <c r="Z200" s="545"/>
    </row>
    <row r="201" ht="9.0" customHeight="1">
      <c r="A201" s="545"/>
      <c r="B201" s="545"/>
      <c r="C201" s="545"/>
      <c r="D201" s="545"/>
      <c r="E201" s="545"/>
      <c r="F201" s="545"/>
      <c r="G201" s="545"/>
      <c r="H201" s="545"/>
      <c r="I201" s="545"/>
      <c r="J201" s="545"/>
      <c r="K201" s="545"/>
      <c r="L201" s="545"/>
      <c r="M201" s="545"/>
      <c r="N201" s="545"/>
      <c r="O201" s="545"/>
      <c r="P201" s="545"/>
      <c r="Q201" s="545"/>
      <c r="R201" s="545"/>
      <c r="S201" s="545"/>
      <c r="T201" s="545"/>
      <c r="U201" s="545"/>
      <c r="V201" s="545"/>
      <c r="W201" s="545"/>
      <c r="X201" s="545"/>
      <c r="Y201" s="545"/>
      <c r="Z201" s="545"/>
    </row>
    <row r="202" ht="9.0" customHeight="1">
      <c r="A202" s="545"/>
      <c r="B202" s="545"/>
      <c r="C202" s="545"/>
      <c r="D202" s="545"/>
      <c r="E202" s="545"/>
      <c r="F202" s="545"/>
      <c r="G202" s="545"/>
      <c r="H202" s="545"/>
      <c r="I202" s="545"/>
      <c r="J202" s="545"/>
      <c r="K202" s="545"/>
      <c r="L202" s="545"/>
      <c r="M202" s="545"/>
      <c r="N202" s="545"/>
      <c r="O202" s="545"/>
      <c r="P202" s="545"/>
      <c r="Q202" s="545"/>
      <c r="R202" s="545"/>
      <c r="S202" s="545"/>
      <c r="T202" s="545"/>
      <c r="U202" s="545"/>
      <c r="V202" s="545"/>
      <c r="W202" s="545"/>
      <c r="X202" s="545"/>
      <c r="Y202" s="545"/>
      <c r="Z202" s="545"/>
    </row>
    <row r="203" ht="9.0" customHeight="1">
      <c r="A203" s="545"/>
      <c r="B203" s="545"/>
      <c r="C203" s="545"/>
      <c r="D203" s="545"/>
      <c r="E203" s="545"/>
      <c r="F203" s="545"/>
      <c r="G203" s="545"/>
      <c r="H203" s="545"/>
      <c r="I203" s="545"/>
      <c r="J203" s="545"/>
      <c r="K203" s="545"/>
      <c r="L203" s="545"/>
      <c r="M203" s="545"/>
      <c r="N203" s="545"/>
      <c r="O203" s="545"/>
      <c r="P203" s="545"/>
      <c r="Q203" s="545"/>
      <c r="R203" s="545"/>
      <c r="S203" s="545"/>
      <c r="T203" s="545"/>
      <c r="U203" s="545"/>
      <c r="V203" s="545"/>
      <c r="W203" s="545"/>
      <c r="X203" s="545"/>
      <c r="Y203" s="545"/>
      <c r="Z203" s="545"/>
    </row>
    <row r="204" ht="9.0" customHeight="1">
      <c r="A204" s="545"/>
      <c r="B204" s="545"/>
      <c r="C204" s="545"/>
      <c r="D204" s="545"/>
      <c r="E204" s="545"/>
      <c r="F204" s="545"/>
      <c r="G204" s="545"/>
      <c r="H204" s="545"/>
      <c r="I204" s="545"/>
      <c r="J204" s="545"/>
      <c r="K204" s="545"/>
      <c r="L204" s="545"/>
      <c r="M204" s="545"/>
      <c r="N204" s="545"/>
      <c r="O204" s="545"/>
      <c r="P204" s="545"/>
      <c r="Q204" s="545"/>
      <c r="R204" s="545"/>
      <c r="S204" s="545"/>
      <c r="T204" s="545"/>
      <c r="U204" s="545"/>
      <c r="V204" s="545"/>
      <c r="W204" s="545"/>
      <c r="X204" s="545"/>
      <c r="Y204" s="545"/>
      <c r="Z204" s="545"/>
    </row>
    <row r="205" ht="9.0" customHeight="1">
      <c r="A205" s="545"/>
      <c r="B205" s="545"/>
      <c r="C205" s="545"/>
      <c r="D205" s="545"/>
      <c r="E205" s="545"/>
      <c r="F205" s="545"/>
      <c r="G205" s="545"/>
      <c r="H205" s="545"/>
      <c r="I205" s="545"/>
      <c r="J205" s="545"/>
      <c r="K205" s="545"/>
      <c r="L205" s="545"/>
      <c r="M205" s="545"/>
      <c r="N205" s="545"/>
      <c r="O205" s="545"/>
      <c r="P205" s="545"/>
      <c r="Q205" s="545"/>
      <c r="R205" s="545"/>
      <c r="S205" s="545"/>
      <c r="T205" s="545"/>
      <c r="U205" s="545"/>
      <c r="V205" s="545"/>
      <c r="W205" s="545"/>
      <c r="X205" s="545"/>
      <c r="Y205" s="545"/>
      <c r="Z205" s="545"/>
    </row>
    <row r="206" ht="9.0" customHeight="1">
      <c r="A206" s="545"/>
      <c r="B206" s="545"/>
      <c r="C206" s="545"/>
      <c r="D206" s="545"/>
      <c r="E206" s="545"/>
      <c r="F206" s="545"/>
      <c r="G206" s="545"/>
      <c r="H206" s="545"/>
      <c r="I206" s="545"/>
      <c r="J206" s="545"/>
      <c r="K206" s="545"/>
      <c r="L206" s="545"/>
      <c r="M206" s="545"/>
      <c r="N206" s="545"/>
      <c r="O206" s="545"/>
      <c r="P206" s="545"/>
      <c r="Q206" s="545"/>
      <c r="R206" s="545"/>
      <c r="S206" s="545"/>
      <c r="T206" s="545"/>
      <c r="U206" s="545"/>
      <c r="V206" s="545"/>
      <c r="W206" s="545"/>
      <c r="X206" s="545"/>
      <c r="Y206" s="545"/>
      <c r="Z206" s="545"/>
    </row>
    <row r="207" ht="9.0" customHeight="1">
      <c r="A207" s="545"/>
      <c r="B207" s="545"/>
      <c r="C207" s="545"/>
      <c r="D207" s="545"/>
      <c r="E207" s="545"/>
      <c r="F207" s="545"/>
      <c r="G207" s="545"/>
      <c r="H207" s="545"/>
      <c r="I207" s="545"/>
      <c r="J207" s="545"/>
      <c r="K207" s="545"/>
      <c r="L207" s="545"/>
      <c r="M207" s="545"/>
      <c r="N207" s="545"/>
      <c r="O207" s="545"/>
      <c r="P207" s="545"/>
      <c r="Q207" s="545"/>
      <c r="R207" s="545"/>
      <c r="S207" s="545"/>
      <c r="T207" s="545"/>
      <c r="U207" s="545"/>
      <c r="V207" s="545"/>
      <c r="W207" s="545"/>
      <c r="X207" s="545"/>
      <c r="Y207" s="545"/>
      <c r="Z207" s="545"/>
    </row>
    <row r="208" ht="9.0" customHeight="1">
      <c r="A208" s="545"/>
      <c r="B208" s="545"/>
      <c r="C208" s="545"/>
      <c r="D208" s="545"/>
      <c r="E208" s="545"/>
      <c r="F208" s="545"/>
      <c r="G208" s="545"/>
      <c r="H208" s="545"/>
      <c r="I208" s="545"/>
      <c r="J208" s="545"/>
      <c r="K208" s="545"/>
      <c r="L208" s="545"/>
      <c r="M208" s="545"/>
      <c r="N208" s="545"/>
      <c r="O208" s="545"/>
      <c r="P208" s="545"/>
      <c r="Q208" s="545"/>
      <c r="R208" s="545"/>
      <c r="S208" s="545"/>
      <c r="T208" s="545"/>
      <c r="U208" s="545"/>
      <c r="V208" s="545"/>
      <c r="W208" s="545"/>
      <c r="X208" s="545"/>
      <c r="Y208" s="545"/>
      <c r="Z208" s="545"/>
    </row>
    <row r="209" ht="9.0" customHeight="1">
      <c r="A209" s="545"/>
      <c r="B209" s="545"/>
      <c r="C209" s="545"/>
      <c r="D209" s="545"/>
      <c r="E209" s="545"/>
      <c r="F209" s="545"/>
      <c r="G209" s="545"/>
      <c r="H209" s="545"/>
      <c r="I209" s="545"/>
      <c r="J209" s="545"/>
      <c r="K209" s="545"/>
      <c r="L209" s="545"/>
      <c r="M209" s="545"/>
      <c r="N209" s="545"/>
      <c r="O209" s="545"/>
      <c r="P209" s="545"/>
      <c r="Q209" s="545"/>
      <c r="R209" s="545"/>
      <c r="S209" s="545"/>
      <c r="T209" s="545"/>
      <c r="U209" s="545"/>
      <c r="V209" s="545"/>
      <c r="W209" s="545"/>
      <c r="X209" s="545"/>
      <c r="Y209" s="545"/>
      <c r="Z209" s="545"/>
    </row>
    <row r="210" ht="9.0" customHeight="1">
      <c r="A210" s="545"/>
      <c r="B210" s="545"/>
      <c r="C210" s="545"/>
      <c r="D210" s="545"/>
      <c r="E210" s="545"/>
      <c r="F210" s="545"/>
      <c r="G210" s="545"/>
      <c r="H210" s="545"/>
      <c r="I210" s="545"/>
      <c r="J210" s="545"/>
      <c r="K210" s="545"/>
      <c r="L210" s="545"/>
      <c r="M210" s="545"/>
      <c r="N210" s="545"/>
      <c r="O210" s="545"/>
      <c r="P210" s="545"/>
      <c r="Q210" s="545"/>
      <c r="R210" s="545"/>
      <c r="S210" s="545"/>
      <c r="T210" s="545"/>
      <c r="U210" s="545"/>
      <c r="V210" s="545"/>
      <c r="W210" s="545"/>
      <c r="X210" s="545"/>
      <c r="Y210" s="545"/>
      <c r="Z210" s="545"/>
    </row>
    <row r="211" ht="9.0" customHeight="1">
      <c r="A211" s="545"/>
      <c r="B211" s="545"/>
      <c r="C211" s="545"/>
      <c r="D211" s="545"/>
      <c r="E211" s="545"/>
      <c r="F211" s="545"/>
      <c r="G211" s="545"/>
      <c r="H211" s="545"/>
      <c r="I211" s="545"/>
      <c r="J211" s="545"/>
      <c r="K211" s="545"/>
      <c r="L211" s="545"/>
      <c r="M211" s="545"/>
      <c r="N211" s="545"/>
      <c r="O211" s="545"/>
      <c r="P211" s="545"/>
      <c r="Q211" s="545"/>
      <c r="R211" s="545"/>
      <c r="S211" s="545"/>
      <c r="T211" s="545"/>
      <c r="U211" s="545"/>
      <c r="V211" s="545"/>
      <c r="W211" s="545"/>
      <c r="X211" s="545"/>
      <c r="Y211" s="545"/>
      <c r="Z211" s="545"/>
    </row>
    <row r="212" ht="9.0" customHeight="1">
      <c r="A212" s="545"/>
      <c r="B212" s="545"/>
      <c r="C212" s="545"/>
      <c r="D212" s="545"/>
      <c r="E212" s="545"/>
      <c r="F212" s="545"/>
      <c r="G212" s="545"/>
      <c r="H212" s="545"/>
      <c r="I212" s="545"/>
      <c r="J212" s="545"/>
      <c r="K212" s="545"/>
      <c r="L212" s="545"/>
      <c r="M212" s="545"/>
      <c r="N212" s="545"/>
      <c r="O212" s="545"/>
      <c r="P212" s="545"/>
      <c r="Q212" s="545"/>
      <c r="R212" s="545"/>
      <c r="S212" s="545"/>
      <c r="T212" s="545"/>
      <c r="U212" s="545"/>
      <c r="V212" s="545"/>
      <c r="W212" s="545"/>
      <c r="X212" s="545"/>
      <c r="Y212" s="545"/>
      <c r="Z212" s="545"/>
    </row>
    <row r="213" ht="9.0" customHeight="1">
      <c r="A213" s="545"/>
      <c r="B213" s="545"/>
      <c r="C213" s="545"/>
      <c r="D213" s="545"/>
      <c r="E213" s="545"/>
      <c r="F213" s="545"/>
      <c r="G213" s="545"/>
      <c r="H213" s="545"/>
      <c r="I213" s="545"/>
      <c r="J213" s="545"/>
      <c r="K213" s="545"/>
      <c r="L213" s="545"/>
      <c r="M213" s="545"/>
      <c r="N213" s="545"/>
      <c r="O213" s="545"/>
      <c r="P213" s="545"/>
      <c r="Q213" s="545"/>
      <c r="R213" s="545"/>
      <c r="S213" s="545"/>
      <c r="T213" s="545"/>
      <c r="U213" s="545"/>
      <c r="V213" s="545"/>
      <c r="W213" s="545"/>
      <c r="X213" s="545"/>
      <c r="Y213" s="545"/>
      <c r="Z213" s="545"/>
    </row>
    <row r="214" ht="9.0" customHeight="1">
      <c r="A214" s="545"/>
      <c r="B214" s="545"/>
      <c r="C214" s="545"/>
      <c r="D214" s="545"/>
      <c r="E214" s="545"/>
      <c r="F214" s="545"/>
      <c r="G214" s="545"/>
      <c r="H214" s="545"/>
      <c r="I214" s="545"/>
      <c r="J214" s="545"/>
      <c r="K214" s="545"/>
      <c r="L214" s="545"/>
      <c r="M214" s="545"/>
      <c r="N214" s="545"/>
      <c r="O214" s="545"/>
      <c r="P214" s="545"/>
      <c r="Q214" s="545"/>
      <c r="R214" s="545"/>
      <c r="S214" s="545"/>
      <c r="T214" s="545"/>
      <c r="U214" s="545"/>
      <c r="V214" s="545"/>
      <c r="W214" s="545"/>
      <c r="X214" s="545"/>
      <c r="Y214" s="545"/>
      <c r="Z214" s="545"/>
    </row>
    <row r="215" ht="9.0" customHeight="1">
      <c r="A215" s="545"/>
      <c r="B215" s="545"/>
      <c r="C215" s="545"/>
      <c r="D215" s="545"/>
      <c r="E215" s="545"/>
      <c r="F215" s="545"/>
      <c r="G215" s="545"/>
      <c r="H215" s="545"/>
      <c r="I215" s="545"/>
      <c r="J215" s="545"/>
      <c r="K215" s="545"/>
      <c r="L215" s="545"/>
      <c r="M215" s="545"/>
      <c r="N215" s="545"/>
      <c r="O215" s="545"/>
      <c r="P215" s="545"/>
      <c r="Q215" s="545"/>
      <c r="R215" s="545"/>
      <c r="S215" s="545"/>
      <c r="T215" s="545"/>
      <c r="U215" s="545"/>
      <c r="V215" s="545"/>
      <c r="W215" s="545"/>
      <c r="X215" s="545"/>
      <c r="Y215" s="545"/>
      <c r="Z215" s="545"/>
    </row>
    <row r="216" ht="9.0" customHeight="1">
      <c r="A216" s="545"/>
      <c r="B216" s="545"/>
      <c r="C216" s="545"/>
      <c r="D216" s="545"/>
      <c r="E216" s="545"/>
      <c r="F216" s="545"/>
      <c r="G216" s="545"/>
      <c r="H216" s="545"/>
      <c r="I216" s="545"/>
      <c r="J216" s="545"/>
      <c r="K216" s="545"/>
      <c r="L216" s="545"/>
      <c r="M216" s="545"/>
      <c r="N216" s="545"/>
      <c r="O216" s="545"/>
      <c r="P216" s="545"/>
      <c r="Q216" s="545"/>
      <c r="R216" s="545"/>
      <c r="S216" s="545"/>
      <c r="T216" s="545"/>
      <c r="U216" s="545"/>
      <c r="V216" s="545"/>
      <c r="W216" s="545"/>
      <c r="X216" s="545"/>
      <c r="Y216" s="545"/>
      <c r="Z216" s="545"/>
    </row>
    <row r="217" ht="9.0" customHeight="1">
      <c r="A217" s="545"/>
      <c r="B217" s="545"/>
      <c r="C217" s="545"/>
      <c r="D217" s="545"/>
      <c r="E217" s="545"/>
      <c r="F217" s="545"/>
      <c r="G217" s="545"/>
      <c r="H217" s="545"/>
      <c r="I217" s="545"/>
      <c r="J217" s="545"/>
      <c r="K217" s="545"/>
      <c r="L217" s="545"/>
      <c r="M217" s="545"/>
      <c r="N217" s="545"/>
      <c r="O217" s="545"/>
      <c r="P217" s="545"/>
      <c r="Q217" s="545"/>
      <c r="R217" s="545"/>
      <c r="S217" s="545"/>
      <c r="T217" s="545"/>
      <c r="U217" s="545"/>
      <c r="V217" s="545"/>
      <c r="W217" s="545"/>
      <c r="X217" s="545"/>
      <c r="Y217" s="545"/>
      <c r="Z217" s="545"/>
    </row>
    <row r="218" ht="9.0" customHeight="1">
      <c r="A218" s="545"/>
      <c r="B218" s="545"/>
      <c r="C218" s="545"/>
      <c r="D218" s="545"/>
      <c r="E218" s="545"/>
      <c r="F218" s="545"/>
      <c r="G218" s="545"/>
      <c r="H218" s="545"/>
      <c r="I218" s="545"/>
      <c r="J218" s="545"/>
      <c r="K218" s="545"/>
      <c r="L218" s="545"/>
      <c r="M218" s="545"/>
      <c r="N218" s="545"/>
      <c r="O218" s="545"/>
      <c r="P218" s="545"/>
      <c r="Q218" s="545"/>
      <c r="R218" s="545"/>
      <c r="S218" s="545"/>
      <c r="T218" s="545"/>
      <c r="U218" s="545"/>
      <c r="V218" s="545"/>
      <c r="W218" s="545"/>
      <c r="X218" s="545"/>
      <c r="Y218" s="545"/>
      <c r="Z218" s="545"/>
    </row>
    <row r="219" ht="9.0" customHeight="1">
      <c r="A219" s="545"/>
      <c r="B219" s="545"/>
      <c r="C219" s="545"/>
      <c r="D219" s="545"/>
      <c r="E219" s="545"/>
      <c r="F219" s="545"/>
      <c r="G219" s="545"/>
      <c r="H219" s="545"/>
      <c r="I219" s="545"/>
      <c r="J219" s="545"/>
      <c r="K219" s="545"/>
      <c r="L219" s="545"/>
      <c r="M219" s="545"/>
      <c r="N219" s="545"/>
      <c r="O219" s="545"/>
      <c r="P219" s="545"/>
      <c r="Q219" s="545"/>
      <c r="R219" s="545"/>
      <c r="S219" s="545"/>
      <c r="T219" s="545"/>
      <c r="U219" s="545"/>
      <c r="V219" s="545"/>
      <c r="W219" s="545"/>
      <c r="X219" s="545"/>
      <c r="Y219" s="545"/>
      <c r="Z219" s="545"/>
    </row>
    <row r="220" ht="9.0" customHeight="1">
      <c r="A220" s="545"/>
      <c r="B220" s="545"/>
      <c r="C220" s="545"/>
      <c r="D220" s="545"/>
      <c r="E220" s="545"/>
      <c r="F220" s="545"/>
      <c r="G220" s="545"/>
      <c r="H220" s="545"/>
      <c r="I220" s="545"/>
      <c r="J220" s="545"/>
      <c r="K220" s="545"/>
      <c r="L220" s="545"/>
      <c r="M220" s="545"/>
      <c r="N220" s="545"/>
      <c r="O220" s="545"/>
      <c r="P220" s="545"/>
      <c r="Q220" s="545"/>
      <c r="R220" s="545"/>
      <c r="S220" s="545"/>
      <c r="T220" s="545"/>
      <c r="U220" s="545"/>
      <c r="V220" s="545"/>
      <c r="W220" s="545"/>
      <c r="X220" s="545"/>
      <c r="Y220" s="545"/>
      <c r="Z220" s="545"/>
    </row>
    <row r="221" ht="9.0" customHeight="1">
      <c r="A221" s="545"/>
      <c r="B221" s="545"/>
      <c r="C221" s="545"/>
      <c r="D221" s="545"/>
      <c r="E221" s="545"/>
      <c r="F221" s="545"/>
      <c r="G221" s="545"/>
      <c r="H221" s="545"/>
      <c r="I221" s="545"/>
      <c r="J221" s="545"/>
      <c r="K221" s="545"/>
      <c r="L221" s="545"/>
      <c r="M221" s="545"/>
      <c r="N221" s="545"/>
      <c r="O221" s="545"/>
      <c r="P221" s="545"/>
      <c r="Q221" s="545"/>
      <c r="R221" s="545"/>
      <c r="S221" s="545"/>
      <c r="T221" s="545"/>
      <c r="U221" s="545"/>
      <c r="V221" s="545"/>
      <c r="W221" s="545"/>
      <c r="X221" s="545"/>
      <c r="Y221" s="545"/>
      <c r="Z221" s="545"/>
    </row>
    <row r="222" ht="9.0" customHeight="1">
      <c r="A222" s="545"/>
      <c r="B222" s="545"/>
      <c r="C222" s="545"/>
      <c r="D222" s="545"/>
      <c r="E222" s="545"/>
      <c r="F222" s="545"/>
      <c r="G222" s="545"/>
      <c r="H222" s="545"/>
      <c r="I222" s="545"/>
      <c r="J222" s="545"/>
      <c r="K222" s="545"/>
      <c r="L222" s="545"/>
      <c r="M222" s="545"/>
      <c r="N222" s="545"/>
      <c r="O222" s="545"/>
      <c r="P222" s="545"/>
      <c r="Q222" s="545"/>
      <c r="R222" s="545"/>
      <c r="S222" s="545"/>
      <c r="T222" s="545"/>
      <c r="U222" s="545"/>
      <c r="V222" s="545"/>
      <c r="W222" s="545"/>
      <c r="X222" s="545"/>
      <c r="Y222" s="545"/>
      <c r="Z222" s="545"/>
    </row>
    <row r="223" ht="9.0" customHeight="1">
      <c r="A223" s="545"/>
      <c r="B223" s="545"/>
      <c r="C223" s="545"/>
      <c r="D223" s="545"/>
      <c r="E223" s="545"/>
      <c r="F223" s="545"/>
      <c r="G223" s="545"/>
      <c r="H223" s="545"/>
      <c r="I223" s="545"/>
      <c r="J223" s="545"/>
      <c r="K223" s="545"/>
      <c r="L223" s="545"/>
      <c r="M223" s="545"/>
      <c r="N223" s="545"/>
      <c r="O223" s="545"/>
      <c r="P223" s="545"/>
      <c r="Q223" s="545"/>
      <c r="R223" s="545"/>
      <c r="S223" s="545"/>
      <c r="T223" s="545"/>
      <c r="U223" s="545"/>
      <c r="V223" s="545"/>
      <c r="W223" s="545"/>
      <c r="X223" s="545"/>
      <c r="Y223" s="545"/>
      <c r="Z223" s="545"/>
    </row>
    <row r="224" ht="9.0" customHeight="1">
      <c r="A224" s="545"/>
      <c r="B224" s="545"/>
      <c r="C224" s="545"/>
      <c r="D224" s="545"/>
      <c r="E224" s="545"/>
      <c r="F224" s="545"/>
      <c r="G224" s="545"/>
      <c r="H224" s="545"/>
      <c r="I224" s="545"/>
      <c r="J224" s="545"/>
      <c r="K224" s="545"/>
      <c r="L224" s="545"/>
      <c r="M224" s="545"/>
      <c r="N224" s="545"/>
      <c r="O224" s="545"/>
      <c r="P224" s="545"/>
      <c r="Q224" s="545"/>
      <c r="R224" s="545"/>
      <c r="S224" s="545"/>
      <c r="T224" s="545"/>
      <c r="U224" s="545"/>
      <c r="V224" s="545"/>
      <c r="W224" s="545"/>
      <c r="X224" s="545"/>
      <c r="Y224" s="545"/>
      <c r="Z224" s="545"/>
    </row>
    <row r="225" ht="9.0" customHeight="1">
      <c r="A225" s="545"/>
      <c r="B225" s="545"/>
      <c r="C225" s="545"/>
      <c r="D225" s="545"/>
      <c r="E225" s="545"/>
      <c r="F225" s="545"/>
      <c r="G225" s="545"/>
      <c r="H225" s="545"/>
      <c r="I225" s="545"/>
      <c r="J225" s="545"/>
      <c r="K225" s="545"/>
      <c r="L225" s="545"/>
      <c r="M225" s="545"/>
      <c r="N225" s="545"/>
      <c r="O225" s="545"/>
      <c r="P225" s="545"/>
      <c r="Q225" s="545"/>
      <c r="R225" s="545"/>
      <c r="S225" s="545"/>
      <c r="T225" s="545"/>
      <c r="U225" s="545"/>
      <c r="V225" s="545"/>
      <c r="W225" s="545"/>
      <c r="X225" s="545"/>
      <c r="Y225" s="545"/>
      <c r="Z225" s="545"/>
    </row>
    <row r="226" ht="9.0" customHeight="1">
      <c r="A226" s="545"/>
      <c r="B226" s="545"/>
      <c r="C226" s="545"/>
      <c r="D226" s="545"/>
      <c r="E226" s="545"/>
      <c r="F226" s="545"/>
      <c r="G226" s="545"/>
      <c r="H226" s="545"/>
      <c r="I226" s="545"/>
      <c r="J226" s="545"/>
      <c r="K226" s="545"/>
      <c r="L226" s="545"/>
      <c r="M226" s="545"/>
      <c r="N226" s="545"/>
      <c r="O226" s="545"/>
      <c r="P226" s="545"/>
      <c r="Q226" s="545"/>
      <c r="R226" s="545"/>
      <c r="S226" s="545"/>
      <c r="T226" s="545"/>
      <c r="U226" s="545"/>
      <c r="V226" s="545"/>
      <c r="W226" s="545"/>
      <c r="X226" s="545"/>
      <c r="Y226" s="545"/>
      <c r="Z226" s="545"/>
    </row>
    <row r="227" ht="9.0" customHeight="1">
      <c r="A227" s="545"/>
      <c r="B227" s="545"/>
      <c r="C227" s="545"/>
      <c r="D227" s="545"/>
      <c r="E227" s="545"/>
      <c r="F227" s="545"/>
      <c r="G227" s="545"/>
      <c r="H227" s="545"/>
      <c r="I227" s="545"/>
      <c r="J227" s="545"/>
      <c r="K227" s="545"/>
      <c r="L227" s="545"/>
      <c r="M227" s="545"/>
      <c r="N227" s="545"/>
      <c r="O227" s="545"/>
      <c r="P227" s="545"/>
      <c r="Q227" s="545"/>
      <c r="R227" s="545"/>
      <c r="S227" s="545"/>
      <c r="T227" s="545"/>
      <c r="U227" s="545"/>
      <c r="V227" s="545"/>
      <c r="W227" s="545"/>
      <c r="X227" s="545"/>
      <c r="Y227" s="545"/>
      <c r="Z227" s="545"/>
    </row>
    <row r="228" ht="9.0" customHeight="1">
      <c r="A228" s="545"/>
      <c r="B228" s="545"/>
      <c r="C228" s="545"/>
      <c r="D228" s="545"/>
      <c r="E228" s="545"/>
      <c r="F228" s="545"/>
      <c r="G228" s="545"/>
      <c r="H228" s="545"/>
      <c r="I228" s="545"/>
      <c r="J228" s="545"/>
      <c r="K228" s="545"/>
      <c r="L228" s="545"/>
      <c r="M228" s="545"/>
      <c r="N228" s="545"/>
      <c r="O228" s="545"/>
      <c r="P228" s="545"/>
      <c r="Q228" s="545"/>
      <c r="R228" s="545"/>
      <c r="S228" s="545"/>
      <c r="T228" s="545"/>
      <c r="U228" s="545"/>
      <c r="V228" s="545"/>
      <c r="W228" s="545"/>
      <c r="X228" s="545"/>
      <c r="Y228" s="545"/>
      <c r="Z228" s="545"/>
    </row>
    <row r="229" ht="9.0" customHeight="1">
      <c r="A229" s="545"/>
      <c r="B229" s="545"/>
      <c r="C229" s="545"/>
      <c r="D229" s="545"/>
      <c r="E229" s="545"/>
      <c r="F229" s="545"/>
      <c r="G229" s="545"/>
      <c r="H229" s="545"/>
      <c r="I229" s="545"/>
      <c r="J229" s="545"/>
      <c r="K229" s="545"/>
      <c r="L229" s="545"/>
      <c r="M229" s="545"/>
      <c r="N229" s="545"/>
      <c r="O229" s="545"/>
      <c r="P229" s="545"/>
      <c r="Q229" s="545"/>
      <c r="R229" s="545"/>
      <c r="S229" s="545"/>
      <c r="T229" s="545"/>
      <c r="U229" s="545"/>
      <c r="V229" s="545"/>
      <c r="W229" s="545"/>
      <c r="X229" s="545"/>
      <c r="Y229" s="545"/>
      <c r="Z229" s="545"/>
    </row>
    <row r="230" ht="9.0" customHeight="1">
      <c r="A230" s="545"/>
      <c r="B230" s="545"/>
      <c r="C230" s="545"/>
      <c r="D230" s="545"/>
      <c r="E230" s="545"/>
      <c r="F230" s="545"/>
      <c r="G230" s="545"/>
      <c r="H230" s="545"/>
      <c r="I230" s="545"/>
      <c r="J230" s="545"/>
      <c r="K230" s="545"/>
      <c r="L230" s="545"/>
      <c r="M230" s="545"/>
      <c r="N230" s="545"/>
      <c r="O230" s="545"/>
      <c r="P230" s="545"/>
      <c r="Q230" s="545"/>
      <c r="R230" s="545"/>
      <c r="S230" s="545"/>
      <c r="T230" s="545"/>
      <c r="U230" s="545"/>
      <c r="V230" s="545"/>
      <c r="W230" s="545"/>
      <c r="X230" s="545"/>
      <c r="Y230" s="545"/>
      <c r="Z230" s="545"/>
    </row>
    <row r="231" ht="9.0" customHeight="1">
      <c r="A231" s="545"/>
      <c r="B231" s="545"/>
      <c r="C231" s="545"/>
      <c r="D231" s="545"/>
      <c r="E231" s="545"/>
      <c r="F231" s="545"/>
      <c r="G231" s="545"/>
      <c r="H231" s="545"/>
      <c r="I231" s="545"/>
      <c r="J231" s="545"/>
      <c r="K231" s="545"/>
      <c r="L231" s="545"/>
      <c r="M231" s="545"/>
      <c r="N231" s="545"/>
      <c r="O231" s="545"/>
      <c r="P231" s="545"/>
      <c r="Q231" s="545"/>
      <c r="R231" s="545"/>
      <c r="S231" s="545"/>
      <c r="T231" s="545"/>
      <c r="U231" s="545"/>
      <c r="V231" s="545"/>
      <c r="W231" s="545"/>
      <c r="X231" s="545"/>
      <c r="Y231" s="545"/>
      <c r="Z231" s="545"/>
    </row>
    <row r="232" ht="9.0" customHeight="1">
      <c r="A232" s="545"/>
      <c r="B232" s="545"/>
      <c r="C232" s="545"/>
      <c r="D232" s="545"/>
      <c r="E232" s="545"/>
      <c r="F232" s="545"/>
      <c r="G232" s="545"/>
      <c r="H232" s="545"/>
      <c r="I232" s="545"/>
      <c r="J232" s="545"/>
      <c r="K232" s="545"/>
      <c r="L232" s="545"/>
      <c r="M232" s="545"/>
      <c r="N232" s="545"/>
      <c r="O232" s="545"/>
      <c r="P232" s="545"/>
      <c r="Q232" s="545"/>
      <c r="R232" s="545"/>
      <c r="S232" s="545"/>
      <c r="T232" s="545"/>
      <c r="U232" s="545"/>
      <c r="V232" s="545"/>
      <c r="W232" s="545"/>
      <c r="X232" s="545"/>
      <c r="Y232" s="545"/>
      <c r="Z232" s="545"/>
    </row>
    <row r="233" ht="9.0" customHeight="1">
      <c r="A233" s="545"/>
      <c r="B233" s="545"/>
      <c r="C233" s="545"/>
      <c r="D233" s="545"/>
      <c r="E233" s="545"/>
      <c r="F233" s="545"/>
      <c r="G233" s="545"/>
      <c r="H233" s="545"/>
      <c r="I233" s="545"/>
      <c r="J233" s="545"/>
      <c r="K233" s="545"/>
      <c r="L233" s="545"/>
      <c r="M233" s="545"/>
      <c r="N233" s="545"/>
      <c r="O233" s="545"/>
      <c r="P233" s="545"/>
      <c r="Q233" s="545"/>
      <c r="R233" s="545"/>
      <c r="S233" s="545"/>
      <c r="T233" s="545"/>
      <c r="U233" s="545"/>
      <c r="V233" s="545"/>
      <c r="W233" s="545"/>
      <c r="X233" s="545"/>
      <c r="Y233" s="545"/>
      <c r="Z233" s="545"/>
    </row>
    <row r="234" ht="9.0" customHeight="1">
      <c r="A234" s="545"/>
      <c r="B234" s="545"/>
      <c r="C234" s="545"/>
      <c r="D234" s="545"/>
      <c r="E234" s="545"/>
      <c r="F234" s="545"/>
      <c r="G234" s="545"/>
      <c r="H234" s="545"/>
      <c r="I234" s="545"/>
      <c r="J234" s="545"/>
      <c r="K234" s="545"/>
      <c r="L234" s="545"/>
      <c r="M234" s="545"/>
      <c r="N234" s="545"/>
      <c r="O234" s="545"/>
      <c r="P234" s="545"/>
      <c r="Q234" s="545"/>
      <c r="R234" s="545"/>
      <c r="S234" s="545"/>
      <c r="T234" s="545"/>
      <c r="U234" s="545"/>
      <c r="V234" s="545"/>
      <c r="W234" s="545"/>
      <c r="X234" s="545"/>
      <c r="Y234" s="545"/>
      <c r="Z234" s="545"/>
    </row>
    <row r="235" ht="9.0" customHeight="1">
      <c r="A235" s="545"/>
      <c r="B235" s="545"/>
      <c r="C235" s="545"/>
      <c r="D235" s="545"/>
      <c r="E235" s="545"/>
      <c r="F235" s="545"/>
      <c r="G235" s="545"/>
      <c r="H235" s="545"/>
      <c r="I235" s="545"/>
      <c r="J235" s="545"/>
      <c r="K235" s="545"/>
      <c r="L235" s="545"/>
      <c r="M235" s="545"/>
      <c r="N235" s="545"/>
      <c r="O235" s="545"/>
      <c r="P235" s="545"/>
      <c r="Q235" s="545"/>
      <c r="R235" s="545"/>
      <c r="S235" s="545"/>
      <c r="T235" s="545"/>
      <c r="U235" s="545"/>
      <c r="V235" s="545"/>
      <c r="W235" s="545"/>
      <c r="X235" s="545"/>
      <c r="Y235" s="545"/>
      <c r="Z235" s="545"/>
    </row>
    <row r="236" ht="9.0" customHeight="1">
      <c r="A236" s="545"/>
      <c r="B236" s="545"/>
      <c r="C236" s="545"/>
      <c r="D236" s="545"/>
      <c r="E236" s="545"/>
      <c r="F236" s="545"/>
      <c r="G236" s="545"/>
      <c r="H236" s="545"/>
      <c r="I236" s="545"/>
      <c r="J236" s="545"/>
      <c r="K236" s="545"/>
      <c r="L236" s="545"/>
      <c r="M236" s="545"/>
      <c r="N236" s="545"/>
      <c r="O236" s="545"/>
      <c r="P236" s="545"/>
      <c r="Q236" s="545"/>
      <c r="R236" s="545"/>
      <c r="S236" s="545"/>
      <c r="T236" s="545"/>
      <c r="U236" s="545"/>
      <c r="V236" s="545"/>
      <c r="W236" s="545"/>
      <c r="X236" s="545"/>
      <c r="Y236" s="545"/>
      <c r="Z236" s="545"/>
    </row>
    <row r="237" ht="9.0" customHeight="1">
      <c r="A237" s="545"/>
      <c r="B237" s="545"/>
      <c r="C237" s="545"/>
      <c r="D237" s="545"/>
      <c r="E237" s="545"/>
      <c r="F237" s="545"/>
      <c r="G237" s="545"/>
      <c r="H237" s="545"/>
      <c r="I237" s="545"/>
      <c r="J237" s="545"/>
      <c r="K237" s="545"/>
      <c r="L237" s="545"/>
      <c r="M237" s="545"/>
      <c r="N237" s="545"/>
      <c r="O237" s="545"/>
      <c r="P237" s="545"/>
      <c r="Q237" s="545"/>
      <c r="R237" s="545"/>
      <c r="S237" s="545"/>
      <c r="T237" s="545"/>
      <c r="U237" s="545"/>
      <c r="V237" s="545"/>
      <c r="W237" s="545"/>
      <c r="X237" s="545"/>
      <c r="Y237" s="545"/>
      <c r="Z237" s="545"/>
    </row>
    <row r="238" ht="9.0" customHeight="1">
      <c r="A238" s="545"/>
      <c r="B238" s="545"/>
      <c r="C238" s="545"/>
      <c r="D238" s="545"/>
      <c r="E238" s="545"/>
      <c r="F238" s="545"/>
      <c r="G238" s="545"/>
      <c r="H238" s="545"/>
      <c r="I238" s="545"/>
      <c r="J238" s="545"/>
      <c r="K238" s="545"/>
      <c r="L238" s="545"/>
      <c r="M238" s="545"/>
      <c r="N238" s="545"/>
      <c r="O238" s="545"/>
      <c r="P238" s="545"/>
      <c r="Q238" s="545"/>
      <c r="R238" s="545"/>
      <c r="S238" s="545"/>
      <c r="T238" s="545"/>
      <c r="U238" s="545"/>
      <c r="V238" s="545"/>
      <c r="W238" s="545"/>
      <c r="X238" s="545"/>
      <c r="Y238" s="545"/>
      <c r="Z238" s="545"/>
    </row>
    <row r="239" ht="9.0" customHeight="1">
      <c r="A239" s="545"/>
      <c r="B239" s="545"/>
      <c r="C239" s="545"/>
      <c r="D239" s="545"/>
      <c r="E239" s="545"/>
      <c r="F239" s="545"/>
      <c r="G239" s="545"/>
      <c r="H239" s="545"/>
      <c r="I239" s="545"/>
      <c r="J239" s="545"/>
      <c r="K239" s="545"/>
      <c r="L239" s="545"/>
      <c r="M239" s="545"/>
      <c r="N239" s="545"/>
      <c r="O239" s="545"/>
      <c r="P239" s="545"/>
      <c r="Q239" s="545"/>
      <c r="R239" s="545"/>
      <c r="S239" s="545"/>
      <c r="T239" s="545"/>
      <c r="U239" s="545"/>
      <c r="V239" s="545"/>
      <c r="W239" s="545"/>
      <c r="X239" s="545"/>
      <c r="Y239" s="545"/>
      <c r="Z239" s="545"/>
    </row>
    <row r="240" ht="9.0" customHeight="1">
      <c r="A240" s="545"/>
      <c r="B240" s="545"/>
      <c r="C240" s="545"/>
      <c r="D240" s="545"/>
      <c r="E240" s="545"/>
      <c r="F240" s="545"/>
      <c r="G240" s="545"/>
      <c r="H240" s="545"/>
      <c r="I240" s="545"/>
      <c r="J240" s="545"/>
      <c r="K240" s="545"/>
      <c r="L240" s="545"/>
      <c r="M240" s="545"/>
      <c r="N240" s="545"/>
      <c r="O240" s="545"/>
      <c r="P240" s="545"/>
      <c r="Q240" s="545"/>
      <c r="R240" s="545"/>
      <c r="S240" s="545"/>
      <c r="T240" s="545"/>
      <c r="U240" s="545"/>
      <c r="V240" s="545"/>
      <c r="W240" s="545"/>
      <c r="X240" s="545"/>
      <c r="Y240" s="545"/>
      <c r="Z240" s="545"/>
    </row>
    <row r="241" ht="9.0" customHeight="1">
      <c r="A241" s="545"/>
      <c r="B241" s="545"/>
      <c r="C241" s="545"/>
      <c r="D241" s="545"/>
      <c r="E241" s="545"/>
      <c r="F241" s="545"/>
      <c r="G241" s="545"/>
      <c r="H241" s="545"/>
      <c r="I241" s="545"/>
      <c r="J241" s="545"/>
      <c r="K241" s="545"/>
      <c r="L241" s="545"/>
      <c r="M241" s="545"/>
      <c r="N241" s="545"/>
      <c r="O241" s="545"/>
      <c r="P241" s="545"/>
      <c r="Q241" s="545"/>
      <c r="R241" s="545"/>
      <c r="S241" s="545"/>
      <c r="T241" s="545"/>
      <c r="U241" s="545"/>
      <c r="V241" s="545"/>
      <c r="W241" s="545"/>
      <c r="X241" s="545"/>
      <c r="Y241" s="545"/>
      <c r="Z241" s="545"/>
    </row>
    <row r="242" ht="9.0" customHeight="1">
      <c r="A242" s="545"/>
      <c r="B242" s="545"/>
      <c r="C242" s="545"/>
      <c r="D242" s="545"/>
      <c r="E242" s="545"/>
      <c r="F242" s="545"/>
      <c r="G242" s="545"/>
      <c r="H242" s="545"/>
      <c r="I242" s="545"/>
      <c r="J242" s="545"/>
      <c r="K242" s="545"/>
      <c r="L242" s="545"/>
      <c r="M242" s="545"/>
      <c r="N242" s="545"/>
      <c r="O242" s="545"/>
      <c r="P242" s="545"/>
      <c r="Q242" s="545"/>
      <c r="R242" s="545"/>
      <c r="S242" s="545"/>
      <c r="T242" s="545"/>
      <c r="U242" s="545"/>
      <c r="V242" s="545"/>
      <c r="W242" s="545"/>
      <c r="X242" s="545"/>
      <c r="Y242" s="545"/>
      <c r="Z242" s="545"/>
    </row>
    <row r="243" ht="9.0" customHeight="1">
      <c r="A243" s="545"/>
      <c r="B243" s="545"/>
      <c r="C243" s="545"/>
      <c r="D243" s="545"/>
      <c r="E243" s="545"/>
      <c r="F243" s="545"/>
      <c r="G243" s="545"/>
      <c r="H243" s="545"/>
      <c r="I243" s="545"/>
      <c r="J243" s="545"/>
      <c r="K243" s="545"/>
      <c r="L243" s="545"/>
      <c r="M243" s="545"/>
      <c r="N243" s="545"/>
      <c r="O243" s="545"/>
      <c r="P243" s="545"/>
      <c r="Q243" s="545"/>
      <c r="R243" s="545"/>
      <c r="S243" s="545"/>
      <c r="T243" s="545"/>
      <c r="U243" s="545"/>
      <c r="V243" s="545"/>
      <c r="W243" s="545"/>
      <c r="X243" s="545"/>
      <c r="Y243" s="545"/>
      <c r="Z243" s="545"/>
    </row>
    <row r="244" ht="9.0" customHeight="1">
      <c r="A244" s="545"/>
      <c r="B244" s="545"/>
      <c r="C244" s="545"/>
      <c r="D244" s="545"/>
      <c r="E244" s="545"/>
      <c r="F244" s="545"/>
      <c r="G244" s="545"/>
      <c r="H244" s="545"/>
      <c r="I244" s="545"/>
      <c r="J244" s="545"/>
      <c r="K244" s="545"/>
      <c r="L244" s="545"/>
      <c r="M244" s="545"/>
      <c r="N244" s="545"/>
      <c r="O244" s="545"/>
      <c r="P244" s="545"/>
      <c r="Q244" s="545"/>
      <c r="R244" s="545"/>
      <c r="S244" s="545"/>
      <c r="T244" s="545"/>
      <c r="U244" s="545"/>
      <c r="V244" s="545"/>
      <c r="W244" s="545"/>
      <c r="X244" s="545"/>
      <c r="Y244" s="545"/>
      <c r="Z244" s="545"/>
    </row>
    <row r="245" ht="9.0" customHeight="1">
      <c r="A245" s="545"/>
      <c r="B245" s="545"/>
      <c r="C245" s="545"/>
      <c r="D245" s="545"/>
      <c r="E245" s="545"/>
      <c r="F245" s="545"/>
      <c r="G245" s="545"/>
      <c r="H245" s="545"/>
      <c r="I245" s="545"/>
      <c r="J245" s="545"/>
      <c r="K245" s="545"/>
      <c r="L245" s="545"/>
      <c r="M245" s="545"/>
      <c r="N245" s="545"/>
      <c r="O245" s="545"/>
      <c r="P245" s="545"/>
      <c r="Q245" s="545"/>
      <c r="R245" s="545"/>
      <c r="S245" s="545"/>
      <c r="T245" s="545"/>
      <c r="U245" s="545"/>
      <c r="V245" s="545"/>
      <c r="W245" s="545"/>
      <c r="X245" s="545"/>
      <c r="Y245" s="545"/>
      <c r="Z245" s="545"/>
    </row>
    <row r="246" ht="9.0" customHeight="1">
      <c r="A246" s="545"/>
      <c r="B246" s="545"/>
      <c r="C246" s="545"/>
      <c r="D246" s="545"/>
      <c r="E246" s="545"/>
      <c r="F246" s="545"/>
      <c r="G246" s="545"/>
      <c r="H246" s="545"/>
      <c r="I246" s="545"/>
      <c r="J246" s="545"/>
      <c r="K246" s="545"/>
      <c r="L246" s="545"/>
      <c r="M246" s="545"/>
      <c r="N246" s="545"/>
      <c r="O246" s="545"/>
      <c r="P246" s="545"/>
      <c r="Q246" s="545"/>
      <c r="R246" s="545"/>
      <c r="S246" s="545"/>
      <c r="T246" s="545"/>
      <c r="U246" s="545"/>
      <c r="V246" s="545"/>
      <c r="W246" s="545"/>
      <c r="X246" s="545"/>
      <c r="Y246" s="545"/>
      <c r="Z246" s="545"/>
    </row>
    <row r="247" ht="9.0" customHeight="1">
      <c r="A247" s="545"/>
      <c r="B247" s="545"/>
      <c r="C247" s="545"/>
      <c r="D247" s="545"/>
      <c r="E247" s="545"/>
      <c r="F247" s="545"/>
      <c r="G247" s="545"/>
      <c r="H247" s="545"/>
      <c r="I247" s="545"/>
      <c r="J247" s="545"/>
      <c r="K247" s="545"/>
      <c r="L247" s="545"/>
      <c r="M247" s="545"/>
      <c r="N247" s="545"/>
      <c r="O247" s="545"/>
      <c r="P247" s="545"/>
      <c r="Q247" s="545"/>
      <c r="R247" s="545"/>
      <c r="S247" s="545"/>
      <c r="T247" s="545"/>
      <c r="U247" s="545"/>
      <c r="V247" s="545"/>
      <c r="W247" s="545"/>
      <c r="X247" s="545"/>
      <c r="Y247" s="545"/>
      <c r="Z247" s="545"/>
    </row>
    <row r="248" ht="9.0" customHeight="1">
      <c r="A248" s="545"/>
      <c r="B248" s="545"/>
      <c r="C248" s="545"/>
      <c r="D248" s="545"/>
      <c r="E248" s="545"/>
      <c r="F248" s="545"/>
      <c r="G248" s="545"/>
      <c r="H248" s="545"/>
      <c r="I248" s="545"/>
      <c r="J248" s="545"/>
      <c r="K248" s="545"/>
      <c r="L248" s="545"/>
      <c r="M248" s="545"/>
      <c r="N248" s="545"/>
      <c r="O248" s="545"/>
      <c r="P248" s="545"/>
      <c r="Q248" s="545"/>
      <c r="R248" s="545"/>
      <c r="S248" s="545"/>
      <c r="T248" s="545"/>
      <c r="U248" s="545"/>
      <c r="V248" s="545"/>
      <c r="W248" s="545"/>
      <c r="X248" s="545"/>
      <c r="Y248" s="545"/>
      <c r="Z248" s="545"/>
    </row>
    <row r="249" ht="9.0" customHeight="1">
      <c r="A249" s="545"/>
      <c r="B249" s="545"/>
      <c r="C249" s="545"/>
      <c r="D249" s="545"/>
      <c r="E249" s="545"/>
      <c r="F249" s="545"/>
      <c r="G249" s="545"/>
      <c r="H249" s="545"/>
      <c r="I249" s="545"/>
      <c r="J249" s="545"/>
      <c r="K249" s="545"/>
      <c r="L249" s="545"/>
      <c r="M249" s="545"/>
      <c r="N249" s="545"/>
      <c r="O249" s="545"/>
      <c r="P249" s="545"/>
      <c r="Q249" s="545"/>
      <c r="R249" s="545"/>
      <c r="S249" s="545"/>
      <c r="T249" s="545"/>
      <c r="U249" s="545"/>
      <c r="V249" s="545"/>
      <c r="W249" s="545"/>
      <c r="X249" s="545"/>
      <c r="Y249" s="545"/>
      <c r="Z249" s="545"/>
    </row>
    <row r="250" ht="9.0" customHeight="1">
      <c r="A250" s="545"/>
      <c r="B250" s="545"/>
      <c r="C250" s="545"/>
      <c r="D250" s="545"/>
      <c r="E250" s="545"/>
      <c r="F250" s="545"/>
      <c r="G250" s="545"/>
      <c r="H250" s="545"/>
      <c r="I250" s="545"/>
      <c r="J250" s="545"/>
      <c r="K250" s="545"/>
      <c r="L250" s="545"/>
      <c r="M250" s="545"/>
      <c r="N250" s="545"/>
      <c r="O250" s="545"/>
      <c r="P250" s="545"/>
      <c r="Q250" s="545"/>
      <c r="R250" s="545"/>
      <c r="S250" s="545"/>
      <c r="T250" s="545"/>
      <c r="U250" s="545"/>
      <c r="V250" s="545"/>
      <c r="W250" s="545"/>
      <c r="X250" s="545"/>
      <c r="Y250" s="545"/>
      <c r="Z250" s="545"/>
    </row>
    <row r="251" ht="9.0" customHeight="1">
      <c r="A251" s="545"/>
      <c r="B251" s="545"/>
      <c r="C251" s="545"/>
      <c r="D251" s="545"/>
      <c r="E251" s="545"/>
      <c r="F251" s="545"/>
      <c r="G251" s="545"/>
      <c r="H251" s="545"/>
      <c r="I251" s="545"/>
      <c r="J251" s="545"/>
      <c r="K251" s="545"/>
      <c r="L251" s="545"/>
      <c r="M251" s="545"/>
      <c r="N251" s="545"/>
      <c r="O251" s="545"/>
      <c r="P251" s="545"/>
      <c r="Q251" s="545"/>
      <c r="R251" s="545"/>
      <c r="S251" s="545"/>
      <c r="T251" s="545"/>
      <c r="U251" s="545"/>
      <c r="V251" s="545"/>
      <c r="W251" s="545"/>
      <c r="X251" s="545"/>
      <c r="Y251" s="545"/>
      <c r="Z251" s="545"/>
    </row>
    <row r="252" ht="9.0" customHeight="1">
      <c r="A252" s="545"/>
      <c r="B252" s="545"/>
      <c r="C252" s="545"/>
      <c r="D252" s="545"/>
      <c r="E252" s="545"/>
      <c r="F252" s="545"/>
      <c r="G252" s="545"/>
      <c r="H252" s="545"/>
      <c r="I252" s="545"/>
      <c r="J252" s="545"/>
      <c r="K252" s="545"/>
      <c r="L252" s="545"/>
      <c r="M252" s="545"/>
      <c r="N252" s="545"/>
      <c r="O252" s="545"/>
      <c r="P252" s="545"/>
      <c r="Q252" s="545"/>
      <c r="R252" s="545"/>
      <c r="S252" s="545"/>
      <c r="T252" s="545"/>
      <c r="U252" s="545"/>
      <c r="V252" s="545"/>
      <c r="W252" s="545"/>
      <c r="X252" s="545"/>
      <c r="Y252" s="545"/>
      <c r="Z252" s="545"/>
    </row>
    <row r="253" ht="9.0" customHeight="1">
      <c r="A253" s="545"/>
      <c r="B253" s="545"/>
      <c r="C253" s="545"/>
      <c r="D253" s="545"/>
      <c r="E253" s="545"/>
      <c r="F253" s="545"/>
      <c r="G253" s="545"/>
      <c r="H253" s="545"/>
      <c r="I253" s="545"/>
      <c r="J253" s="545"/>
      <c r="K253" s="545"/>
      <c r="L253" s="545"/>
      <c r="M253" s="545"/>
      <c r="N253" s="545"/>
      <c r="O253" s="545"/>
      <c r="P253" s="545"/>
      <c r="Q253" s="545"/>
      <c r="R253" s="545"/>
      <c r="S253" s="545"/>
      <c r="T253" s="545"/>
      <c r="U253" s="545"/>
      <c r="V253" s="545"/>
      <c r="W253" s="545"/>
      <c r="X253" s="545"/>
      <c r="Y253" s="545"/>
      <c r="Z253" s="545"/>
    </row>
    <row r="254" ht="9.0" customHeight="1">
      <c r="A254" s="545"/>
      <c r="B254" s="545"/>
      <c r="C254" s="545"/>
      <c r="D254" s="545"/>
      <c r="E254" s="545"/>
      <c r="F254" s="545"/>
      <c r="G254" s="545"/>
      <c r="H254" s="545"/>
      <c r="I254" s="545"/>
      <c r="J254" s="545"/>
      <c r="K254" s="545"/>
      <c r="L254" s="545"/>
      <c r="M254" s="545"/>
      <c r="N254" s="545"/>
      <c r="O254" s="545"/>
      <c r="P254" s="545"/>
      <c r="Q254" s="545"/>
      <c r="R254" s="545"/>
      <c r="S254" s="545"/>
      <c r="T254" s="545"/>
      <c r="U254" s="545"/>
      <c r="V254" s="545"/>
      <c r="W254" s="545"/>
      <c r="X254" s="545"/>
      <c r="Y254" s="545"/>
      <c r="Z254" s="545"/>
    </row>
    <row r="255" ht="9.0" customHeight="1">
      <c r="A255" s="545"/>
      <c r="B255" s="545"/>
      <c r="C255" s="545"/>
      <c r="D255" s="545"/>
      <c r="E255" s="545"/>
      <c r="F255" s="545"/>
      <c r="G255" s="545"/>
      <c r="H255" s="545"/>
      <c r="I255" s="545"/>
      <c r="J255" s="545"/>
      <c r="K255" s="545"/>
      <c r="L255" s="545"/>
      <c r="M255" s="545"/>
      <c r="N255" s="545"/>
      <c r="O255" s="545"/>
      <c r="P255" s="545"/>
      <c r="Q255" s="545"/>
      <c r="R255" s="545"/>
      <c r="S255" s="545"/>
      <c r="T255" s="545"/>
      <c r="U255" s="545"/>
      <c r="V255" s="545"/>
      <c r="W255" s="545"/>
      <c r="X255" s="545"/>
      <c r="Y255" s="545"/>
      <c r="Z255" s="545"/>
    </row>
    <row r="256" ht="9.0" customHeight="1">
      <c r="A256" s="545"/>
      <c r="B256" s="545"/>
      <c r="C256" s="545"/>
      <c r="D256" s="545"/>
      <c r="E256" s="545"/>
      <c r="F256" s="545"/>
      <c r="G256" s="545"/>
      <c r="H256" s="545"/>
      <c r="I256" s="545"/>
      <c r="J256" s="545"/>
      <c r="K256" s="545"/>
      <c r="L256" s="545"/>
      <c r="M256" s="545"/>
      <c r="N256" s="545"/>
      <c r="O256" s="545"/>
      <c r="P256" s="545"/>
      <c r="Q256" s="545"/>
      <c r="R256" s="545"/>
      <c r="S256" s="545"/>
      <c r="T256" s="545"/>
      <c r="U256" s="545"/>
      <c r="V256" s="545"/>
      <c r="W256" s="545"/>
      <c r="X256" s="545"/>
      <c r="Y256" s="545"/>
      <c r="Z256" s="545"/>
    </row>
    <row r="257" ht="9.0" customHeight="1">
      <c r="A257" s="545"/>
      <c r="B257" s="545"/>
      <c r="C257" s="545"/>
      <c r="D257" s="545"/>
      <c r="E257" s="545"/>
      <c r="F257" s="545"/>
      <c r="G257" s="545"/>
      <c r="H257" s="545"/>
      <c r="I257" s="545"/>
      <c r="J257" s="545"/>
      <c r="K257" s="545"/>
      <c r="L257" s="545"/>
      <c r="M257" s="545"/>
      <c r="N257" s="545"/>
      <c r="O257" s="545"/>
      <c r="P257" s="545"/>
      <c r="Q257" s="545"/>
      <c r="R257" s="545"/>
      <c r="S257" s="545"/>
      <c r="T257" s="545"/>
      <c r="U257" s="545"/>
      <c r="V257" s="545"/>
      <c r="W257" s="545"/>
      <c r="X257" s="545"/>
      <c r="Y257" s="545"/>
      <c r="Z257" s="545"/>
    </row>
    <row r="258" ht="9.0" customHeight="1">
      <c r="A258" s="545"/>
      <c r="B258" s="545"/>
      <c r="C258" s="545"/>
      <c r="D258" s="545"/>
      <c r="E258" s="545"/>
      <c r="F258" s="545"/>
      <c r="G258" s="545"/>
      <c r="H258" s="545"/>
      <c r="I258" s="545"/>
      <c r="J258" s="545"/>
      <c r="K258" s="545"/>
      <c r="L258" s="545"/>
      <c r="M258" s="545"/>
      <c r="N258" s="545"/>
      <c r="O258" s="545"/>
      <c r="P258" s="545"/>
      <c r="Q258" s="545"/>
      <c r="R258" s="545"/>
      <c r="S258" s="545"/>
      <c r="T258" s="545"/>
      <c r="U258" s="545"/>
      <c r="V258" s="545"/>
      <c r="W258" s="545"/>
      <c r="X258" s="545"/>
      <c r="Y258" s="545"/>
      <c r="Z258" s="545"/>
    </row>
    <row r="259" ht="9.0" customHeight="1">
      <c r="A259" s="545"/>
      <c r="B259" s="545"/>
      <c r="C259" s="545"/>
      <c r="D259" s="545"/>
      <c r="E259" s="545"/>
      <c r="F259" s="545"/>
      <c r="G259" s="545"/>
      <c r="H259" s="545"/>
      <c r="I259" s="545"/>
      <c r="J259" s="545"/>
      <c r="K259" s="545"/>
      <c r="L259" s="545"/>
      <c r="M259" s="545"/>
      <c r="N259" s="545"/>
      <c r="O259" s="545"/>
      <c r="P259" s="545"/>
      <c r="Q259" s="545"/>
      <c r="R259" s="545"/>
      <c r="S259" s="545"/>
      <c r="T259" s="545"/>
      <c r="U259" s="545"/>
      <c r="V259" s="545"/>
      <c r="W259" s="545"/>
      <c r="X259" s="545"/>
      <c r="Y259" s="545"/>
      <c r="Z259" s="545"/>
    </row>
    <row r="260" ht="9.0" customHeight="1">
      <c r="A260" s="545"/>
      <c r="B260" s="545"/>
      <c r="C260" s="545"/>
      <c r="D260" s="545"/>
      <c r="E260" s="545"/>
      <c r="F260" s="545"/>
      <c r="G260" s="545"/>
      <c r="H260" s="545"/>
      <c r="I260" s="545"/>
      <c r="J260" s="545"/>
      <c r="K260" s="545"/>
      <c r="L260" s="545"/>
      <c r="M260" s="545"/>
      <c r="N260" s="545"/>
      <c r="O260" s="545"/>
      <c r="P260" s="545"/>
      <c r="Q260" s="545"/>
      <c r="R260" s="545"/>
      <c r="S260" s="545"/>
      <c r="T260" s="545"/>
      <c r="U260" s="545"/>
      <c r="V260" s="545"/>
      <c r="W260" s="545"/>
      <c r="X260" s="545"/>
      <c r="Y260" s="545"/>
      <c r="Z260" s="545"/>
    </row>
    <row r="261" ht="9.0" customHeight="1">
      <c r="A261" s="545"/>
      <c r="B261" s="545"/>
      <c r="C261" s="545"/>
      <c r="D261" s="545"/>
      <c r="E261" s="545"/>
      <c r="F261" s="545"/>
      <c r="G261" s="545"/>
      <c r="H261" s="545"/>
      <c r="I261" s="545"/>
      <c r="J261" s="545"/>
      <c r="K261" s="545"/>
      <c r="L261" s="545"/>
      <c r="M261" s="545"/>
      <c r="N261" s="545"/>
      <c r="O261" s="545"/>
      <c r="P261" s="545"/>
      <c r="Q261" s="545"/>
      <c r="R261" s="545"/>
      <c r="S261" s="545"/>
      <c r="T261" s="545"/>
      <c r="U261" s="545"/>
      <c r="V261" s="545"/>
      <c r="W261" s="545"/>
      <c r="X261" s="545"/>
      <c r="Y261" s="545"/>
      <c r="Z261" s="545"/>
    </row>
    <row r="262" ht="9.0" customHeight="1">
      <c r="A262" s="545"/>
      <c r="B262" s="545"/>
      <c r="C262" s="545"/>
      <c r="D262" s="545"/>
      <c r="E262" s="545"/>
      <c r="F262" s="545"/>
      <c r="G262" s="545"/>
      <c r="H262" s="545"/>
      <c r="I262" s="545"/>
      <c r="J262" s="545"/>
      <c r="K262" s="545"/>
      <c r="L262" s="545"/>
      <c r="M262" s="545"/>
      <c r="N262" s="545"/>
      <c r="O262" s="545"/>
      <c r="P262" s="545"/>
      <c r="Q262" s="545"/>
      <c r="R262" s="545"/>
      <c r="S262" s="545"/>
      <c r="T262" s="545"/>
      <c r="U262" s="545"/>
      <c r="V262" s="545"/>
      <c r="W262" s="545"/>
      <c r="X262" s="545"/>
      <c r="Y262" s="545"/>
      <c r="Z262" s="545"/>
    </row>
    <row r="263" ht="9.0" customHeight="1">
      <c r="A263" s="545"/>
      <c r="B263" s="545"/>
      <c r="C263" s="545"/>
      <c r="D263" s="545"/>
      <c r="E263" s="545"/>
      <c r="F263" s="545"/>
      <c r="G263" s="545"/>
      <c r="H263" s="545"/>
      <c r="I263" s="545"/>
      <c r="J263" s="545"/>
      <c r="K263" s="545"/>
      <c r="L263" s="545"/>
      <c r="M263" s="545"/>
      <c r="N263" s="545"/>
      <c r="O263" s="545"/>
      <c r="P263" s="545"/>
      <c r="Q263" s="545"/>
      <c r="R263" s="545"/>
      <c r="S263" s="545"/>
      <c r="T263" s="545"/>
      <c r="U263" s="545"/>
      <c r="V263" s="545"/>
      <c r="W263" s="545"/>
      <c r="X263" s="545"/>
      <c r="Y263" s="545"/>
      <c r="Z263" s="545"/>
    </row>
    <row r="264" ht="9.0" customHeight="1">
      <c r="A264" s="545"/>
      <c r="B264" s="545"/>
      <c r="C264" s="545"/>
      <c r="D264" s="545"/>
      <c r="E264" s="545"/>
      <c r="F264" s="545"/>
      <c r="G264" s="545"/>
      <c r="H264" s="545"/>
      <c r="I264" s="545"/>
      <c r="J264" s="545"/>
      <c r="K264" s="545"/>
      <c r="L264" s="545"/>
      <c r="M264" s="545"/>
      <c r="N264" s="545"/>
      <c r="O264" s="545"/>
      <c r="P264" s="545"/>
      <c r="Q264" s="545"/>
      <c r="R264" s="545"/>
      <c r="S264" s="545"/>
      <c r="T264" s="545"/>
      <c r="U264" s="545"/>
      <c r="V264" s="545"/>
      <c r="W264" s="545"/>
      <c r="X264" s="545"/>
      <c r="Y264" s="545"/>
      <c r="Z264" s="545"/>
    </row>
    <row r="265" ht="9.0" customHeight="1">
      <c r="A265" s="545"/>
      <c r="B265" s="545"/>
      <c r="C265" s="545"/>
      <c r="D265" s="545"/>
      <c r="E265" s="545"/>
      <c r="F265" s="545"/>
      <c r="G265" s="545"/>
      <c r="H265" s="545"/>
      <c r="I265" s="545"/>
      <c r="J265" s="545"/>
      <c r="K265" s="545"/>
      <c r="L265" s="545"/>
      <c r="M265" s="545"/>
      <c r="N265" s="545"/>
      <c r="O265" s="545"/>
      <c r="P265" s="545"/>
      <c r="Q265" s="545"/>
      <c r="R265" s="545"/>
      <c r="S265" s="545"/>
      <c r="T265" s="545"/>
      <c r="U265" s="545"/>
      <c r="V265" s="545"/>
      <c r="W265" s="545"/>
      <c r="X265" s="545"/>
      <c r="Y265" s="545"/>
      <c r="Z265" s="545"/>
    </row>
    <row r="266" ht="9.0" customHeight="1">
      <c r="A266" s="545"/>
      <c r="B266" s="545"/>
      <c r="C266" s="545"/>
      <c r="D266" s="545"/>
      <c r="E266" s="545"/>
      <c r="F266" s="545"/>
      <c r="G266" s="545"/>
      <c r="H266" s="545"/>
      <c r="I266" s="545"/>
      <c r="J266" s="545"/>
      <c r="K266" s="545"/>
      <c r="L266" s="545"/>
      <c r="M266" s="545"/>
      <c r="N266" s="545"/>
      <c r="O266" s="545"/>
      <c r="P266" s="545"/>
      <c r="Q266" s="545"/>
      <c r="R266" s="545"/>
      <c r="S266" s="545"/>
      <c r="T266" s="545"/>
      <c r="U266" s="545"/>
      <c r="V266" s="545"/>
      <c r="W266" s="545"/>
      <c r="X266" s="545"/>
      <c r="Y266" s="545"/>
      <c r="Z266" s="545"/>
    </row>
    <row r="267" ht="9.0" customHeight="1">
      <c r="A267" s="545"/>
      <c r="B267" s="545"/>
      <c r="C267" s="545"/>
      <c r="D267" s="545"/>
      <c r="E267" s="545"/>
      <c r="F267" s="545"/>
      <c r="G267" s="545"/>
      <c r="H267" s="545"/>
      <c r="I267" s="545"/>
      <c r="J267" s="545"/>
      <c r="K267" s="545"/>
      <c r="L267" s="545"/>
      <c r="M267" s="545"/>
      <c r="N267" s="545"/>
      <c r="O267" s="545"/>
      <c r="P267" s="545"/>
      <c r="Q267" s="545"/>
      <c r="R267" s="545"/>
      <c r="S267" s="545"/>
      <c r="T267" s="545"/>
      <c r="U267" s="545"/>
      <c r="V267" s="545"/>
      <c r="W267" s="545"/>
      <c r="X267" s="545"/>
      <c r="Y267" s="545"/>
      <c r="Z267" s="545"/>
    </row>
    <row r="268" ht="9.0" customHeight="1">
      <c r="A268" s="545"/>
      <c r="B268" s="545"/>
      <c r="C268" s="545"/>
      <c r="D268" s="545"/>
      <c r="E268" s="545"/>
      <c r="F268" s="545"/>
      <c r="G268" s="545"/>
      <c r="H268" s="545"/>
      <c r="I268" s="545"/>
      <c r="J268" s="545"/>
      <c r="K268" s="545"/>
      <c r="L268" s="545"/>
      <c r="M268" s="545"/>
      <c r="N268" s="545"/>
      <c r="O268" s="545"/>
      <c r="P268" s="545"/>
      <c r="Q268" s="545"/>
      <c r="R268" s="545"/>
      <c r="S268" s="545"/>
      <c r="T268" s="545"/>
      <c r="U268" s="545"/>
      <c r="V268" s="545"/>
      <c r="W268" s="545"/>
      <c r="X268" s="545"/>
      <c r="Y268" s="545"/>
      <c r="Z268" s="545"/>
    </row>
    <row r="269" ht="9.0" customHeight="1">
      <c r="A269" s="545"/>
      <c r="B269" s="545"/>
      <c r="C269" s="545"/>
      <c r="D269" s="545"/>
      <c r="E269" s="545"/>
      <c r="F269" s="545"/>
      <c r="G269" s="545"/>
      <c r="H269" s="545"/>
      <c r="I269" s="545"/>
      <c r="J269" s="545"/>
      <c r="K269" s="545"/>
      <c r="L269" s="545"/>
      <c r="M269" s="545"/>
      <c r="N269" s="545"/>
      <c r="O269" s="545"/>
      <c r="P269" s="545"/>
      <c r="Q269" s="545"/>
      <c r="R269" s="545"/>
      <c r="S269" s="545"/>
      <c r="T269" s="545"/>
      <c r="U269" s="545"/>
      <c r="V269" s="545"/>
      <c r="W269" s="545"/>
      <c r="X269" s="545"/>
      <c r="Y269" s="545"/>
      <c r="Z269" s="545"/>
    </row>
    <row r="270" ht="9.0" customHeight="1">
      <c r="A270" s="545"/>
      <c r="B270" s="545"/>
      <c r="C270" s="545"/>
      <c r="D270" s="545"/>
      <c r="E270" s="545"/>
      <c r="F270" s="545"/>
      <c r="G270" s="545"/>
      <c r="H270" s="545"/>
      <c r="I270" s="545"/>
      <c r="J270" s="545"/>
      <c r="K270" s="545"/>
      <c r="L270" s="545"/>
      <c r="M270" s="545"/>
      <c r="N270" s="545"/>
      <c r="O270" s="545"/>
      <c r="P270" s="545"/>
      <c r="Q270" s="545"/>
      <c r="R270" s="545"/>
      <c r="S270" s="545"/>
      <c r="T270" s="545"/>
      <c r="U270" s="545"/>
      <c r="V270" s="545"/>
      <c r="W270" s="545"/>
      <c r="X270" s="545"/>
      <c r="Y270" s="545"/>
      <c r="Z270" s="545"/>
    </row>
    <row r="271" ht="9.0" customHeight="1">
      <c r="A271" s="545"/>
      <c r="B271" s="545"/>
      <c r="C271" s="545"/>
      <c r="D271" s="545"/>
      <c r="E271" s="545"/>
      <c r="F271" s="545"/>
      <c r="G271" s="545"/>
      <c r="H271" s="545"/>
      <c r="I271" s="545"/>
      <c r="J271" s="545"/>
      <c r="K271" s="545"/>
      <c r="L271" s="545"/>
      <c r="M271" s="545"/>
      <c r="N271" s="545"/>
      <c r="O271" s="545"/>
      <c r="P271" s="545"/>
      <c r="Q271" s="545"/>
      <c r="R271" s="545"/>
      <c r="S271" s="545"/>
      <c r="T271" s="545"/>
      <c r="U271" s="545"/>
      <c r="V271" s="545"/>
      <c r="W271" s="545"/>
      <c r="X271" s="545"/>
      <c r="Y271" s="545"/>
      <c r="Z271" s="545"/>
    </row>
    <row r="272" ht="9.0" customHeight="1">
      <c r="A272" s="545"/>
      <c r="B272" s="545"/>
      <c r="C272" s="545"/>
      <c r="D272" s="545"/>
      <c r="E272" s="545"/>
      <c r="F272" s="545"/>
      <c r="G272" s="545"/>
      <c r="H272" s="545"/>
      <c r="I272" s="545"/>
      <c r="J272" s="545"/>
      <c r="K272" s="545"/>
      <c r="L272" s="545"/>
      <c r="M272" s="545"/>
      <c r="N272" s="545"/>
      <c r="O272" s="545"/>
      <c r="P272" s="545"/>
      <c r="Q272" s="545"/>
      <c r="R272" s="545"/>
      <c r="S272" s="545"/>
      <c r="T272" s="545"/>
      <c r="U272" s="545"/>
      <c r="V272" s="545"/>
      <c r="W272" s="545"/>
      <c r="X272" s="545"/>
      <c r="Y272" s="545"/>
      <c r="Z272" s="545"/>
    </row>
    <row r="273" ht="9.0" customHeight="1">
      <c r="A273" s="545"/>
      <c r="B273" s="545"/>
      <c r="C273" s="545"/>
      <c r="D273" s="545"/>
      <c r="E273" s="545"/>
      <c r="F273" s="545"/>
      <c r="G273" s="545"/>
      <c r="H273" s="545"/>
      <c r="I273" s="545"/>
      <c r="J273" s="545"/>
      <c r="K273" s="545"/>
      <c r="L273" s="545"/>
      <c r="M273" s="545"/>
      <c r="N273" s="545"/>
      <c r="O273" s="545"/>
      <c r="P273" s="545"/>
      <c r="Q273" s="545"/>
      <c r="R273" s="545"/>
      <c r="S273" s="545"/>
      <c r="T273" s="545"/>
      <c r="U273" s="545"/>
      <c r="V273" s="545"/>
      <c r="W273" s="545"/>
      <c r="X273" s="545"/>
      <c r="Y273" s="545"/>
      <c r="Z273" s="545"/>
    </row>
    <row r="274" ht="9.0" customHeight="1">
      <c r="A274" s="545"/>
      <c r="B274" s="545"/>
      <c r="C274" s="545"/>
      <c r="D274" s="545"/>
      <c r="E274" s="545"/>
      <c r="F274" s="545"/>
      <c r="G274" s="545"/>
      <c r="H274" s="545"/>
      <c r="I274" s="545"/>
      <c r="J274" s="545"/>
      <c r="K274" s="545"/>
      <c r="L274" s="545"/>
      <c r="M274" s="545"/>
      <c r="N274" s="545"/>
      <c r="O274" s="545"/>
      <c r="P274" s="545"/>
      <c r="Q274" s="545"/>
      <c r="R274" s="545"/>
      <c r="S274" s="545"/>
      <c r="T274" s="545"/>
      <c r="U274" s="545"/>
      <c r="V274" s="545"/>
      <c r="W274" s="545"/>
      <c r="X274" s="545"/>
      <c r="Y274" s="545"/>
      <c r="Z274" s="545"/>
    </row>
    <row r="275" ht="9.0" customHeight="1">
      <c r="A275" s="545"/>
      <c r="B275" s="545"/>
      <c r="C275" s="545"/>
      <c r="D275" s="545"/>
      <c r="E275" s="545"/>
      <c r="F275" s="545"/>
      <c r="G275" s="545"/>
      <c r="H275" s="545"/>
      <c r="I275" s="545"/>
      <c r="J275" s="545"/>
      <c r="K275" s="545"/>
      <c r="L275" s="545"/>
      <c r="M275" s="545"/>
      <c r="N275" s="545"/>
      <c r="O275" s="545"/>
      <c r="P275" s="545"/>
      <c r="Q275" s="545"/>
      <c r="R275" s="545"/>
      <c r="S275" s="545"/>
      <c r="T275" s="545"/>
      <c r="U275" s="545"/>
      <c r="V275" s="545"/>
      <c r="W275" s="545"/>
      <c r="X275" s="545"/>
      <c r="Y275" s="545"/>
      <c r="Z275" s="545"/>
    </row>
    <row r="276" ht="9.0" customHeight="1">
      <c r="A276" s="545"/>
      <c r="B276" s="545"/>
      <c r="C276" s="545"/>
      <c r="D276" s="545"/>
      <c r="E276" s="545"/>
      <c r="F276" s="545"/>
      <c r="G276" s="545"/>
      <c r="H276" s="545"/>
      <c r="I276" s="545"/>
      <c r="J276" s="545"/>
      <c r="K276" s="545"/>
      <c r="L276" s="545"/>
      <c r="M276" s="545"/>
      <c r="N276" s="545"/>
      <c r="O276" s="545"/>
      <c r="P276" s="545"/>
      <c r="Q276" s="545"/>
      <c r="R276" s="545"/>
      <c r="S276" s="545"/>
      <c r="T276" s="545"/>
      <c r="U276" s="545"/>
      <c r="V276" s="545"/>
      <c r="W276" s="545"/>
      <c r="X276" s="545"/>
      <c r="Y276" s="545"/>
      <c r="Z276" s="545"/>
    </row>
    <row r="277" ht="9.0" customHeight="1">
      <c r="A277" s="545"/>
      <c r="B277" s="545"/>
      <c r="C277" s="545"/>
      <c r="D277" s="545"/>
      <c r="E277" s="545"/>
      <c r="F277" s="545"/>
      <c r="G277" s="545"/>
      <c r="H277" s="545"/>
      <c r="I277" s="545"/>
      <c r="J277" s="545"/>
      <c r="K277" s="545"/>
      <c r="L277" s="545"/>
      <c r="M277" s="545"/>
      <c r="N277" s="545"/>
      <c r="O277" s="545"/>
      <c r="P277" s="545"/>
      <c r="Q277" s="545"/>
      <c r="R277" s="545"/>
      <c r="S277" s="545"/>
      <c r="T277" s="545"/>
      <c r="U277" s="545"/>
      <c r="V277" s="545"/>
      <c r="W277" s="545"/>
      <c r="X277" s="545"/>
      <c r="Y277" s="545"/>
      <c r="Z277" s="545"/>
    </row>
    <row r="278" ht="9.0" customHeight="1">
      <c r="A278" s="545"/>
      <c r="B278" s="545"/>
      <c r="C278" s="545"/>
      <c r="D278" s="545"/>
      <c r="E278" s="545"/>
      <c r="F278" s="545"/>
      <c r="G278" s="545"/>
      <c r="H278" s="545"/>
      <c r="I278" s="545"/>
      <c r="J278" s="545"/>
      <c r="K278" s="545"/>
      <c r="L278" s="545"/>
      <c r="M278" s="545"/>
      <c r="N278" s="545"/>
      <c r="O278" s="545"/>
      <c r="P278" s="545"/>
      <c r="Q278" s="545"/>
      <c r="R278" s="545"/>
      <c r="S278" s="545"/>
      <c r="T278" s="545"/>
      <c r="U278" s="545"/>
      <c r="V278" s="545"/>
      <c r="W278" s="545"/>
      <c r="X278" s="545"/>
      <c r="Y278" s="545"/>
      <c r="Z278" s="545"/>
    </row>
    <row r="279" ht="9.0" customHeight="1">
      <c r="A279" s="545"/>
      <c r="B279" s="545"/>
      <c r="C279" s="545"/>
      <c r="D279" s="545"/>
      <c r="E279" s="545"/>
      <c r="F279" s="545"/>
      <c r="G279" s="545"/>
      <c r="H279" s="545"/>
      <c r="I279" s="545"/>
      <c r="J279" s="545"/>
      <c r="K279" s="545"/>
      <c r="L279" s="545"/>
      <c r="M279" s="545"/>
      <c r="N279" s="545"/>
      <c r="O279" s="545"/>
      <c r="P279" s="545"/>
      <c r="Q279" s="545"/>
      <c r="R279" s="545"/>
      <c r="S279" s="545"/>
      <c r="T279" s="545"/>
      <c r="U279" s="545"/>
      <c r="V279" s="545"/>
      <c r="W279" s="545"/>
      <c r="X279" s="545"/>
      <c r="Y279" s="545"/>
      <c r="Z279" s="545"/>
    </row>
    <row r="280" ht="9.0" customHeight="1">
      <c r="A280" s="545"/>
      <c r="B280" s="545"/>
      <c r="C280" s="545"/>
      <c r="D280" s="545"/>
      <c r="E280" s="545"/>
      <c r="F280" s="545"/>
      <c r="G280" s="545"/>
      <c r="H280" s="545"/>
      <c r="I280" s="545"/>
      <c r="J280" s="545"/>
      <c r="K280" s="545"/>
      <c r="L280" s="545"/>
      <c r="M280" s="545"/>
      <c r="N280" s="545"/>
      <c r="O280" s="545"/>
      <c r="P280" s="545"/>
      <c r="Q280" s="545"/>
      <c r="R280" s="545"/>
      <c r="S280" s="545"/>
      <c r="T280" s="545"/>
      <c r="U280" s="545"/>
      <c r="V280" s="545"/>
      <c r="W280" s="545"/>
      <c r="X280" s="545"/>
      <c r="Y280" s="545"/>
      <c r="Z280" s="545"/>
    </row>
    <row r="281" ht="9.0" customHeight="1">
      <c r="A281" s="545"/>
      <c r="B281" s="545"/>
      <c r="C281" s="545"/>
      <c r="D281" s="545"/>
      <c r="E281" s="545"/>
      <c r="F281" s="545"/>
      <c r="G281" s="545"/>
      <c r="H281" s="545"/>
      <c r="I281" s="545"/>
      <c r="J281" s="545"/>
      <c r="K281" s="545"/>
      <c r="L281" s="545"/>
      <c r="M281" s="545"/>
      <c r="N281" s="545"/>
      <c r="O281" s="545"/>
      <c r="P281" s="545"/>
      <c r="Q281" s="545"/>
      <c r="R281" s="545"/>
      <c r="S281" s="545"/>
      <c r="T281" s="545"/>
      <c r="U281" s="545"/>
      <c r="V281" s="545"/>
      <c r="W281" s="545"/>
      <c r="X281" s="545"/>
      <c r="Y281" s="545"/>
      <c r="Z281" s="545"/>
    </row>
    <row r="282" ht="9.0" customHeight="1">
      <c r="A282" s="545"/>
      <c r="B282" s="545"/>
      <c r="C282" s="545"/>
      <c r="D282" s="545"/>
      <c r="E282" s="545"/>
      <c r="F282" s="545"/>
      <c r="G282" s="545"/>
      <c r="H282" s="545"/>
      <c r="I282" s="545"/>
      <c r="J282" s="545"/>
      <c r="K282" s="545"/>
      <c r="L282" s="545"/>
      <c r="M282" s="545"/>
      <c r="N282" s="545"/>
      <c r="O282" s="545"/>
      <c r="P282" s="545"/>
      <c r="Q282" s="545"/>
      <c r="R282" s="545"/>
      <c r="S282" s="545"/>
      <c r="T282" s="545"/>
      <c r="U282" s="545"/>
      <c r="V282" s="545"/>
      <c r="W282" s="545"/>
      <c r="X282" s="545"/>
      <c r="Y282" s="545"/>
      <c r="Z282" s="545"/>
    </row>
    <row r="283" ht="9.0" customHeight="1">
      <c r="A283" s="545"/>
      <c r="B283" s="545"/>
      <c r="C283" s="545"/>
      <c r="D283" s="545"/>
      <c r="E283" s="545"/>
      <c r="F283" s="545"/>
      <c r="G283" s="545"/>
      <c r="H283" s="545"/>
      <c r="I283" s="545"/>
      <c r="J283" s="545"/>
      <c r="K283" s="545"/>
      <c r="L283" s="545"/>
      <c r="M283" s="545"/>
      <c r="N283" s="545"/>
      <c r="O283" s="545"/>
      <c r="P283" s="545"/>
      <c r="Q283" s="545"/>
      <c r="R283" s="545"/>
      <c r="S283" s="545"/>
      <c r="T283" s="545"/>
      <c r="U283" s="545"/>
      <c r="V283" s="545"/>
      <c r="W283" s="545"/>
      <c r="X283" s="545"/>
      <c r="Y283" s="545"/>
      <c r="Z283" s="545"/>
    </row>
    <row r="284" ht="9.0" customHeight="1">
      <c r="A284" s="545"/>
      <c r="B284" s="545"/>
      <c r="C284" s="545"/>
      <c r="D284" s="545"/>
      <c r="E284" s="545"/>
      <c r="F284" s="545"/>
      <c r="G284" s="545"/>
      <c r="H284" s="545"/>
      <c r="I284" s="545"/>
      <c r="J284" s="545"/>
      <c r="K284" s="545"/>
      <c r="L284" s="545"/>
      <c r="M284" s="545"/>
      <c r="N284" s="545"/>
      <c r="O284" s="545"/>
      <c r="P284" s="545"/>
      <c r="Q284" s="545"/>
      <c r="R284" s="545"/>
      <c r="S284" s="545"/>
      <c r="T284" s="545"/>
      <c r="U284" s="545"/>
      <c r="V284" s="545"/>
      <c r="W284" s="545"/>
      <c r="X284" s="545"/>
      <c r="Y284" s="545"/>
      <c r="Z284" s="545"/>
    </row>
    <row r="285" ht="9.0" customHeight="1">
      <c r="A285" s="545"/>
      <c r="B285" s="545"/>
      <c r="C285" s="545"/>
      <c r="D285" s="545"/>
      <c r="E285" s="545"/>
      <c r="F285" s="545"/>
      <c r="G285" s="545"/>
      <c r="H285" s="545"/>
      <c r="I285" s="545"/>
      <c r="J285" s="545"/>
      <c r="K285" s="545"/>
      <c r="L285" s="545"/>
      <c r="M285" s="545"/>
      <c r="N285" s="545"/>
      <c r="O285" s="545"/>
      <c r="P285" s="545"/>
      <c r="Q285" s="545"/>
      <c r="R285" s="545"/>
      <c r="S285" s="545"/>
      <c r="T285" s="545"/>
      <c r="U285" s="545"/>
      <c r="V285" s="545"/>
      <c r="W285" s="545"/>
      <c r="X285" s="545"/>
      <c r="Y285" s="545"/>
      <c r="Z285" s="545"/>
    </row>
    <row r="286" ht="9.0" customHeight="1">
      <c r="A286" s="545"/>
      <c r="B286" s="545"/>
      <c r="C286" s="545"/>
      <c r="D286" s="545"/>
      <c r="E286" s="545"/>
      <c r="F286" s="545"/>
      <c r="G286" s="545"/>
      <c r="H286" s="545"/>
      <c r="I286" s="545"/>
      <c r="J286" s="545"/>
      <c r="K286" s="545"/>
      <c r="L286" s="545"/>
      <c r="M286" s="545"/>
      <c r="N286" s="545"/>
      <c r="O286" s="545"/>
      <c r="P286" s="545"/>
      <c r="Q286" s="545"/>
      <c r="R286" s="545"/>
      <c r="S286" s="545"/>
      <c r="T286" s="545"/>
      <c r="U286" s="545"/>
      <c r="V286" s="545"/>
      <c r="W286" s="545"/>
      <c r="X286" s="545"/>
      <c r="Y286" s="545"/>
      <c r="Z286" s="545"/>
    </row>
    <row r="287" ht="9.0" customHeight="1">
      <c r="A287" s="545"/>
      <c r="B287" s="545"/>
      <c r="C287" s="545"/>
      <c r="D287" s="545"/>
      <c r="E287" s="545"/>
      <c r="F287" s="545"/>
      <c r="G287" s="545"/>
      <c r="H287" s="545"/>
      <c r="I287" s="545"/>
      <c r="J287" s="545"/>
      <c r="K287" s="545"/>
      <c r="L287" s="545"/>
      <c r="M287" s="545"/>
      <c r="N287" s="545"/>
      <c r="O287" s="545"/>
      <c r="P287" s="545"/>
      <c r="Q287" s="545"/>
      <c r="R287" s="545"/>
      <c r="S287" s="545"/>
      <c r="T287" s="545"/>
      <c r="U287" s="545"/>
      <c r="V287" s="545"/>
      <c r="W287" s="545"/>
      <c r="X287" s="545"/>
      <c r="Y287" s="545"/>
      <c r="Z287" s="545"/>
    </row>
    <row r="288" ht="9.0" customHeight="1">
      <c r="A288" s="545"/>
      <c r="B288" s="545"/>
      <c r="C288" s="545"/>
      <c r="D288" s="545"/>
      <c r="E288" s="545"/>
      <c r="F288" s="545"/>
      <c r="G288" s="545"/>
      <c r="H288" s="545"/>
      <c r="I288" s="545"/>
      <c r="J288" s="545"/>
      <c r="K288" s="545"/>
      <c r="L288" s="545"/>
      <c r="M288" s="545"/>
      <c r="N288" s="545"/>
      <c r="O288" s="545"/>
      <c r="P288" s="545"/>
      <c r="Q288" s="545"/>
      <c r="R288" s="545"/>
      <c r="S288" s="545"/>
      <c r="T288" s="545"/>
      <c r="U288" s="545"/>
      <c r="V288" s="545"/>
      <c r="W288" s="545"/>
      <c r="X288" s="545"/>
      <c r="Y288" s="545"/>
      <c r="Z288" s="545"/>
    </row>
    <row r="289" ht="9.0" customHeight="1">
      <c r="A289" s="545"/>
      <c r="B289" s="545"/>
      <c r="C289" s="545"/>
      <c r="D289" s="545"/>
      <c r="E289" s="545"/>
      <c r="F289" s="545"/>
      <c r="G289" s="545"/>
      <c r="H289" s="545"/>
      <c r="I289" s="545"/>
      <c r="J289" s="545"/>
      <c r="K289" s="545"/>
      <c r="L289" s="545"/>
      <c r="M289" s="545"/>
      <c r="N289" s="545"/>
      <c r="O289" s="545"/>
      <c r="P289" s="545"/>
      <c r="Q289" s="545"/>
      <c r="R289" s="545"/>
      <c r="S289" s="545"/>
      <c r="T289" s="545"/>
      <c r="U289" s="545"/>
      <c r="V289" s="545"/>
      <c r="W289" s="545"/>
      <c r="X289" s="545"/>
      <c r="Y289" s="545"/>
      <c r="Z289" s="545"/>
    </row>
    <row r="290" ht="9.0" customHeight="1">
      <c r="A290" s="545"/>
      <c r="B290" s="545"/>
      <c r="C290" s="545"/>
      <c r="D290" s="545"/>
      <c r="E290" s="545"/>
      <c r="F290" s="545"/>
      <c r="G290" s="545"/>
      <c r="H290" s="545"/>
      <c r="I290" s="545"/>
      <c r="J290" s="545"/>
      <c r="K290" s="545"/>
      <c r="L290" s="545"/>
      <c r="M290" s="545"/>
      <c r="N290" s="545"/>
      <c r="O290" s="545"/>
      <c r="P290" s="545"/>
      <c r="Q290" s="545"/>
      <c r="R290" s="545"/>
      <c r="S290" s="545"/>
      <c r="T290" s="545"/>
      <c r="U290" s="545"/>
      <c r="V290" s="545"/>
      <c r="W290" s="545"/>
      <c r="X290" s="545"/>
      <c r="Y290" s="545"/>
      <c r="Z290" s="545"/>
    </row>
    <row r="291" ht="9.0" customHeight="1">
      <c r="A291" s="545"/>
      <c r="B291" s="545"/>
      <c r="C291" s="545"/>
      <c r="D291" s="545"/>
      <c r="E291" s="545"/>
      <c r="F291" s="545"/>
      <c r="G291" s="545"/>
      <c r="H291" s="545"/>
      <c r="I291" s="545"/>
      <c r="J291" s="545"/>
      <c r="K291" s="545"/>
      <c r="L291" s="545"/>
      <c r="M291" s="545"/>
      <c r="N291" s="545"/>
      <c r="O291" s="545"/>
      <c r="P291" s="545"/>
      <c r="Q291" s="545"/>
      <c r="R291" s="545"/>
      <c r="S291" s="545"/>
      <c r="T291" s="545"/>
      <c r="U291" s="545"/>
      <c r="V291" s="545"/>
      <c r="W291" s="545"/>
      <c r="X291" s="545"/>
      <c r="Y291" s="545"/>
      <c r="Z291" s="545"/>
    </row>
    <row r="292" ht="9.0" customHeight="1">
      <c r="A292" s="545"/>
      <c r="B292" s="545"/>
      <c r="C292" s="545"/>
      <c r="D292" s="545"/>
      <c r="E292" s="545"/>
      <c r="F292" s="545"/>
      <c r="G292" s="545"/>
      <c r="H292" s="545"/>
      <c r="I292" s="545"/>
      <c r="J292" s="545"/>
      <c r="K292" s="545"/>
      <c r="L292" s="545"/>
      <c r="M292" s="545"/>
      <c r="N292" s="545"/>
      <c r="O292" s="545"/>
      <c r="P292" s="545"/>
      <c r="Q292" s="545"/>
      <c r="R292" s="545"/>
      <c r="S292" s="545"/>
      <c r="T292" s="545"/>
      <c r="U292" s="545"/>
      <c r="V292" s="545"/>
      <c r="W292" s="545"/>
      <c r="X292" s="545"/>
      <c r="Y292" s="545"/>
      <c r="Z292" s="545"/>
    </row>
    <row r="293" ht="9.0" customHeight="1">
      <c r="A293" s="545"/>
      <c r="B293" s="545"/>
      <c r="C293" s="545"/>
      <c r="D293" s="545"/>
      <c r="E293" s="545"/>
      <c r="F293" s="545"/>
      <c r="G293" s="545"/>
      <c r="H293" s="545"/>
      <c r="I293" s="545"/>
      <c r="J293" s="545"/>
      <c r="K293" s="545"/>
      <c r="L293" s="545"/>
      <c r="M293" s="545"/>
      <c r="N293" s="545"/>
      <c r="O293" s="545"/>
      <c r="P293" s="545"/>
      <c r="Q293" s="545"/>
      <c r="R293" s="545"/>
      <c r="S293" s="545"/>
      <c r="T293" s="545"/>
      <c r="U293" s="545"/>
      <c r="V293" s="545"/>
      <c r="W293" s="545"/>
      <c r="X293" s="545"/>
      <c r="Y293" s="545"/>
      <c r="Z293" s="545"/>
    </row>
    <row r="294" ht="9.0" customHeight="1">
      <c r="A294" s="545"/>
      <c r="B294" s="545"/>
      <c r="C294" s="545"/>
      <c r="D294" s="545"/>
      <c r="E294" s="545"/>
      <c r="F294" s="545"/>
      <c r="G294" s="545"/>
      <c r="H294" s="545"/>
      <c r="I294" s="545"/>
      <c r="J294" s="545"/>
      <c r="K294" s="545"/>
      <c r="L294" s="545"/>
      <c r="M294" s="545"/>
      <c r="N294" s="545"/>
      <c r="O294" s="545"/>
      <c r="P294" s="545"/>
      <c r="Q294" s="545"/>
      <c r="R294" s="545"/>
      <c r="S294" s="545"/>
      <c r="T294" s="545"/>
      <c r="U294" s="545"/>
      <c r="V294" s="545"/>
      <c r="W294" s="545"/>
      <c r="X294" s="545"/>
      <c r="Y294" s="545"/>
      <c r="Z294" s="545"/>
    </row>
    <row r="295" ht="9.0" customHeight="1">
      <c r="A295" s="545"/>
      <c r="B295" s="545"/>
      <c r="C295" s="545"/>
      <c r="D295" s="545"/>
      <c r="E295" s="545"/>
      <c r="F295" s="545"/>
      <c r="G295" s="545"/>
      <c r="H295" s="545"/>
      <c r="I295" s="545"/>
      <c r="J295" s="545"/>
      <c r="K295" s="545"/>
      <c r="L295" s="545"/>
      <c r="M295" s="545"/>
      <c r="N295" s="545"/>
      <c r="O295" s="545"/>
      <c r="P295" s="545"/>
      <c r="Q295" s="545"/>
      <c r="R295" s="545"/>
      <c r="S295" s="545"/>
      <c r="T295" s="545"/>
      <c r="U295" s="545"/>
      <c r="V295" s="545"/>
      <c r="W295" s="545"/>
      <c r="X295" s="545"/>
      <c r="Y295" s="545"/>
      <c r="Z295" s="545"/>
    </row>
    <row r="296" ht="9.0" customHeight="1">
      <c r="A296" s="545"/>
      <c r="B296" s="545"/>
      <c r="C296" s="545"/>
      <c r="D296" s="545"/>
      <c r="E296" s="545"/>
      <c r="F296" s="545"/>
      <c r="G296" s="545"/>
      <c r="H296" s="545"/>
      <c r="I296" s="545"/>
      <c r="J296" s="545"/>
      <c r="K296" s="545"/>
      <c r="L296" s="545"/>
      <c r="M296" s="545"/>
      <c r="N296" s="545"/>
      <c r="O296" s="545"/>
      <c r="P296" s="545"/>
      <c r="Q296" s="545"/>
      <c r="R296" s="545"/>
      <c r="S296" s="545"/>
      <c r="T296" s="545"/>
      <c r="U296" s="545"/>
      <c r="V296" s="545"/>
      <c r="W296" s="545"/>
      <c r="X296" s="545"/>
      <c r="Y296" s="545"/>
      <c r="Z296" s="545"/>
    </row>
    <row r="297" ht="9.0" customHeight="1">
      <c r="A297" s="545"/>
      <c r="B297" s="545"/>
      <c r="C297" s="545"/>
      <c r="D297" s="545"/>
      <c r="E297" s="545"/>
      <c r="F297" s="545"/>
      <c r="G297" s="545"/>
      <c r="H297" s="545"/>
      <c r="I297" s="545"/>
      <c r="J297" s="545"/>
      <c r="K297" s="545"/>
      <c r="L297" s="545"/>
      <c r="M297" s="545"/>
      <c r="N297" s="545"/>
      <c r="O297" s="545"/>
      <c r="P297" s="545"/>
      <c r="Q297" s="545"/>
      <c r="R297" s="545"/>
      <c r="S297" s="545"/>
      <c r="T297" s="545"/>
      <c r="U297" s="545"/>
      <c r="V297" s="545"/>
      <c r="W297" s="545"/>
      <c r="X297" s="545"/>
      <c r="Y297" s="545"/>
      <c r="Z297" s="545"/>
    </row>
    <row r="298" ht="9.0" customHeight="1">
      <c r="A298" s="545"/>
      <c r="B298" s="545"/>
      <c r="C298" s="545"/>
      <c r="D298" s="545"/>
      <c r="E298" s="545"/>
      <c r="F298" s="545"/>
      <c r="G298" s="545"/>
      <c r="H298" s="545"/>
      <c r="I298" s="545"/>
      <c r="J298" s="545"/>
      <c r="K298" s="545"/>
      <c r="L298" s="545"/>
      <c r="M298" s="545"/>
      <c r="N298" s="545"/>
      <c r="O298" s="545"/>
      <c r="P298" s="545"/>
      <c r="Q298" s="545"/>
      <c r="R298" s="545"/>
      <c r="S298" s="545"/>
      <c r="T298" s="545"/>
      <c r="U298" s="545"/>
      <c r="V298" s="545"/>
      <c r="W298" s="545"/>
      <c r="X298" s="545"/>
      <c r="Y298" s="545"/>
      <c r="Z298" s="545"/>
    </row>
    <row r="299" ht="9.0" customHeight="1">
      <c r="A299" s="545"/>
      <c r="B299" s="545"/>
      <c r="C299" s="545"/>
      <c r="D299" s="545"/>
      <c r="E299" s="545"/>
      <c r="F299" s="545"/>
      <c r="G299" s="545"/>
      <c r="H299" s="545"/>
      <c r="I299" s="545"/>
      <c r="J299" s="545"/>
      <c r="K299" s="545"/>
      <c r="L299" s="545"/>
      <c r="M299" s="545"/>
      <c r="N299" s="545"/>
      <c r="O299" s="545"/>
      <c r="P299" s="545"/>
      <c r="Q299" s="545"/>
      <c r="R299" s="545"/>
      <c r="S299" s="545"/>
      <c r="T299" s="545"/>
      <c r="U299" s="545"/>
      <c r="V299" s="545"/>
      <c r="W299" s="545"/>
      <c r="X299" s="545"/>
      <c r="Y299" s="545"/>
      <c r="Z299" s="545"/>
    </row>
    <row r="300" ht="9.0" customHeight="1">
      <c r="A300" s="545"/>
      <c r="B300" s="545"/>
      <c r="C300" s="545"/>
      <c r="D300" s="545"/>
      <c r="E300" s="545"/>
      <c r="F300" s="545"/>
      <c r="G300" s="545"/>
      <c r="H300" s="545"/>
      <c r="I300" s="545"/>
      <c r="J300" s="545"/>
      <c r="K300" s="545"/>
      <c r="L300" s="545"/>
      <c r="M300" s="545"/>
      <c r="N300" s="545"/>
      <c r="O300" s="545"/>
      <c r="P300" s="545"/>
      <c r="Q300" s="545"/>
      <c r="R300" s="545"/>
      <c r="S300" s="545"/>
      <c r="T300" s="545"/>
      <c r="U300" s="545"/>
      <c r="V300" s="545"/>
      <c r="W300" s="545"/>
      <c r="X300" s="545"/>
      <c r="Y300" s="545"/>
      <c r="Z300" s="545"/>
    </row>
    <row r="301" ht="9.0" customHeight="1">
      <c r="A301" s="545"/>
      <c r="B301" s="545"/>
      <c r="C301" s="545"/>
      <c r="D301" s="545"/>
      <c r="E301" s="545"/>
      <c r="F301" s="545"/>
      <c r="G301" s="545"/>
      <c r="H301" s="545"/>
      <c r="I301" s="545"/>
      <c r="J301" s="545"/>
      <c r="K301" s="545"/>
      <c r="L301" s="545"/>
      <c r="M301" s="545"/>
      <c r="N301" s="545"/>
      <c r="O301" s="545"/>
      <c r="P301" s="545"/>
      <c r="Q301" s="545"/>
      <c r="R301" s="545"/>
      <c r="S301" s="545"/>
      <c r="T301" s="545"/>
      <c r="U301" s="545"/>
      <c r="V301" s="545"/>
      <c r="W301" s="545"/>
      <c r="X301" s="545"/>
      <c r="Y301" s="545"/>
      <c r="Z301" s="545"/>
    </row>
    <row r="302" ht="9.0" customHeight="1">
      <c r="A302" s="545"/>
      <c r="B302" s="545"/>
      <c r="C302" s="545"/>
      <c r="D302" s="545"/>
      <c r="E302" s="545"/>
      <c r="F302" s="545"/>
      <c r="G302" s="545"/>
      <c r="H302" s="545"/>
      <c r="I302" s="545"/>
      <c r="J302" s="545"/>
      <c r="K302" s="545"/>
      <c r="L302" s="545"/>
      <c r="M302" s="545"/>
      <c r="N302" s="545"/>
      <c r="O302" s="545"/>
      <c r="P302" s="545"/>
      <c r="Q302" s="545"/>
      <c r="R302" s="545"/>
      <c r="S302" s="545"/>
      <c r="T302" s="545"/>
      <c r="U302" s="545"/>
      <c r="V302" s="545"/>
      <c r="W302" s="545"/>
      <c r="X302" s="545"/>
      <c r="Y302" s="545"/>
      <c r="Z302" s="545"/>
    </row>
    <row r="303" ht="9.0" customHeight="1">
      <c r="A303" s="545"/>
      <c r="B303" s="545"/>
      <c r="C303" s="545"/>
      <c r="D303" s="545"/>
      <c r="E303" s="545"/>
      <c r="F303" s="545"/>
      <c r="G303" s="545"/>
      <c r="H303" s="545"/>
      <c r="I303" s="545"/>
      <c r="J303" s="545"/>
      <c r="K303" s="545"/>
      <c r="L303" s="545"/>
      <c r="M303" s="545"/>
      <c r="N303" s="545"/>
      <c r="O303" s="545"/>
      <c r="P303" s="545"/>
      <c r="Q303" s="545"/>
      <c r="R303" s="545"/>
      <c r="S303" s="545"/>
      <c r="T303" s="545"/>
      <c r="U303" s="545"/>
      <c r="V303" s="545"/>
      <c r="W303" s="545"/>
      <c r="X303" s="545"/>
      <c r="Y303" s="545"/>
      <c r="Z303" s="545"/>
    </row>
    <row r="304" ht="9.0" customHeight="1">
      <c r="A304" s="545"/>
      <c r="B304" s="545"/>
      <c r="C304" s="545"/>
      <c r="D304" s="545"/>
      <c r="E304" s="545"/>
      <c r="F304" s="545"/>
      <c r="G304" s="545"/>
      <c r="H304" s="545"/>
      <c r="I304" s="545"/>
      <c r="J304" s="545"/>
      <c r="K304" s="545"/>
      <c r="L304" s="545"/>
      <c r="M304" s="545"/>
      <c r="N304" s="545"/>
      <c r="O304" s="545"/>
      <c r="P304" s="545"/>
      <c r="Q304" s="545"/>
      <c r="R304" s="545"/>
      <c r="S304" s="545"/>
      <c r="T304" s="545"/>
      <c r="U304" s="545"/>
      <c r="V304" s="545"/>
      <c r="W304" s="545"/>
      <c r="X304" s="545"/>
      <c r="Y304" s="545"/>
      <c r="Z304" s="545"/>
    </row>
    <row r="305" ht="9.0" customHeight="1">
      <c r="A305" s="545"/>
      <c r="B305" s="545"/>
      <c r="C305" s="545"/>
      <c r="D305" s="545"/>
      <c r="E305" s="545"/>
      <c r="F305" s="545"/>
      <c r="G305" s="545"/>
      <c r="H305" s="545"/>
      <c r="I305" s="545"/>
      <c r="J305" s="545"/>
      <c r="K305" s="545"/>
      <c r="L305" s="545"/>
      <c r="M305" s="545"/>
      <c r="N305" s="545"/>
      <c r="O305" s="545"/>
      <c r="P305" s="545"/>
      <c r="Q305" s="545"/>
      <c r="R305" s="545"/>
      <c r="S305" s="545"/>
      <c r="T305" s="545"/>
      <c r="U305" s="545"/>
      <c r="V305" s="545"/>
      <c r="W305" s="545"/>
      <c r="X305" s="545"/>
      <c r="Y305" s="545"/>
      <c r="Z305" s="545"/>
    </row>
    <row r="306" ht="9.0" customHeight="1">
      <c r="A306" s="545"/>
      <c r="B306" s="545"/>
      <c r="C306" s="545"/>
      <c r="D306" s="545"/>
      <c r="E306" s="545"/>
      <c r="F306" s="545"/>
      <c r="G306" s="545"/>
      <c r="H306" s="545"/>
      <c r="I306" s="545"/>
      <c r="J306" s="545"/>
      <c r="K306" s="545"/>
      <c r="L306" s="545"/>
      <c r="M306" s="545"/>
      <c r="N306" s="545"/>
      <c r="O306" s="545"/>
      <c r="P306" s="545"/>
      <c r="Q306" s="545"/>
      <c r="R306" s="545"/>
      <c r="S306" s="545"/>
      <c r="T306" s="545"/>
      <c r="U306" s="545"/>
      <c r="V306" s="545"/>
      <c r="W306" s="545"/>
      <c r="X306" s="545"/>
      <c r="Y306" s="545"/>
      <c r="Z306" s="545"/>
    </row>
    <row r="307" ht="9.0" customHeight="1">
      <c r="A307" s="545"/>
      <c r="B307" s="545"/>
      <c r="C307" s="545"/>
      <c r="D307" s="545"/>
      <c r="E307" s="545"/>
      <c r="F307" s="545"/>
      <c r="G307" s="545"/>
      <c r="H307" s="545"/>
      <c r="I307" s="545"/>
      <c r="J307" s="545"/>
      <c r="K307" s="545"/>
      <c r="L307" s="545"/>
      <c r="M307" s="545"/>
      <c r="N307" s="545"/>
      <c r="O307" s="545"/>
      <c r="P307" s="545"/>
      <c r="Q307" s="545"/>
      <c r="R307" s="545"/>
      <c r="S307" s="545"/>
      <c r="T307" s="545"/>
      <c r="U307" s="545"/>
      <c r="V307" s="545"/>
      <c r="W307" s="545"/>
      <c r="X307" s="545"/>
      <c r="Y307" s="545"/>
      <c r="Z307" s="545"/>
    </row>
    <row r="308" ht="9.0" customHeight="1">
      <c r="A308" s="545"/>
      <c r="B308" s="545"/>
      <c r="C308" s="545"/>
      <c r="D308" s="545"/>
      <c r="E308" s="545"/>
      <c r="F308" s="545"/>
      <c r="G308" s="545"/>
      <c r="H308" s="545"/>
      <c r="I308" s="545"/>
      <c r="J308" s="545"/>
      <c r="K308" s="545"/>
      <c r="L308" s="545"/>
      <c r="M308" s="545"/>
      <c r="N308" s="545"/>
      <c r="O308" s="545"/>
      <c r="P308" s="545"/>
      <c r="Q308" s="545"/>
      <c r="R308" s="545"/>
      <c r="S308" s="545"/>
      <c r="T308" s="545"/>
      <c r="U308" s="545"/>
      <c r="V308" s="545"/>
      <c r="W308" s="545"/>
      <c r="X308" s="545"/>
      <c r="Y308" s="545"/>
      <c r="Z308" s="545"/>
    </row>
    <row r="309" ht="9.0" customHeight="1">
      <c r="A309" s="545"/>
      <c r="B309" s="545"/>
      <c r="C309" s="545"/>
      <c r="D309" s="545"/>
      <c r="E309" s="545"/>
      <c r="F309" s="545"/>
      <c r="G309" s="545"/>
      <c r="H309" s="545"/>
      <c r="I309" s="545"/>
      <c r="J309" s="545"/>
      <c r="K309" s="545"/>
      <c r="L309" s="545"/>
      <c r="M309" s="545"/>
      <c r="N309" s="545"/>
      <c r="O309" s="545"/>
      <c r="P309" s="545"/>
      <c r="Q309" s="545"/>
      <c r="R309" s="545"/>
      <c r="S309" s="545"/>
      <c r="T309" s="545"/>
      <c r="U309" s="545"/>
      <c r="V309" s="545"/>
      <c r="W309" s="545"/>
      <c r="X309" s="545"/>
      <c r="Y309" s="545"/>
      <c r="Z309" s="545"/>
    </row>
    <row r="310" ht="9.0" customHeight="1">
      <c r="A310" s="545"/>
      <c r="B310" s="545"/>
      <c r="C310" s="545"/>
      <c r="D310" s="545"/>
      <c r="E310" s="545"/>
      <c r="F310" s="545"/>
      <c r="G310" s="545"/>
      <c r="H310" s="545"/>
      <c r="I310" s="545"/>
      <c r="J310" s="545"/>
      <c r="K310" s="545"/>
      <c r="L310" s="545"/>
      <c r="M310" s="545"/>
      <c r="N310" s="545"/>
      <c r="O310" s="545"/>
      <c r="P310" s="545"/>
      <c r="Q310" s="545"/>
      <c r="R310" s="545"/>
      <c r="S310" s="545"/>
      <c r="T310" s="545"/>
      <c r="U310" s="545"/>
      <c r="V310" s="545"/>
      <c r="W310" s="545"/>
      <c r="X310" s="545"/>
      <c r="Y310" s="545"/>
      <c r="Z310" s="545"/>
    </row>
    <row r="311" ht="9.0" customHeight="1">
      <c r="A311" s="545"/>
      <c r="B311" s="545"/>
      <c r="C311" s="545"/>
      <c r="D311" s="545"/>
      <c r="E311" s="545"/>
      <c r="F311" s="545"/>
      <c r="G311" s="545"/>
      <c r="H311" s="545"/>
      <c r="I311" s="545"/>
      <c r="J311" s="545"/>
      <c r="K311" s="545"/>
      <c r="L311" s="545"/>
      <c r="M311" s="545"/>
      <c r="N311" s="545"/>
      <c r="O311" s="545"/>
      <c r="P311" s="545"/>
      <c r="Q311" s="545"/>
      <c r="R311" s="545"/>
      <c r="S311" s="545"/>
      <c r="T311" s="545"/>
      <c r="U311" s="545"/>
      <c r="V311" s="545"/>
      <c r="W311" s="545"/>
      <c r="X311" s="545"/>
      <c r="Y311" s="545"/>
      <c r="Z311" s="545"/>
    </row>
    <row r="312" ht="9.0" customHeight="1">
      <c r="A312" s="545"/>
      <c r="B312" s="545"/>
      <c r="C312" s="545"/>
      <c r="D312" s="545"/>
      <c r="E312" s="545"/>
      <c r="F312" s="545"/>
      <c r="G312" s="545"/>
      <c r="H312" s="545"/>
      <c r="I312" s="545"/>
      <c r="J312" s="545"/>
      <c r="K312" s="545"/>
      <c r="L312" s="545"/>
      <c r="M312" s="545"/>
      <c r="N312" s="545"/>
      <c r="O312" s="545"/>
      <c r="P312" s="545"/>
      <c r="Q312" s="545"/>
      <c r="R312" s="545"/>
      <c r="S312" s="545"/>
      <c r="T312" s="545"/>
      <c r="U312" s="545"/>
      <c r="V312" s="545"/>
      <c r="W312" s="545"/>
      <c r="X312" s="545"/>
      <c r="Y312" s="545"/>
      <c r="Z312" s="545"/>
    </row>
    <row r="313" ht="9.0" customHeight="1">
      <c r="A313" s="545"/>
      <c r="B313" s="545"/>
      <c r="C313" s="545"/>
      <c r="D313" s="545"/>
      <c r="E313" s="545"/>
      <c r="F313" s="545"/>
      <c r="G313" s="545"/>
      <c r="H313" s="545"/>
      <c r="I313" s="545"/>
      <c r="J313" s="545"/>
      <c r="K313" s="545"/>
      <c r="L313" s="545"/>
      <c r="M313" s="545"/>
      <c r="N313" s="545"/>
      <c r="O313" s="545"/>
      <c r="P313" s="545"/>
      <c r="Q313" s="545"/>
      <c r="R313" s="545"/>
      <c r="S313" s="545"/>
      <c r="T313" s="545"/>
      <c r="U313" s="545"/>
      <c r="V313" s="545"/>
      <c r="W313" s="545"/>
      <c r="X313" s="545"/>
      <c r="Y313" s="545"/>
      <c r="Z313" s="545"/>
    </row>
    <row r="314" ht="9.0" customHeight="1">
      <c r="A314" s="545"/>
      <c r="B314" s="545"/>
      <c r="C314" s="545"/>
      <c r="D314" s="545"/>
      <c r="E314" s="545"/>
      <c r="F314" s="545"/>
      <c r="G314" s="545"/>
      <c r="H314" s="545"/>
      <c r="I314" s="545"/>
      <c r="J314" s="545"/>
      <c r="K314" s="545"/>
      <c r="L314" s="545"/>
      <c r="M314" s="545"/>
      <c r="N314" s="545"/>
      <c r="O314" s="545"/>
      <c r="P314" s="545"/>
      <c r="Q314" s="545"/>
      <c r="R314" s="545"/>
      <c r="S314" s="545"/>
      <c r="T314" s="545"/>
      <c r="U314" s="545"/>
      <c r="V314" s="545"/>
      <c r="W314" s="545"/>
      <c r="X314" s="545"/>
      <c r="Y314" s="545"/>
      <c r="Z314" s="545"/>
    </row>
    <row r="315" ht="9.0" customHeight="1">
      <c r="A315" s="545"/>
      <c r="B315" s="545"/>
      <c r="C315" s="545"/>
      <c r="D315" s="545"/>
      <c r="E315" s="545"/>
      <c r="F315" s="545"/>
      <c r="G315" s="545"/>
      <c r="H315" s="545"/>
      <c r="I315" s="545"/>
      <c r="J315" s="545"/>
      <c r="K315" s="545"/>
      <c r="L315" s="545"/>
      <c r="M315" s="545"/>
      <c r="N315" s="545"/>
      <c r="O315" s="545"/>
      <c r="P315" s="545"/>
      <c r="Q315" s="545"/>
      <c r="R315" s="545"/>
      <c r="S315" s="545"/>
      <c r="T315" s="545"/>
      <c r="U315" s="545"/>
      <c r="V315" s="545"/>
      <c r="W315" s="545"/>
      <c r="X315" s="545"/>
      <c r="Y315" s="545"/>
      <c r="Z315" s="545"/>
    </row>
    <row r="316" ht="9.0" customHeight="1">
      <c r="A316" s="545"/>
      <c r="B316" s="545"/>
      <c r="C316" s="545"/>
      <c r="D316" s="545"/>
      <c r="E316" s="545"/>
      <c r="F316" s="545"/>
      <c r="G316" s="545"/>
      <c r="H316" s="545"/>
      <c r="I316" s="545"/>
      <c r="J316" s="545"/>
      <c r="K316" s="545"/>
      <c r="L316" s="545"/>
      <c r="M316" s="545"/>
      <c r="N316" s="545"/>
      <c r="O316" s="545"/>
      <c r="P316" s="545"/>
      <c r="Q316" s="545"/>
      <c r="R316" s="545"/>
      <c r="S316" s="545"/>
      <c r="T316" s="545"/>
      <c r="U316" s="545"/>
      <c r="V316" s="545"/>
      <c r="W316" s="545"/>
      <c r="X316" s="545"/>
      <c r="Y316" s="545"/>
      <c r="Z316" s="545"/>
    </row>
    <row r="317" ht="9.0" customHeight="1">
      <c r="A317" s="545"/>
      <c r="B317" s="545"/>
      <c r="C317" s="545"/>
      <c r="D317" s="545"/>
      <c r="E317" s="545"/>
      <c r="F317" s="545"/>
      <c r="G317" s="545"/>
      <c r="H317" s="545"/>
      <c r="I317" s="545"/>
      <c r="J317" s="545"/>
      <c r="K317" s="545"/>
      <c r="L317" s="545"/>
      <c r="M317" s="545"/>
      <c r="N317" s="545"/>
      <c r="O317" s="545"/>
      <c r="P317" s="545"/>
      <c r="Q317" s="545"/>
      <c r="R317" s="545"/>
      <c r="S317" s="545"/>
      <c r="T317" s="545"/>
      <c r="U317" s="545"/>
      <c r="V317" s="545"/>
      <c r="W317" s="545"/>
      <c r="X317" s="545"/>
      <c r="Y317" s="545"/>
      <c r="Z317" s="545"/>
    </row>
    <row r="318" ht="9.0" customHeight="1">
      <c r="A318" s="545"/>
      <c r="B318" s="545"/>
      <c r="C318" s="545"/>
      <c r="D318" s="545"/>
      <c r="E318" s="545"/>
      <c r="F318" s="545"/>
      <c r="G318" s="545"/>
      <c r="H318" s="545"/>
      <c r="I318" s="545"/>
      <c r="J318" s="545"/>
      <c r="K318" s="545"/>
      <c r="L318" s="545"/>
      <c r="M318" s="545"/>
      <c r="N318" s="545"/>
      <c r="O318" s="545"/>
      <c r="P318" s="545"/>
      <c r="Q318" s="545"/>
      <c r="R318" s="545"/>
      <c r="S318" s="545"/>
      <c r="T318" s="545"/>
      <c r="U318" s="545"/>
      <c r="V318" s="545"/>
      <c r="W318" s="545"/>
      <c r="X318" s="545"/>
      <c r="Y318" s="545"/>
      <c r="Z318" s="545"/>
    </row>
    <row r="319" ht="9.0" customHeight="1">
      <c r="A319" s="545"/>
      <c r="B319" s="545"/>
      <c r="C319" s="545"/>
      <c r="D319" s="545"/>
      <c r="E319" s="545"/>
      <c r="F319" s="545"/>
      <c r="G319" s="545"/>
      <c r="H319" s="545"/>
      <c r="I319" s="545"/>
      <c r="J319" s="545"/>
      <c r="K319" s="545"/>
      <c r="L319" s="545"/>
      <c r="M319" s="545"/>
      <c r="N319" s="545"/>
      <c r="O319" s="545"/>
      <c r="P319" s="545"/>
      <c r="Q319" s="545"/>
      <c r="R319" s="545"/>
      <c r="S319" s="545"/>
      <c r="T319" s="545"/>
      <c r="U319" s="545"/>
      <c r="V319" s="545"/>
      <c r="W319" s="545"/>
      <c r="X319" s="545"/>
      <c r="Y319" s="545"/>
      <c r="Z319" s="545"/>
    </row>
    <row r="320" ht="9.0" customHeight="1">
      <c r="A320" s="545"/>
      <c r="B320" s="545"/>
      <c r="C320" s="545"/>
      <c r="D320" s="545"/>
      <c r="E320" s="545"/>
      <c r="F320" s="545"/>
      <c r="G320" s="545"/>
      <c r="H320" s="545"/>
      <c r="I320" s="545"/>
      <c r="J320" s="545"/>
      <c r="K320" s="545"/>
      <c r="L320" s="545"/>
      <c r="M320" s="545"/>
      <c r="N320" s="545"/>
      <c r="O320" s="545"/>
      <c r="P320" s="545"/>
      <c r="Q320" s="545"/>
      <c r="R320" s="545"/>
      <c r="S320" s="545"/>
      <c r="T320" s="545"/>
      <c r="U320" s="545"/>
      <c r="V320" s="545"/>
      <c r="W320" s="545"/>
      <c r="X320" s="545"/>
      <c r="Y320" s="545"/>
      <c r="Z320" s="545"/>
    </row>
    <row r="321" ht="9.0" customHeight="1">
      <c r="A321" s="545"/>
      <c r="B321" s="545"/>
      <c r="C321" s="545"/>
      <c r="D321" s="545"/>
      <c r="E321" s="545"/>
      <c r="F321" s="545"/>
      <c r="G321" s="545"/>
      <c r="H321" s="545"/>
      <c r="I321" s="545"/>
      <c r="J321" s="545"/>
      <c r="K321" s="545"/>
      <c r="L321" s="545"/>
      <c r="M321" s="545"/>
      <c r="N321" s="545"/>
      <c r="O321" s="545"/>
      <c r="P321" s="545"/>
      <c r="Q321" s="545"/>
      <c r="R321" s="545"/>
      <c r="S321" s="545"/>
      <c r="T321" s="545"/>
      <c r="U321" s="545"/>
      <c r="V321" s="545"/>
      <c r="W321" s="545"/>
      <c r="X321" s="545"/>
      <c r="Y321" s="545"/>
      <c r="Z321" s="545"/>
    </row>
    <row r="322" ht="9.0" customHeight="1">
      <c r="A322" s="545"/>
      <c r="B322" s="545"/>
      <c r="C322" s="545"/>
      <c r="D322" s="545"/>
      <c r="E322" s="545"/>
      <c r="F322" s="545"/>
      <c r="G322" s="545"/>
      <c r="H322" s="545"/>
      <c r="I322" s="545"/>
      <c r="J322" s="545"/>
      <c r="K322" s="545"/>
      <c r="L322" s="545"/>
      <c r="M322" s="545"/>
      <c r="N322" s="545"/>
      <c r="O322" s="545"/>
      <c r="P322" s="545"/>
      <c r="Q322" s="545"/>
      <c r="R322" s="545"/>
      <c r="S322" s="545"/>
      <c r="T322" s="545"/>
      <c r="U322" s="545"/>
      <c r="V322" s="545"/>
      <c r="W322" s="545"/>
      <c r="X322" s="545"/>
      <c r="Y322" s="545"/>
      <c r="Z322" s="545"/>
    </row>
    <row r="323" ht="9.0" customHeight="1">
      <c r="A323" s="545"/>
      <c r="B323" s="545"/>
      <c r="C323" s="545"/>
      <c r="D323" s="545"/>
      <c r="E323" s="545"/>
      <c r="F323" s="545"/>
      <c r="G323" s="545"/>
      <c r="H323" s="545"/>
      <c r="I323" s="545"/>
      <c r="J323" s="545"/>
      <c r="K323" s="545"/>
      <c r="L323" s="545"/>
      <c r="M323" s="545"/>
      <c r="N323" s="545"/>
      <c r="O323" s="545"/>
      <c r="P323" s="545"/>
      <c r="Q323" s="545"/>
      <c r="R323" s="545"/>
      <c r="S323" s="545"/>
      <c r="T323" s="545"/>
      <c r="U323" s="545"/>
      <c r="V323" s="545"/>
      <c r="W323" s="545"/>
      <c r="X323" s="545"/>
      <c r="Y323" s="545"/>
      <c r="Z323" s="545"/>
    </row>
    <row r="324" ht="9.0" customHeight="1">
      <c r="A324" s="545"/>
      <c r="B324" s="545"/>
      <c r="C324" s="545"/>
      <c r="D324" s="545"/>
      <c r="E324" s="545"/>
      <c r="F324" s="545"/>
      <c r="G324" s="545"/>
      <c r="H324" s="545"/>
      <c r="I324" s="545"/>
      <c r="J324" s="545"/>
      <c r="K324" s="545"/>
      <c r="L324" s="545"/>
      <c r="M324" s="545"/>
      <c r="N324" s="545"/>
      <c r="O324" s="545"/>
      <c r="P324" s="545"/>
      <c r="Q324" s="545"/>
      <c r="R324" s="545"/>
      <c r="S324" s="545"/>
      <c r="T324" s="545"/>
      <c r="U324" s="545"/>
      <c r="V324" s="545"/>
      <c r="W324" s="545"/>
      <c r="X324" s="545"/>
      <c r="Y324" s="545"/>
      <c r="Z324" s="545"/>
    </row>
    <row r="325" ht="9.0" customHeight="1">
      <c r="A325" s="545"/>
      <c r="B325" s="545"/>
      <c r="C325" s="545"/>
      <c r="D325" s="545"/>
      <c r="E325" s="545"/>
      <c r="F325" s="545"/>
      <c r="G325" s="545"/>
      <c r="H325" s="545"/>
      <c r="I325" s="545"/>
      <c r="J325" s="545"/>
      <c r="K325" s="545"/>
      <c r="L325" s="545"/>
      <c r="M325" s="545"/>
      <c r="N325" s="545"/>
      <c r="O325" s="545"/>
      <c r="P325" s="545"/>
      <c r="Q325" s="545"/>
      <c r="R325" s="545"/>
      <c r="S325" s="545"/>
      <c r="T325" s="545"/>
      <c r="U325" s="545"/>
      <c r="V325" s="545"/>
      <c r="W325" s="545"/>
      <c r="X325" s="545"/>
      <c r="Y325" s="545"/>
      <c r="Z325" s="545"/>
    </row>
    <row r="326" ht="9.0" customHeight="1">
      <c r="A326" s="545"/>
      <c r="B326" s="545"/>
      <c r="C326" s="545"/>
      <c r="D326" s="545"/>
      <c r="E326" s="545"/>
      <c r="F326" s="545"/>
      <c r="G326" s="545"/>
      <c r="H326" s="545"/>
      <c r="I326" s="545"/>
      <c r="J326" s="545"/>
      <c r="K326" s="545"/>
      <c r="L326" s="545"/>
      <c r="M326" s="545"/>
      <c r="N326" s="545"/>
      <c r="O326" s="545"/>
      <c r="P326" s="545"/>
      <c r="Q326" s="545"/>
      <c r="R326" s="545"/>
      <c r="S326" s="545"/>
      <c r="T326" s="545"/>
      <c r="U326" s="545"/>
      <c r="V326" s="545"/>
      <c r="W326" s="545"/>
      <c r="X326" s="545"/>
      <c r="Y326" s="545"/>
      <c r="Z326" s="545"/>
    </row>
    <row r="327" ht="9.0" customHeight="1">
      <c r="A327" s="545"/>
      <c r="B327" s="545"/>
      <c r="C327" s="545"/>
      <c r="D327" s="545"/>
      <c r="E327" s="545"/>
      <c r="F327" s="545"/>
      <c r="G327" s="545"/>
      <c r="H327" s="545"/>
      <c r="I327" s="545"/>
      <c r="J327" s="545"/>
      <c r="K327" s="545"/>
      <c r="L327" s="545"/>
      <c r="M327" s="545"/>
      <c r="N327" s="545"/>
      <c r="O327" s="545"/>
      <c r="P327" s="545"/>
      <c r="Q327" s="545"/>
      <c r="R327" s="545"/>
      <c r="S327" s="545"/>
      <c r="T327" s="545"/>
      <c r="U327" s="545"/>
      <c r="V327" s="545"/>
      <c r="W327" s="545"/>
      <c r="X327" s="545"/>
      <c r="Y327" s="545"/>
      <c r="Z327" s="545"/>
    </row>
    <row r="328" ht="9.0" customHeight="1">
      <c r="A328" s="545"/>
      <c r="B328" s="545"/>
      <c r="C328" s="545"/>
      <c r="D328" s="545"/>
      <c r="E328" s="545"/>
      <c r="F328" s="545"/>
      <c r="G328" s="545"/>
      <c r="H328" s="545"/>
      <c r="I328" s="545"/>
      <c r="J328" s="545"/>
      <c r="K328" s="545"/>
      <c r="L328" s="545"/>
      <c r="M328" s="545"/>
      <c r="N328" s="545"/>
      <c r="O328" s="545"/>
      <c r="P328" s="545"/>
      <c r="Q328" s="545"/>
      <c r="R328" s="545"/>
      <c r="S328" s="545"/>
      <c r="T328" s="545"/>
      <c r="U328" s="545"/>
      <c r="V328" s="545"/>
      <c r="W328" s="545"/>
      <c r="X328" s="545"/>
      <c r="Y328" s="545"/>
      <c r="Z328" s="545"/>
    </row>
    <row r="329" ht="9.0" customHeight="1">
      <c r="A329" s="545"/>
      <c r="B329" s="545"/>
      <c r="C329" s="545"/>
      <c r="D329" s="545"/>
      <c r="E329" s="545"/>
      <c r="F329" s="545"/>
      <c r="G329" s="545"/>
      <c r="H329" s="545"/>
      <c r="I329" s="545"/>
      <c r="J329" s="545"/>
      <c r="K329" s="545"/>
      <c r="L329" s="545"/>
      <c r="M329" s="545"/>
      <c r="N329" s="545"/>
      <c r="O329" s="545"/>
      <c r="P329" s="545"/>
      <c r="Q329" s="545"/>
      <c r="R329" s="545"/>
      <c r="S329" s="545"/>
      <c r="T329" s="545"/>
      <c r="U329" s="545"/>
      <c r="V329" s="545"/>
      <c r="W329" s="545"/>
      <c r="X329" s="545"/>
      <c r="Y329" s="545"/>
      <c r="Z329" s="545"/>
    </row>
    <row r="330" ht="9.0" customHeight="1">
      <c r="A330" s="545"/>
      <c r="B330" s="545"/>
      <c r="C330" s="545"/>
      <c r="D330" s="545"/>
      <c r="E330" s="545"/>
      <c r="F330" s="545"/>
      <c r="G330" s="545"/>
      <c r="H330" s="545"/>
      <c r="I330" s="545"/>
      <c r="J330" s="545"/>
      <c r="K330" s="545"/>
      <c r="L330" s="545"/>
      <c r="M330" s="545"/>
      <c r="N330" s="545"/>
      <c r="O330" s="545"/>
      <c r="P330" s="545"/>
      <c r="Q330" s="545"/>
      <c r="R330" s="545"/>
      <c r="S330" s="545"/>
      <c r="T330" s="545"/>
      <c r="U330" s="545"/>
      <c r="V330" s="545"/>
      <c r="W330" s="545"/>
      <c r="X330" s="545"/>
      <c r="Y330" s="545"/>
      <c r="Z330" s="545"/>
    </row>
    <row r="331" ht="9.0" customHeight="1">
      <c r="A331" s="545"/>
      <c r="B331" s="545"/>
      <c r="C331" s="545"/>
      <c r="D331" s="545"/>
      <c r="E331" s="545"/>
      <c r="F331" s="545"/>
      <c r="G331" s="545"/>
      <c r="H331" s="545"/>
      <c r="I331" s="545"/>
      <c r="J331" s="545"/>
      <c r="K331" s="545"/>
      <c r="L331" s="545"/>
      <c r="M331" s="545"/>
      <c r="N331" s="545"/>
      <c r="O331" s="545"/>
      <c r="P331" s="545"/>
      <c r="Q331" s="545"/>
      <c r="R331" s="545"/>
      <c r="S331" s="545"/>
      <c r="T331" s="545"/>
      <c r="U331" s="545"/>
      <c r="V331" s="545"/>
      <c r="W331" s="545"/>
      <c r="X331" s="545"/>
      <c r="Y331" s="545"/>
      <c r="Z331" s="545"/>
    </row>
    <row r="332" ht="9.0" customHeight="1">
      <c r="A332" s="545"/>
      <c r="B332" s="545"/>
      <c r="C332" s="545"/>
      <c r="D332" s="545"/>
      <c r="E332" s="545"/>
      <c r="F332" s="545"/>
      <c r="G332" s="545"/>
      <c r="H332" s="545"/>
      <c r="I332" s="545"/>
      <c r="J332" s="545"/>
      <c r="K332" s="545"/>
      <c r="L332" s="545"/>
      <c r="M332" s="545"/>
      <c r="N332" s="545"/>
      <c r="O332" s="545"/>
      <c r="P332" s="545"/>
      <c r="Q332" s="545"/>
      <c r="R332" s="545"/>
      <c r="S332" s="545"/>
      <c r="T332" s="545"/>
      <c r="U332" s="545"/>
      <c r="V332" s="545"/>
      <c r="W332" s="545"/>
      <c r="X332" s="545"/>
      <c r="Y332" s="545"/>
      <c r="Z332" s="545"/>
    </row>
    <row r="333" ht="9.0" customHeight="1">
      <c r="A333" s="545"/>
      <c r="B333" s="545"/>
      <c r="C333" s="545"/>
      <c r="D333" s="545"/>
      <c r="E333" s="545"/>
      <c r="F333" s="545"/>
      <c r="G333" s="545"/>
      <c r="H333" s="545"/>
      <c r="I333" s="545"/>
      <c r="J333" s="545"/>
      <c r="K333" s="545"/>
      <c r="L333" s="545"/>
      <c r="M333" s="545"/>
      <c r="N333" s="545"/>
      <c r="O333" s="545"/>
      <c r="P333" s="545"/>
      <c r="Q333" s="545"/>
      <c r="R333" s="545"/>
      <c r="S333" s="545"/>
      <c r="T333" s="545"/>
      <c r="U333" s="545"/>
      <c r="V333" s="545"/>
      <c r="W333" s="545"/>
      <c r="X333" s="545"/>
      <c r="Y333" s="545"/>
      <c r="Z333" s="545"/>
    </row>
    <row r="334" ht="9.0" customHeight="1">
      <c r="A334" s="545"/>
      <c r="B334" s="545"/>
      <c r="C334" s="545"/>
      <c r="D334" s="545"/>
      <c r="E334" s="545"/>
      <c r="F334" s="545"/>
      <c r="G334" s="545"/>
      <c r="H334" s="545"/>
      <c r="I334" s="545"/>
      <c r="J334" s="545"/>
      <c r="K334" s="545"/>
      <c r="L334" s="545"/>
      <c r="M334" s="545"/>
      <c r="N334" s="545"/>
      <c r="O334" s="545"/>
      <c r="P334" s="545"/>
      <c r="Q334" s="545"/>
      <c r="R334" s="545"/>
      <c r="S334" s="545"/>
      <c r="T334" s="545"/>
      <c r="U334" s="545"/>
      <c r="V334" s="545"/>
      <c r="W334" s="545"/>
      <c r="X334" s="545"/>
      <c r="Y334" s="545"/>
      <c r="Z334" s="545"/>
    </row>
    <row r="335" ht="9.0" customHeight="1">
      <c r="A335" s="545"/>
      <c r="B335" s="545"/>
      <c r="C335" s="545"/>
      <c r="D335" s="545"/>
      <c r="E335" s="545"/>
      <c r="F335" s="545"/>
      <c r="G335" s="545"/>
      <c r="H335" s="545"/>
      <c r="I335" s="545"/>
      <c r="J335" s="545"/>
      <c r="K335" s="545"/>
      <c r="L335" s="545"/>
      <c r="M335" s="545"/>
      <c r="N335" s="545"/>
      <c r="O335" s="545"/>
      <c r="P335" s="545"/>
      <c r="Q335" s="545"/>
      <c r="R335" s="545"/>
      <c r="S335" s="545"/>
      <c r="T335" s="545"/>
      <c r="U335" s="545"/>
      <c r="V335" s="545"/>
      <c r="W335" s="545"/>
      <c r="X335" s="545"/>
      <c r="Y335" s="545"/>
      <c r="Z335" s="545"/>
    </row>
    <row r="336" ht="9.0" customHeight="1">
      <c r="A336" s="545"/>
      <c r="B336" s="545"/>
      <c r="C336" s="545"/>
      <c r="D336" s="545"/>
      <c r="E336" s="545"/>
      <c r="F336" s="545"/>
      <c r="G336" s="545"/>
      <c r="H336" s="545"/>
      <c r="I336" s="545"/>
      <c r="J336" s="545"/>
      <c r="K336" s="545"/>
      <c r="L336" s="545"/>
      <c r="M336" s="545"/>
      <c r="N336" s="545"/>
      <c r="O336" s="545"/>
      <c r="P336" s="545"/>
      <c r="Q336" s="545"/>
      <c r="R336" s="545"/>
      <c r="S336" s="545"/>
      <c r="T336" s="545"/>
      <c r="U336" s="545"/>
      <c r="V336" s="545"/>
      <c r="W336" s="545"/>
      <c r="X336" s="545"/>
      <c r="Y336" s="545"/>
      <c r="Z336" s="545"/>
    </row>
    <row r="337" ht="9.0" customHeight="1">
      <c r="A337" s="545"/>
      <c r="B337" s="545"/>
      <c r="C337" s="545"/>
      <c r="D337" s="545"/>
      <c r="E337" s="545"/>
      <c r="F337" s="545"/>
      <c r="G337" s="545"/>
      <c r="H337" s="545"/>
      <c r="I337" s="545"/>
      <c r="J337" s="545"/>
      <c r="K337" s="545"/>
      <c r="L337" s="545"/>
      <c r="M337" s="545"/>
      <c r="N337" s="545"/>
      <c r="O337" s="545"/>
      <c r="P337" s="545"/>
      <c r="Q337" s="545"/>
      <c r="R337" s="545"/>
      <c r="S337" s="545"/>
      <c r="T337" s="545"/>
      <c r="U337" s="545"/>
      <c r="V337" s="545"/>
      <c r="W337" s="545"/>
      <c r="X337" s="545"/>
      <c r="Y337" s="545"/>
      <c r="Z337" s="545"/>
    </row>
    <row r="338" ht="9.0" customHeight="1">
      <c r="A338" s="545"/>
      <c r="B338" s="545"/>
      <c r="C338" s="545"/>
      <c r="D338" s="545"/>
      <c r="E338" s="545"/>
      <c r="F338" s="545"/>
      <c r="G338" s="545"/>
      <c r="H338" s="545"/>
      <c r="I338" s="545"/>
      <c r="J338" s="545"/>
      <c r="K338" s="545"/>
      <c r="L338" s="545"/>
      <c r="M338" s="545"/>
      <c r="N338" s="545"/>
      <c r="O338" s="545"/>
      <c r="P338" s="545"/>
      <c r="Q338" s="545"/>
      <c r="R338" s="545"/>
      <c r="S338" s="545"/>
      <c r="T338" s="545"/>
      <c r="U338" s="545"/>
      <c r="V338" s="545"/>
      <c r="W338" s="545"/>
      <c r="X338" s="545"/>
      <c r="Y338" s="545"/>
      <c r="Z338" s="545"/>
    </row>
    <row r="339" ht="9.0" customHeight="1">
      <c r="A339" s="545"/>
      <c r="B339" s="545"/>
      <c r="C339" s="545"/>
      <c r="D339" s="545"/>
      <c r="E339" s="545"/>
      <c r="F339" s="545"/>
      <c r="G339" s="545"/>
      <c r="H339" s="545"/>
      <c r="I339" s="545"/>
      <c r="J339" s="545"/>
      <c r="K339" s="545"/>
      <c r="L339" s="545"/>
      <c r="M339" s="545"/>
      <c r="N339" s="545"/>
      <c r="O339" s="545"/>
      <c r="P339" s="545"/>
      <c r="Q339" s="545"/>
      <c r="R339" s="545"/>
      <c r="S339" s="545"/>
      <c r="T339" s="545"/>
      <c r="U339" s="545"/>
      <c r="V339" s="545"/>
      <c r="W339" s="545"/>
      <c r="X339" s="545"/>
      <c r="Y339" s="545"/>
      <c r="Z339" s="545"/>
    </row>
    <row r="340" ht="9.0" customHeight="1">
      <c r="A340" s="545"/>
      <c r="B340" s="545"/>
      <c r="C340" s="545"/>
      <c r="D340" s="545"/>
      <c r="E340" s="545"/>
      <c r="F340" s="545"/>
      <c r="G340" s="545"/>
      <c r="H340" s="545"/>
      <c r="I340" s="545"/>
      <c r="J340" s="545"/>
      <c r="K340" s="545"/>
      <c r="L340" s="545"/>
      <c r="M340" s="545"/>
      <c r="N340" s="545"/>
      <c r="O340" s="545"/>
      <c r="P340" s="545"/>
      <c r="Q340" s="545"/>
      <c r="R340" s="545"/>
      <c r="S340" s="545"/>
      <c r="T340" s="545"/>
      <c r="U340" s="545"/>
      <c r="V340" s="545"/>
      <c r="W340" s="545"/>
      <c r="X340" s="545"/>
      <c r="Y340" s="545"/>
      <c r="Z340" s="545"/>
    </row>
    <row r="341" ht="9.0" customHeight="1">
      <c r="A341" s="545"/>
      <c r="B341" s="545"/>
      <c r="C341" s="545"/>
      <c r="D341" s="545"/>
      <c r="E341" s="545"/>
      <c r="F341" s="545"/>
      <c r="G341" s="545"/>
      <c r="H341" s="545"/>
      <c r="I341" s="545"/>
      <c r="J341" s="545"/>
      <c r="K341" s="545"/>
      <c r="L341" s="545"/>
      <c r="M341" s="545"/>
      <c r="N341" s="545"/>
      <c r="O341" s="545"/>
      <c r="P341" s="545"/>
      <c r="Q341" s="545"/>
      <c r="R341" s="545"/>
      <c r="S341" s="545"/>
      <c r="T341" s="545"/>
      <c r="U341" s="545"/>
      <c r="V341" s="545"/>
      <c r="W341" s="545"/>
      <c r="X341" s="545"/>
      <c r="Y341" s="545"/>
      <c r="Z341" s="545"/>
    </row>
    <row r="342" ht="9.0" customHeight="1">
      <c r="A342" s="545"/>
      <c r="B342" s="545"/>
      <c r="C342" s="545"/>
      <c r="D342" s="545"/>
      <c r="E342" s="545"/>
      <c r="F342" s="545"/>
      <c r="G342" s="545"/>
      <c r="H342" s="545"/>
      <c r="I342" s="545"/>
      <c r="J342" s="545"/>
      <c r="K342" s="545"/>
      <c r="L342" s="545"/>
      <c r="M342" s="545"/>
      <c r="N342" s="545"/>
      <c r="O342" s="545"/>
      <c r="P342" s="545"/>
      <c r="Q342" s="545"/>
      <c r="R342" s="545"/>
      <c r="S342" s="545"/>
      <c r="T342" s="545"/>
      <c r="U342" s="545"/>
      <c r="V342" s="545"/>
      <c r="W342" s="545"/>
      <c r="X342" s="545"/>
      <c r="Y342" s="545"/>
      <c r="Z342" s="545"/>
    </row>
    <row r="343" ht="9.0" customHeight="1">
      <c r="A343" s="545"/>
      <c r="B343" s="545"/>
      <c r="C343" s="545"/>
      <c r="D343" s="545"/>
      <c r="E343" s="545"/>
      <c r="F343" s="545"/>
      <c r="G343" s="545"/>
      <c r="H343" s="545"/>
      <c r="I343" s="545"/>
      <c r="J343" s="545"/>
      <c r="K343" s="545"/>
      <c r="L343" s="545"/>
      <c r="M343" s="545"/>
      <c r="N343" s="545"/>
      <c r="O343" s="545"/>
      <c r="P343" s="545"/>
      <c r="Q343" s="545"/>
      <c r="R343" s="545"/>
      <c r="S343" s="545"/>
      <c r="T343" s="545"/>
      <c r="U343" s="545"/>
      <c r="V343" s="545"/>
      <c r="W343" s="545"/>
      <c r="X343" s="545"/>
      <c r="Y343" s="545"/>
      <c r="Z343" s="545"/>
    </row>
    <row r="344" ht="9.0" customHeight="1">
      <c r="A344" s="545"/>
      <c r="B344" s="545"/>
      <c r="C344" s="545"/>
      <c r="D344" s="545"/>
      <c r="E344" s="545"/>
      <c r="F344" s="545"/>
      <c r="G344" s="545"/>
      <c r="H344" s="545"/>
      <c r="I344" s="545"/>
      <c r="J344" s="545"/>
      <c r="K344" s="545"/>
      <c r="L344" s="545"/>
      <c r="M344" s="545"/>
      <c r="N344" s="545"/>
      <c r="O344" s="545"/>
      <c r="P344" s="545"/>
      <c r="Q344" s="545"/>
      <c r="R344" s="545"/>
      <c r="S344" s="545"/>
      <c r="T344" s="545"/>
      <c r="U344" s="545"/>
      <c r="V344" s="545"/>
      <c r="W344" s="545"/>
      <c r="X344" s="545"/>
      <c r="Y344" s="545"/>
      <c r="Z344" s="545"/>
    </row>
    <row r="345" ht="9.0" customHeight="1">
      <c r="A345" s="545"/>
      <c r="B345" s="545"/>
      <c r="C345" s="545"/>
      <c r="D345" s="545"/>
      <c r="E345" s="545"/>
      <c r="F345" s="545"/>
      <c r="G345" s="545"/>
      <c r="H345" s="545"/>
      <c r="I345" s="545"/>
      <c r="J345" s="545"/>
      <c r="K345" s="545"/>
      <c r="L345" s="545"/>
      <c r="M345" s="545"/>
      <c r="N345" s="545"/>
      <c r="O345" s="545"/>
      <c r="P345" s="545"/>
      <c r="Q345" s="545"/>
      <c r="R345" s="545"/>
      <c r="S345" s="545"/>
      <c r="T345" s="545"/>
      <c r="U345" s="545"/>
      <c r="V345" s="545"/>
      <c r="W345" s="545"/>
      <c r="X345" s="545"/>
      <c r="Y345" s="545"/>
      <c r="Z345" s="545"/>
    </row>
    <row r="346" ht="9.0" customHeight="1">
      <c r="A346" s="545"/>
      <c r="B346" s="545"/>
      <c r="C346" s="545"/>
      <c r="D346" s="545"/>
      <c r="E346" s="545"/>
      <c r="F346" s="545"/>
      <c r="G346" s="545"/>
      <c r="H346" s="545"/>
      <c r="I346" s="545"/>
      <c r="J346" s="545"/>
      <c r="K346" s="545"/>
      <c r="L346" s="545"/>
      <c r="M346" s="545"/>
      <c r="N346" s="545"/>
      <c r="O346" s="545"/>
      <c r="P346" s="545"/>
      <c r="Q346" s="545"/>
      <c r="R346" s="545"/>
      <c r="S346" s="545"/>
      <c r="T346" s="545"/>
      <c r="U346" s="545"/>
      <c r="V346" s="545"/>
      <c r="W346" s="545"/>
      <c r="X346" s="545"/>
      <c r="Y346" s="545"/>
      <c r="Z346" s="545"/>
    </row>
    <row r="347" ht="9.0" customHeight="1">
      <c r="A347" s="545"/>
      <c r="B347" s="545"/>
      <c r="C347" s="545"/>
      <c r="D347" s="545"/>
      <c r="E347" s="545"/>
      <c r="F347" s="545"/>
      <c r="G347" s="545"/>
      <c r="H347" s="545"/>
      <c r="I347" s="545"/>
      <c r="J347" s="545"/>
      <c r="K347" s="545"/>
      <c r="L347" s="545"/>
      <c r="M347" s="545"/>
      <c r="N347" s="545"/>
      <c r="O347" s="545"/>
      <c r="P347" s="545"/>
      <c r="Q347" s="545"/>
      <c r="R347" s="545"/>
      <c r="S347" s="545"/>
      <c r="T347" s="545"/>
      <c r="U347" s="545"/>
      <c r="V347" s="545"/>
      <c r="W347" s="545"/>
      <c r="X347" s="545"/>
      <c r="Y347" s="545"/>
      <c r="Z347" s="545"/>
    </row>
    <row r="348" ht="9.0" customHeight="1">
      <c r="A348" s="545"/>
      <c r="B348" s="545"/>
      <c r="C348" s="545"/>
      <c r="D348" s="545"/>
      <c r="E348" s="545"/>
      <c r="F348" s="545"/>
      <c r="G348" s="545"/>
      <c r="H348" s="545"/>
      <c r="I348" s="545"/>
      <c r="J348" s="545"/>
      <c r="K348" s="545"/>
      <c r="L348" s="545"/>
      <c r="M348" s="545"/>
      <c r="N348" s="545"/>
      <c r="O348" s="545"/>
      <c r="P348" s="545"/>
      <c r="Q348" s="545"/>
      <c r="R348" s="545"/>
      <c r="S348" s="545"/>
      <c r="T348" s="545"/>
      <c r="U348" s="545"/>
      <c r="V348" s="545"/>
      <c r="W348" s="545"/>
      <c r="X348" s="545"/>
      <c r="Y348" s="545"/>
      <c r="Z348" s="545"/>
    </row>
    <row r="349" ht="9.0" customHeight="1">
      <c r="A349" s="545"/>
      <c r="B349" s="545"/>
      <c r="C349" s="545"/>
      <c r="D349" s="545"/>
      <c r="E349" s="545"/>
      <c r="F349" s="545"/>
      <c r="G349" s="545"/>
      <c r="H349" s="545"/>
      <c r="I349" s="545"/>
      <c r="J349" s="545"/>
      <c r="K349" s="545"/>
      <c r="L349" s="545"/>
      <c r="M349" s="545"/>
      <c r="N349" s="545"/>
      <c r="O349" s="545"/>
      <c r="P349" s="545"/>
      <c r="Q349" s="545"/>
      <c r="R349" s="545"/>
      <c r="S349" s="545"/>
      <c r="T349" s="545"/>
      <c r="U349" s="545"/>
      <c r="V349" s="545"/>
      <c r="W349" s="545"/>
      <c r="X349" s="545"/>
      <c r="Y349" s="545"/>
      <c r="Z349" s="545"/>
    </row>
    <row r="350" ht="9.0" customHeight="1">
      <c r="A350" s="545"/>
      <c r="B350" s="545"/>
      <c r="C350" s="545"/>
      <c r="D350" s="545"/>
      <c r="E350" s="545"/>
      <c r="F350" s="545"/>
      <c r="G350" s="545"/>
      <c r="H350" s="545"/>
      <c r="I350" s="545"/>
      <c r="J350" s="545"/>
      <c r="K350" s="545"/>
      <c r="L350" s="545"/>
      <c r="M350" s="545"/>
      <c r="N350" s="545"/>
      <c r="O350" s="545"/>
      <c r="P350" s="545"/>
      <c r="Q350" s="545"/>
      <c r="R350" s="545"/>
      <c r="S350" s="545"/>
      <c r="T350" s="545"/>
      <c r="U350" s="545"/>
      <c r="V350" s="545"/>
      <c r="W350" s="545"/>
      <c r="X350" s="545"/>
      <c r="Y350" s="545"/>
      <c r="Z350" s="545"/>
    </row>
    <row r="351" ht="9.0" customHeight="1">
      <c r="A351" s="545"/>
      <c r="B351" s="545"/>
      <c r="C351" s="545"/>
      <c r="D351" s="545"/>
      <c r="E351" s="545"/>
      <c r="F351" s="545"/>
      <c r="G351" s="545"/>
      <c r="H351" s="545"/>
      <c r="I351" s="545"/>
      <c r="J351" s="545"/>
      <c r="K351" s="545"/>
      <c r="L351" s="545"/>
      <c r="M351" s="545"/>
      <c r="N351" s="545"/>
      <c r="O351" s="545"/>
      <c r="P351" s="545"/>
      <c r="Q351" s="545"/>
      <c r="R351" s="545"/>
      <c r="S351" s="545"/>
      <c r="T351" s="545"/>
      <c r="U351" s="545"/>
      <c r="V351" s="545"/>
      <c r="W351" s="545"/>
      <c r="X351" s="545"/>
      <c r="Y351" s="545"/>
      <c r="Z351" s="545"/>
    </row>
    <row r="352" ht="9.0" customHeight="1">
      <c r="A352" s="545"/>
      <c r="B352" s="545"/>
      <c r="C352" s="545"/>
      <c r="D352" s="545"/>
      <c r="E352" s="545"/>
      <c r="F352" s="545"/>
      <c r="G352" s="545"/>
      <c r="H352" s="545"/>
      <c r="I352" s="545"/>
      <c r="J352" s="545"/>
      <c r="K352" s="545"/>
      <c r="L352" s="545"/>
      <c r="M352" s="545"/>
      <c r="N352" s="545"/>
      <c r="O352" s="545"/>
      <c r="P352" s="545"/>
      <c r="Q352" s="545"/>
      <c r="R352" s="545"/>
      <c r="S352" s="545"/>
      <c r="T352" s="545"/>
      <c r="U352" s="545"/>
      <c r="V352" s="545"/>
      <c r="W352" s="545"/>
      <c r="X352" s="545"/>
      <c r="Y352" s="545"/>
      <c r="Z352" s="545"/>
    </row>
    <row r="353" ht="9.0" customHeight="1">
      <c r="A353" s="545"/>
      <c r="B353" s="545"/>
      <c r="C353" s="545"/>
      <c r="D353" s="545"/>
      <c r="E353" s="545"/>
      <c r="F353" s="545"/>
      <c r="G353" s="545"/>
      <c r="H353" s="545"/>
      <c r="I353" s="545"/>
      <c r="J353" s="545"/>
      <c r="K353" s="545"/>
      <c r="L353" s="545"/>
      <c r="M353" s="545"/>
      <c r="N353" s="545"/>
      <c r="O353" s="545"/>
      <c r="P353" s="545"/>
      <c r="Q353" s="545"/>
      <c r="R353" s="545"/>
      <c r="S353" s="545"/>
      <c r="T353" s="545"/>
      <c r="U353" s="545"/>
      <c r="V353" s="545"/>
      <c r="W353" s="545"/>
      <c r="X353" s="545"/>
      <c r="Y353" s="545"/>
      <c r="Z353" s="545"/>
    </row>
    <row r="354" ht="9.0" customHeight="1">
      <c r="A354" s="545"/>
      <c r="B354" s="545"/>
      <c r="C354" s="545"/>
      <c r="D354" s="545"/>
      <c r="E354" s="545"/>
      <c r="F354" s="545"/>
      <c r="G354" s="545"/>
      <c r="H354" s="545"/>
      <c r="I354" s="545"/>
      <c r="J354" s="545"/>
      <c r="K354" s="545"/>
      <c r="L354" s="545"/>
      <c r="M354" s="545"/>
      <c r="N354" s="545"/>
      <c r="O354" s="545"/>
      <c r="P354" s="545"/>
      <c r="Q354" s="545"/>
      <c r="R354" s="545"/>
      <c r="S354" s="545"/>
      <c r="T354" s="545"/>
      <c r="U354" s="545"/>
      <c r="V354" s="545"/>
      <c r="W354" s="545"/>
      <c r="X354" s="545"/>
      <c r="Y354" s="545"/>
      <c r="Z354" s="545"/>
    </row>
    <row r="355" ht="9.0" customHeight="1">
      <c r="A355" s="545"/>
      <c r="B355" s="545"/>
      <c r="C355" s="545"/>
      <c r="D355" s="545"/>
      <c r="E355" s="545"/>
      <c r="F355" s="545"/>
      <c r="G355" s="545"/>
      <c r="H355" s="545"/>
      <c r="I355" s="545"/>
      <c r="J355" s="545"/>
      <c r="K355" s="545"/>
      <c r="L355" s="545"/>
      <c r="M355" s="545"/>
      <c r="N355" s="545"/>
      <c r="O355" s="545"/>
      <c r="P355" s="545"/>
      <c r="Q355" s="545"/>
      <c r="R355" s="545"/>
      <c r="S355" s="545"/>
      <c r="T355" s="545"/>
      <c r="U355" s="545"/>
      <c r="V355" s="545"/>
      <c r="W355" s="545"/>
      <c r="X355" s="545"/>
      <c r="Y355" s="545"/>
      <c r="Z355" s="545"/>
    </row>
    <row r="356" ht="9.0" customHeight="1">
      <c r="A356" s="545"/>
      <c r="B356" s="545"/>
      <c r="C356" s="545"/>
      <c r="D356" s="545"/>
      <c r="E356" s="545"/>
      <c r="F356" s="545"/>
      <c r="G356" s="545"/>
      <c r="H356" s="545"/>
      <c r="I356" s="545"/>
      <c r="J356" s="545"/>
      <c r="K356" s="545"/>
      <c r="L356" s="545"/>
      <c r="M356" s="545"/>
      <c r="N356" s="545"/>
      <c r="O356" s="545"/>
      <c r="P356" s="545"/>
      <c r="Q356" s="545"/>
      <c r="R356" s="545"/>
      <c r="S356" s="545"/>
      <c r="T356" s="545"/>
      <c r="U356" s="545"/>
      <c r="V356" s="545"/>
      <c r="W356" s="545"/>
      <c r="X356" s="545"/>
      <c r="Y356" s="545"/>
      <c r="Z356" s="545"/>
    </row>
    <row r="357" ht="9.0" customHeight="1">
      <c r="A357" s="545"/>
      <c r="B357" s="545"/>
      <c r="C357" s="545"/>
      <c r="D357" s="545"/>
      <c r="E357" s="545"/>
      <c r="F357" s="545"/>
      <c r="G357" s="545"/>
      <c r="H357" s="545"/>
      <c r="I357" s="545"/>
      <c r="J357" s="545"/>
      <c r="K357" s="545"/>
      <c r="L357" s="545"/>
      <c r="M357" s="545"/>
      <c r="N357" s="545"/>
      <c r="O357" s="545"/>
      <c r="P357" s="545"/>
      <c r="Q357" s="545"/>
      <c r="R357" s="545"/>
      <c r="S357" s="545"/>
      <c r="T357" s="545"/>
      <c r="U357" s="545"/>
      <c r="V357" s="545"/>
      <c r="W357" s="545"/>
      <c r="X357" s="545"/>
      <c r="Y357" s="545"/>
      <c r="Z357" s="545"/>
    </row>
    <row r="358" ht="9.0" customHeight="1">
      <c r="A358" s="545"/>
      <c r="B358" s="545"/>
      <c r="C358" s="545"/>
      <c r="D358" s="545"/>
      <c r="E358" s="545"/>
      <c r="F358" s="545"/>
      <c r="G358" s="545"/>
      <c r="H358" s="545"/>
      <c r="I358" s="545"/>
      <c r="J358" s="545"/>
      <c r="K358" s="545"/>
      <c r="L358" s="545"/>
      <c r="M358" s="545"/>
      <c r="N358" s="545"/>
      <c r="O358" s="545"/>
      <c r="P358" s="545"/>
      <c r="Q358" s="545"/>
      <c r="R358" s="545"/>
      <c r="S358" s="545"/>
      <c r="T358" s="545"/>
      <c r="U358" s="545"/>
      <c r="V358" s="545"/>
      <c r="W358" s="545"/>
      <c r="X358" s="545"/>
      <c r="Y358" s="545"/>
      <c r="Z358" s="545"/>
    </row>
    <row r="359" ht="9.0" customHeight="1">
      <c r="A359" s="545"/>
      <c r="B359" s="545"/>
      <c r="C359" s="545"/>
      <c r="D359" s="545"/>
      <c r="E359" s="545"/>
      <c r="F359" s="545"/>
      <c r="G359" s="545"/>
      <c r="H359" s="545"/>
      <c r="I359" s="545"/>
      <c r="J359" s="545"/>
      <c r="K359" s="545"/>
      <c r="L359" s="545"/>
      <c r="M359" s="545"/>
      <c r="N359" s="545"/>
      <c r="O359" s="545"/>
      <c r="P359" s="545"/>
      <c r="Q359" s="545"/>
      <c r="R359" s="545"/>
      <c r="S359" s="545"/>
      <c r="T359" s="545"/>
      <c r="U359" s="545"/>
      <c r="V359" s="545"/>
      <c r="W359" s="545"/>
      <c r="X359" s="545"/>
      <c r="Y359" s="545"/>
      <c r="Z359" s="545"/>
    </row>
    <row r="360" ht="9.0" customHeight="1">
      <c r="A360" s="545"/>
      <c r="B360" s="545"/>
      <c r="C360" s="545"/>
      <c r="D360" s="545"/>
      <c r="E360" s="545"/>
      <c r="F360" s="545"/>
      <c r="G360" s="545"/>
      <c r="H360" s="545"/>
      <c r="I360" s="545"/>
      <c r="J360" s="545"/>
      <c r="K360" s="545"/>
      <c r="L360" s="545"/>
      <c r="M360" s="545"/>
      <c r="N360" s="545"/>
      <c r="O360" s="545"/>
      <c r="P360" s="545"/>
      <c r="Q360" s="545"/>
      <c r="R360" s="545"/>
      <c r="S360" s="545"/>
      <c r="T360" s="545"/>
      <c r="U360" s="545"/>
      <c r="V360" s="545"/>
      <c r="W360" s="545"/>
      <c r="X360" s="545"/>
      <c r="Y360" s="545"/>
      <c r="Z360" s="545"/>
    </row>
    <row r="361" ht="9.0" customHeight="1">
      <c r="A361" s="545"/>
      <c r="B361" s="545"/>
      <c r="C361" s="545"/>
      <c r="D361" s="545"/>
      <c r="E361" s="545"/>
      <c r="F361" s="545"/>
      <c r="G361" s="545"/>
      <c r="H361" s="545"/>
      <c r="I361" s="545"/>
      <c r="J361" s="545"/>
      <c r="K361" s="545"/>
      <c r="L361" s="545"/>
      <c r="M361" s="545"/>
      <c r="N361" s="545"/>
      <c r="O361" s="545"/>
      <c r="P361" s="545"/>
      <c r="Q361" s="545"/>
      <c r="R361" s="545"/>
      <c r="S361" s="545"/>
      <c r="T361" s="545"/>
      <c r="U361" s="545"/>
      <c r="V361" s="545"/>
      <c r="W361" s="545"/>
      <c r="X361" s="545"/>
      <c r="Y361" s="545"/>
      <c r="Z361" s="545"/>
    </row>
    <row r="362" ht="9.0" customHeight="1">
      <c r="A362" s="545"/>
      <c r="B362" s="545"/>
      <c r="C362" s="545"/>
      <c r="D362" s="545"/>
      <c r="E362" s="545"/>
      <c r="F362" s="545"/>
      <c r="G362" s="545"/>
      <c r="H362" s="545"/>
      <c r="I362" s="545"/>
      <c r="J362" s="545"/>
      <c r="K362" s="545"/>
      <c r="L362" s="545"/>
      <c r="M362" s="545"/>
      <c r="N362" s="545"/>
      <c r="O362" s="545"/>
      <c r="P362" s="545"/>
      <c r="Q362" s="545"/>
      <c r="R362" s="545"/>
      <c r="S362" s="545"/>
      <c r="T362" s="545"/>
      <c r="U362" s="545"/>
      <c r="V362" s="545"/>
      <c r="W362" s="545"/>
      <c r="X362" s="545"/>
      <c r="Y362" s="545"/>
      <c r="Z362" s="545"/>
    </row>
    <row r="363" ht="9.0" customHeight="1">
      <c r="A363" s="545"/>
      <c r="B363" s="545"/>
      <c r="C363" s="545"/>
      <c r="D363" s="545"/>
      <c r="E363" s="545"/>
      <c r="F363" s="545"/>
      <c r="G363" s="545"/>
      <c r="H363" s="545"/>
      <c r="I363" s="545"/>
      <c r="J363" s="545"/>
      <c r="K363" s="545"/>
      <c r="L363" s="545"/>
      <c r="M363" s="545"/>
      <c r="N363" s="545"/>
      <c r="O363" s="545"/>
      <c r="P363" s="545"/>
      <c r="Q363" s="545"/>
      <c r="R363" s="545"/>
      <c r="S363" s="545"/>
      <c r="T363" s="545"/>
      <c r="U363" s="545"/>
      <c r="V363" s="545"/>
      <c r="W363" s="545"/>
      <c r="X363" s="545"/>
      <c r="Y363" s="545"/>
      <c r="Z363" s="545"/>
    </row>
    <row r="364" ht="9.0" customHeight="1">
      <c r="A364" s="545"/>
      <c r="B364" s="545"/>
      <c r="C364" s="545"/>
      <c r="D364" s="545"/>
      <c r="E364" s="545"/>
      <c r="F364" s="545"/>
      <c r="G364" s="545"/>
      <c r="H364" s="545"/>
      <c r="I364" s="545"/>
      <c r="J364" s="545"/>
      <c r="K364" s="545"/>
      <c r="L364" s="545"/>
      <c r="M364" s="545"/>
      <c r="N364" s="545"/>
      <c r="O364" s="545"/>
      <c r="P364" s="545"/>
      <c r="Q364" s="545"/>
      <c r="R364" s="545"/>
      <c r="S364" s="545"/>
      <c r="T364" s="545"/>
      <c r="U364" s="545"/>
      <c r="V364" s="545"/>
      <c r="W364" s="545"/>
      <c r="X364" s="545"/>
      <c r="Y364" s="545"/>
      <c r="Z364" s="545"/>
    </row>
    <row r="365" ht="9.0" customHeight="1">
      <c r="A365" s="545"/>
      <c r="B365" s="545"/>
      <c r="C365" s="545"/>
      <c r="D365" s="545"/>
      <c r="E365" s="545"/>
      <c r="F365" s="545"/>
      <c r="G365" s="545"/>
      <c r="H365" s="545"/>
      <c r="I365" s="545"/>
      <c r="J365" s="545"/>
      <c r="K365" s="545"/>
      <c r="L365" s="545"/>
      <c r="M365" s="545"/>
      <c r="N365" s="545"/>
      <c r="O365" s="545"/>
      <c r="P365" s="545"/>
      <c r="Q365" s="545"/>
      <c r="R365" s="545"/>
      <c r="S365" s="545"/>
      <c r="T365" s="545"/>
      <c r="U365" s="545"/>
      <c r="V365" s="545"/>
      <c r="W365" s="545"/>
      <c r="X365" s="545"/>
      <c r="Y365" s="545"/>
      <c r="Z365" s="545"/>
    </row>
    <row r="366" ht="9.0" customHeight="1">
      <c r="A366" s="545"/>
      <c r="B366" s="545"/>
      <c r="C366" s="545"/>
      <c r="D366" s="545"/>
      <c r="E366" s="545"/>
      <c r="F366" s="545"/>
      <c r="G366" s="545"/>
      <c r="H366" s="545"/>
      <c r="I366" s="545"/>
      <c r="J366" s="545"/>
      <c r="K366" s="545"/>
      <c r="L366" s="545"/>
      <c r="M366" s="545"/>
      <c r="N366" s="545"/>
      <c r="O366" s="545"/>
      <c r="P366" s="545"/>
      <c r="Q366" s="545"/>
      <c r="R366" s="545"/>
      <c r="S366" s="545"/>
      <c r="T366" s="545"/>
      <c r="U366" s="545"/>
      <c r="V366" s="545"/>
      <c r="W366" s="545"/>
      <c r="X366" s="545"/>
      <c r="Y366" s="545"/>
      <c r="Z366" s="545"/>
    </row>
    <row r="367" ht="9.0" customHeight="1">
      <c r="A367" s="545"/>
      <c r="B367" s="545"/>
      <c r="C367" s="545"/>
      <c r="D367" s="545"/>
      <c r="E367" s="545"/>
      <c r="F367" s="545"/>
      <c r="G367" s="545"/>
      <c r="H367" s="545"/>
      <c r="I367" s="545"/>
      <c r="J367" s="545"/>
      <c r="K367" s="545"/>
      <c r="L367" s="545"/>
      <c r="M367" s="545"/>
      <c r="N367" s="545"/>
      <c r="O367" s="545"/>
      <c r="P367" s="545"/>
      <c r="Q367" s="545"/>
      <c r="R367" s="545"/>
      <c r="S367" s="545"/>
      <c r="T367" s="545"/>
      <c r="U367" s="545"/>
      <c r="V367" s="545"/>
      <c r="W367" s="545"/>
      <c r="X367" s="545"/>
      <c r="Y367" s="545"/>
      <c r="Z367" s="545"/>
    </row>
    <row r="368" ht="9.0" customHeight="1">
      <c r="A368" s="545"/>
      <c r="B368" s="545"/>
      <c r="C368" s="545"/>
      <c r="D368" s="545"/>
      <c r="E368" s="545"/>
      <c r="F368" s="545"/>
      <c r="G368" s="545"/>
      <c r="H368" s="545"/>
      <c r="I368" s="545"/>
      <c r="J368" s="545"/>
      <c r="K368" s="545"/>
      <c r="L368" s="545"/>
      <c r="M368" s="545"/>
      <c r="N368" s="545"/>
      <c r="O368" s="545"/>
      <c r="P368" s="545"/>
      <c r="Q368" s="545"/>
      <c r="R368" s="545"/>
      <c r="S368" s="545"/>
      <c r="T368" s="545"/>
      <c r="U368" s="545"/>
      <c r="V368" s="545"/>
      <c r="W368" s="545"/>
      <c r="X368" s="545"/>
      <c r="Y368" s="545"/>
      <c r="Z368" s="545"/>
    </row>
    <row r="369" ht="9.0" customHeight="1">
      <c r="A369" s="545"/>
      <c r="B369" s="545"/>
      <c r="C369" s="545"/>
      <c r="D369" s="545"/>
      <c r="E369" s="545"/>
      <c r="F369" s="545"/>
      <c r="G369" s="545"/>
      <c r="H369" s="545"/>
      <c r="I369" s="545"/>
      <c r="J369" s="545"/>
      <c r="K369" s="545"/>
      <c r="L369" s="545"/>
      <c r="M369" s="545"/>
      <c r="N369" s="545"/>
      <c r="O369" s="545"/>
      <c r="P369" s="545"/>
      <c r="Q369" s="545"/>
      <c r="R369" s="545"/>
      <c r="S369" s="545"/>
      <c r="T369" s="545"/>
      <c r="U369" s="545"/>
      <c r="V369" s="545"/>
      <c r="W369" s="545"/>
      <c r="X369" s="545"/>
      <c r="Y369" s="545"/>
      <c r="Z369" s="545"/>
    </row>
    <row r="370" ht="9.0" customHeight="1">
      <c r="A370" s="545"/>
      <c r="B370" s="545"/>
      <c r="C370" s="545"/>
      <c r="D370" s="545"/>
      <c r="E370" s="545"/>
      <c r="F370" s="545"/>
      <c r="G370" s="545"/>
      <c r="H370" s="545"/>
      <c r="I370" s="545"/>
      <c r="J370" s="545"/>
      <c r="K370" s="545"/>
      <c r="L370" s="545"/>
      <c r="M370" s="545"/>
      <c r="N370" s="545"/>
      <c r="O370" s="545"/>
      <c r="P370" s="545"/>
      <c r="Q370" s="545"/>
      <c r="R370" s="545"/>
      <c r="S370" s="545"/>
      <c r="T370" s="545"/>
      <c r="U370" s="545"/>
      <c r="V370" s="545"/>
      <c r="W370" s="545"/>
      <c r="X370" s="545"/>
      <c r="Y370" s="545"/>
      <c r="Z370" s="545"/>
    </row>
    <row r="371" ht="9.0" customHeight="1">
      <c r="A371" s="545"/>
      <c r="B371" s="545"/>
      <c r="C371" s="545"/>
      <c r="D371" s="545"/>
      <c r="E371" s="545"/>
      <c r="F371" s="545"/>
      <c r="G371" s="545"/>
      <c r="H371" s="545"/>
      <c r="I371" s="545"/>
      <c r="J371" s="545"/>
      <c r="K371" s="545"/>
      <c r="L371" s="545"/>
      <c r="M371" s="545"/>
      <c r="N371" s="545"/>
      <c r="O371" s="545"/>
      <c r="P371" s="545"/>
      <c r="Q371" s="545"/>
      <c r="R371" s="545"/>
      <c r="S371" s="545"/>
      <c r="T371" s="545"/>
      <c r="U371" s="545"/>
      <c r="V371" s="545"/>
      <c r="W371" s="545"/>
      <c r="X371" s="545"/>
      <c r="Y371" s="545"/>
      <c r="Z371" s="545"/>
    </row>
    <row r="372" ht="9.0" customHeight="1">
      <c r="A372" s="545"/>
      <c r="B372" s="545"/>
      <c r="C372" s="545"/>
      <c r="D372" s="545"/>
      <c r="E372" s="545"/>
      <c r="F372" s="545"/>
      <c r="G372" s="545"/>
      <c r="H372" s="545"/>
      <c r="I372" s="545"/>
      <c r="J372" s="545"/>
      <c r="K372" s="545"/>
      <c r="L372" s="545"/>
      <c r="M372" s="545"/>
      <c r="N372" s="545"/>
      <c r="O372" s="545"/>
      <c r="P372" s="545"/>
      <c r="Q372" s="545"/>
      <c r="R372" s="545"/>
      <c r="S372" s="545"/>
      <c r="T372" s="545"/>
      <c r="U372" s="545"/>
      <c r="V372" s="545"/>
      <c r="W372" s="545"/>
      <c r="X372" s="545"/>
      <c r="Y372" s="545"/>
      <c r="Z372" s="545"/>
    </row>
    <row r="373" ht="9.0" customHeight="1">
      <c r="A373" s="545"/>
      <c r="B373" s="545"/>
      <c r="C373" s="545"/>
      <c r="D373" s="545"/>
      <c r="E373" s="545"/>
      <c r="F373" s="545"/>
      <c r="G373" s="545"/>
      <c r="H373" s="545"/>
      <c r="I373" s="545"/>
      <c r="J373" s="545"/>
      <c r="K373" s="545"/>
      <c r="L373" s="545"/>
      <c r="M373" s="545"/>
      <c r="N373" s="545"/>
      <c r="O373" s="545"/>
      <c r="P373" s="545"/>
      <c r="Q373" s="545"/>
      <c r="R373" s="545"/>
      <c r="S373" s="545"/>
      <c r="T373" s="545"/>
      <c r="U373" s="545"/>
      <c r="V373" s="545"/>
      <c r="W373" s="545"/>
      <c r="X373" s="545"/>
      <c r="Y373" s="545"/>
      <c r="Z373" s="545"/>
    </row>
    <row r="374" ht="9.0" customHeight="1">
      <c r="A374" s="545"/>
      <c r="B374" s="545"/>
      <c r="C374" s="545"/>
      <c r="D374" s="545"/>
      <c r="E374" s="545"/>
      <c r="F374" s="545"/>
      <c r="G374" s="545"/>
      <c r="H374" s="545"/>
      <c r="I374" s="545"/>
      <c r="J374" s="545"/>
      <c r="K374" s="545"/>
      <c r="L374" s="545"/>
      <c r="M374" s="545"/>
      <c r="N374" s="545"/>
      <c r="O374" s="545"/>
      <c r="P374" s="545"/>
      <c r="Q374" s="545"/>
      <c r="R374" s="545"/>
      <c r="S374" s="545"/>
      <c r="T374" s="545"/>
      <c r="U374" s="545"/>
      <c r="V374" s="545"/>
      <c r="W374" s="545"/>
      <c r="X374" s="545"/>
      <c r="Y374" s="545"/>
      <c r="Z374" s="545"/>
    </row>
    <row r="375" ht="9.0" customHeight="1">
      <c r="A375" s="545"/>
      <c r="B375" s="545"/>
      <c r="C375" s="545"/>
      <c r="D375" s="545"/>
      <c r="E375" s="545"/>
      <c r="F375" s="545"/>
      <c r="G375" s="545"/>
      <c r="H375" s="545"/>
      <c r="I375" s="545"/>
      <c r="J375" s="545"/>
      <c r="K375" s="545"/>
      <c r="L375" s="545"/>
      <c r="M375" s="545"/>
      <c r="N375" s="545"/>
      <c r="O375" s="545"/>
      <c r="P375" s="545"/>
      <c r="Q375" s="545"/>
      <c r="R375" s="545"/>
      <c r="S375" s="545"/>
      <c r="T375" s="545"/>
      <c r="U375" s="545"/>
      <c r="V375" s="545"/>
      <c r="W375" s="545"/>
      <c r="X375" s="545"/>
      <c r="Y375" s="545"/>
      <c r="Z375" s="545"/>
    </row>
    <row r="376" ht="9.0" customHeight="1">
      <c r="A376" s="545"/>
      <c r="B376" s="545"/>
      <c r="C376" s="545"/>
      <c r="D376" s="545"/>
      <c r="E376" s="545"/>
      <c r="F376" s="545"/>
      <c r="G376" s="545"/>
      <c r="H376" s="545"/>
      <c r="I376" s="545"/>
      <c r="J376" s="545"/>
      <c r="K376" s="545"/>
      <c r="L376" s="545"/>
      <c r="M376" s="545"/>
      <c r="N376" s="545"/>
      <c r="O376" s="545"/>
      <c r="P376" s="545"/>
      <c r="Q376" s="545"/>
      <c r="R376" s="545"/>
      <c r="S376" s="545"/>
      <c r="T376" s="545"/>
      <c r="U376" s="545"/>
      <c r="V376" s="545"/>
      <c r="W376" s="545"/>
      <c r="X376" s="545"/>
      <c r="Y376" s="545"/>
      <c r="Z376" s="545"/>
    </row>
    <row r="377" ht="9.0" customHeight="1">
      <c r="A377" s="545"/>
      <c r="B377" s="545"/>
      <c r="C377" s="545"/>
      <c r="D377" s="545"/>
      <c r="E377" s="545"/>
      <c r="F377" s="545"/>
      <c r="G377" s="545"/>
      <c r="H377" s="545"/>
      <c r="I377" s="545"/>
      <c r="J377" s="545"/>
      <c r="K377" s="545"/>
      <c r="L377" s="545"/>
      <c r="M377" s="545"/>
      <c r="N377" s="545"/>
      <c r="O377" s="545"/>
      <c r="P377" s="545"/>
      <c r="Q377" s="545"/>
      <c r="R377" s="545"/>
      <c r="S377" s="545"/>
      <c r="T377" s="545"/>
      <c r="U377" s="545"/>
      <c r="V377" s="545"/>
      <c r="W377" s="545"/>
      <c r="X377" s="545"/>
      <c r="Y377" s="545"/>
      <c r="Z377" s="545"/>
    </row>
    <row r="378" ht="9.0" customHeight="1">
      <c r="A378" s="545"/>
      <c r="B378" s="545"/>
      <c r="C378" s="545"/>
      <c r="D378" s="545"/>
      <c r="E378" s="545"/>
      <c r="F378" s="545"/>
      <c r="G378" s="545"/>
      <c r="H378" s="545"/>
      <c r="I378" s="545"/>
      <c r="J378" s="545"/>
      <c r="K378" s="545"/>
      <c r="L378" s="545"/>
      <c r="M378" s="545"/>
      <c r="N378" s="545"/>
      <c r="O378" s="545"/>
      <c r="P378" s="545"/>
      <c r="Q378" s="545"/>
      <c r="R378" s="545"/>
      <c r="S378" s="545"/>
      <c r="T378" s="545"/>
      <c r="U378" s="545"/>
      <c r="V378" s="545"/>
      <c r="W378" s="545"/>
      <c r="X378" s="545"/>
      <c r="Y378" s="545"/>
      <c r="Z378" s="545"/>
    </row>
    <row r="379" ht="9.0" customHeight="1">
      <c r="A379" s="545"/>
      <c r="B379" s="545"/>
      <c r="C379" s="545"/>
      <c r="D379" s="545"/>
      <c r="E379" s="545"/>
      <c r="F379" s="545"/>
      <c r="G379" s="545"/>
      <c r="H379" s="545"/>
      <c r="I379" s="545"/>
      <c r="J379" s="545"/>
      <c r="K379" s="545"/>
      <c r="L379" s="545"/>
      <c r="M379" s="545"/>
      <c r="N379" s="545"/>
      <c r="O379" s="545"/>
      <c r="P379" s="545"/>
      <c r="Q379" s="545"/>
      <c r="R379" s="545"/>
      <c r="S379" s="545"/>
      <c r="T379" s="545"/>
      <c r="U379" s="545"/>
      <c r="V379" s="545"/>
      <c r="W379" s="545"/>
      <c r="X379" s="545"/>
      <c r="Y379" s="545"/>
      <c r="Z379" s="545"/>
    </row>
    <row r="380" ht="9.0" customHeight="1">
      <c r="A380" s="545"/>
      <c r="B380" s="545"/>
      <c r="C380" s="545"/>
      <c r="D380" s="545"/>
      <c r="E380" s="545"/>
      <c r="F380" s="545"/>
      <c r="G380" s="545"/>
      <c r="H380" s="545"/>
      <c r="I380" s="545"/>
      <c r="J380" s="545"/>
      <c r="K380" s="545"/>
      <c r="L380" s="545"/>
      <c r="M380" s="545"/>
      <c r="N380" s="545"/>
      <c r="O380" s="545"/>
      <c r="P380" s="545"/>
      <c r="Q380" s="545"/>
      <c r="R380" s="545"/>
      <c r="S380" s="545"/>
      <c r="T380" s="545"/>
      <c r="U380" s="545"/>
      <c r="V380" s="545"/>
      <c r="W380" s="545"/>
      <c r="X380" s="545"/>
      <c r="Y380" s="545"/>
      <c r="Z380" s="545"/>
    </row>
    <row r="381" ht="9.0" customHeight="1">
      <c r="A381" s="545"/>
      <c r="B381" s="545"/>
      <c r="C381" s="545"/>
      <c r="D381" s="545"/>
      <c r="E381" s="545"/>
      <c r="F381" s="545"/>
      <c r="G381" s="545"/>
      <c r="H381" s="545"/>
      <c r="I381" s="545"/>
      <c r="J381" s="545"/>
      <c r="K381" s="545"/>
      <c r="L381" s="545"/>
      <c r="M381" s="545"/>
      <c r="N381" s="545"/>
      <c r="O381" s="545"/>
      <c r="P381" s="545"/>
      <c r="Q381" s="545"/>
      <c r="R381" s="545"/>
      <c r="S381" s="545"/>
      <c r="T381" s="545"/>
      <c r="U381" s="545"/>
      <c r="V381" s="545"/>
      <c r="W381" s="545"/>
      <c r="X381" s="545"/>
      <c r="Y381" s="545"/>
      <c r="Z381" s="545"/>
    </row>
    <row r="382" ht="9.0" customHeight="1">
      <c r="A382" s="545"/>
      <c r="B382" s="545"/>
      <c r="C382" s="545"/>
      <c r="D382" s="545"/>
      <c r="E382" s="545"/>
      <c r="F382" s="545"/>
      <c r="G382" s="545"/>
      <c r="H382" s="545"/>
      <c r="I382" s="545"/>
      <c r="J382" s="545"/>
      <c r="K382" s="545"/>
      <c r="L382" s="545"/>
      <c r="M382" s="545"/>
      <c r="N382" s="545"/>
      <c r="O382" s="545"/>
      <c r="P382" s="545"/>
      <c r="Q382" s="545"/>
      <c r="R382" s="545"/>
      <c r="S382" s="545"/>
      <c r="T382" s="545"/>
      <c r="U382" s="545"/>
      <c r="V382" s="545"/>
      <c r="W382" s="545"/>
      <c r="X382" s="545"/>
      <c r="Y382" s="545"/>
      <c r="Z382" s="545"/>
    </row>
    <row r="383" ht="9.0" customHeight="1">
      <c r="A383" s="545"/>
      <c r="B383" s="545"/>
      <c r="C383" s="545"/>
      <c r="D383" s="545"/>
      <c r="E383" s="545"/>
      <c r="F383" s="545"/>
      <c r="G383" s="545"/>
      <c r="H383" s="545"/>
      <c r="I383" s="545"/>
      <c r="J383" s="545"/>
      <c r="K383" s="545"/>
      <c r="L383" s="545"/>
      <c r="M383" s="545"/>
      <c r="N383" s="545"/>
      <c r="O383" s="545"/>
      <c r="P383" s="545"/>
      <c r="Q383" s="545"/>
      <c r="R383" s="545"/>
      <c r="S383" s="545"/>
      <c r="T383" s="545"/>
      <c r="U383" s="545"/>
      <c r="V383" s="545"/>
      <c r="W383" s="545"/>
      <c r="X383" s="545"/>
      <c r="Y383" s="545"/>
      <c r="Z383" s="545"/>
    </row>
    <row r="384" ht="9.0" customHeight="1">
      <c r="A384" s="545"/>
      <c r="B384" s="545"/>
      <c r="C384" s="545"/>
      <c r="D384" s="545"/>
      <c r="E384" s="545"/>
      <c r="F384" s="545"/>
      <c r="G384" s="545"/>
      <c r="H384" s="545"/>
      <c r="I384" s="545"/>
      <c r="J384" s="545"/>
      <c r="K384" s="545"/>
      <c r="L384" s="545"/>
      <c r="M384" s="545"/>
      <c r="N384" s="545"/>
      <c r="O384" s="545"/>
      <c r="P384" s="545"/>
      <c r="Q384" s="545"/>
      <c r="R384" s="545"/>
      <c r="S384" s="545"/>
      <c r="T384" s="545"/>
      <c r="U384" s="545"/>
      <c r="V384" s="545"/>
      <c r="W384" s="545"/>
      <c r="X384" s="545"/>
      <c r="Y384" s="545"/>
      <c r="Z384" s="545"/>
    </row>
    <row r="385" ht="9.0" customHeight="1">
      <c r="A385" s="545"/>
      <c r="B385" s="545"/>
      <c r="C385" s="545"/>
      <c r="D385" s="545"/>
      <c r="E385" s="545"/>
      <c r="F385" s="545"/>
      <c r="G385" s="545"/>
      <c r="H385" s="545"/>
      <c r="I385" s="545"/>
      <c r="J385" s="545"/>
      <c r="K385" s="545"/>
      <c r="L385" s="545"/>
      <c r="M385" s="545"/>
      <c r="N385" s="545"/>
      <c r="O385" s="545"/>
      <c r="P385" s="545"/>
      <c r="Q385" s="545"/>
      <c r="R385" s="545"/>
      <c r="S385" s="545"/>
      <c r="T385" s="545"/>
      <c r="U385" s="545"/>
      <c r="V385" s="545"/>
      <c r="W385" s="545"/>
      <c r="X385" s="545"/>
      <c r="Y385" s="545"/>
      <c r="Z385" s="545"/>
    </row>
    <row r="386" ht="9.0" customHeight="1">
      <c r="A386" s="545"/>
      <c r="B386" s="545"/>
      <c r="C386" s="545"/>
      <c r="D386" s="545"/>
      <c r="E386" s="545"/>
      <c r="F386" s="545"/>
      <c r="G386" s="545"/>
      <c r="H386" s="545"/>
      <c r="I386" s="545"/>
      <c r="J386" s="545"/>
      <c r="K386" s="545"/>
      <c r="L386" s="545"/>
      <c r="M386" s="545"/>
      <c r="N386" s="545"/>
      <c r="O386" s="545"/>
      <c r="P386" s="545"/>
      <c r="Q386" s="545"/>
      <c r="R386" s="545"/>
      <c r="S386" s="545"/>
      <c r="T386" s="545"/>
      <c r="U386" s="545"/>
      <c r="V386" s="545"/>
      <c r="W386" s="545"/>
      <c r="X386" s="545"/>
      <c r="Y386" s="545"/>
      <c r="Z386" s="545"/>
    </row>
    <row r="387" ht="9.0" customHeight="1">
      <c r="A387" s="545"/>
      <c r="B387" s="545"/>
      <c r="C387" s="545"/>
      <c r="D387" s="545"/>
      <c r="E387" s="545"/>
      <c r="F387" s="545"/>
      <c r="G387" s="545"/>
      <c r="H387" s="545"/>
      <c r="I387" s="545"/>
      <c r="J387" s="545"/>
      <c r="K387" s="545"/>
      <c r="L387" s="545"/>
      <c r="M387" s="545"/>
      <c r="N387" s="545"/>
      <c r="O387" s="545"/>
      <c r="P387" s="545"/>
      <c r="Q387" s="545"/>
      <c r="R387" s="545"/>
      <c r="S387" s="545"/>
      <c r="T387" s="545"/>
      <c r="U387" s="545"/>
      <c r="V387" s="545"/>
      <c r="W387" s="545"/>
      <c r="X387" s="545"/>
      <c r="Y387" s="545"/>
      <c r="Z387" s="545"/>
    </row>
    <row r="388" ht="9.0" customHeight="1">
      <c r="A388" s="545"/>
      <c r="B388" s="545"/>
      <c r="C388" s="545"/>
      <c r="D388" s="545"/>
      <c r="E388" s="545"/>
      <c r="F388" s="545"/>
      <c r="G388" s="545"/>
      <c r="H388" s="545"/>
      <c r="I388" s="545"/>
      <c r="J388" s="545"/>
      <c r="K388" s="545"/>
      <c r="L388" s="545"/>
      <c r="M388" s="545"/>
      <c r="N388" s="545"/>
      <c r="O388" s="545"/>
      <c r="P388" s="545"/>
      <c r="Q388" s="545"/>
      <c r="R388" s="545"/>
      <c r="S388" s="545"/>
      <c r="T388" s="545"/>
      <c r="U388" s="545"/>
      <c r="V388" s="545"/>
      <c r="W388" s="545"/>
      <c r="X388" s="545"/>
      <c r="Y388" s="545"/>
      <c r="Z388" s="545"/>
    </row>
    <row r="389" ht="9.0" customHeight="1">
      <c r="A389" s="545"/>
      <c r="B389" s="545"/>
      <c r="C389" s="545"/>
      <c r="D389" s="545"/>
      <c r="E389" s="545"/>
      <c r="F389" s="545"/>
      <c r="G389" s="545"/>
      <c r="H389" s="545"/>
      <c r="I389" s="545"/>
      <c r="J389" s="545"/>
      <c r="K389" s="545"/>
      <c r="L389" s="545"/>
      <c r="M389" s="545"/>
      <c r="N389" s="545"/>
      <c r="O389" s="545"/>
      <c r="P389" s="545"/>
      <c r="Q389" s="545"/>
      <c r="R389" s="545"/>
      <c r="S389" s="545"/>
      <c r="T389" s="545"/>
      <c r="U389" s="545"/>
      <c r="V389" s="545"/>
      <c r="W389" s="545"/>
      <c r="X389" s="545"/>
      <c r="Y389" s="545"/>
      <c r="Z389" s="545"/>
    </row>
    <row r="390" ht="9.0" customHeight="1">
      <c r="A390" s="545"/>
      <c r="B390" s="545"/>
      <c r="C390" s="545"/>
      <c r="D390" s="545"/>
      <c r="E390" s="545"/>
      <c r="F390" s="545"/>
      <c r="G390" s="545"/>
      <c r="H390" s="545"/>
      <c r="I390" s="545"/>
      <c r="J390" s="545"/>
      <c r="K390" s="545"/>
      <c r="L390" s="545"/>
      <c r="M390" s="545"/>
      <c r="N390" s="545"/>
      <c r="O390" s="545"/>
      <c r="P390" s="545"/>
      <c r="Q390" s="545"/>
      <c r="R390" s="545"/>
      <c r="S390" s="545"/>
      <c r="T390" s="545"/>
      <c r="U390" s="545"/>
      <c r="V390" s="545"/>
      <c r="W390" s="545"/>
      <c r="X390" s="545"/>
      <c r="Y390" s="545"/>
      <c r="Z390" s="545"/>
    </row>
    <row r="391" ht="9.0" customHeight="1">
      <c r="A391" s="545"/>
      <c r="B391" s="545"/>
      <c r="C391" s="545"/>
      <c r="D391" s="545"/>
      <c r="E391" s="545"/>
      <c r="F391" s="545"/>
      <c r="G391" s="545"/>
      <c r="H391" s="545"/>
      <c r="I391" s="545"/>
      <c r="J391" s="545"/>
      <c r="K391" s="545"/>
      <c r="L391" s="545"/>
      <c r="M391" s="545"/>
      <c r="N391" s="545"/>
      <c r="O391" s="545"/>
      <c r="P391" s="545"/>
      <c r="Q391" s="545"/>
      <c r="R391" s="545"/>
      <c r="S391" s="545"/>
      <c r="T391" s="545"/>
      <c r="U391" s="545"/>
      <c r="V391" s="545"/>
      <c r="W391" s="545"/>
      <c r="X391" s="545"/>
      <c r="Y391" s="545"/>
      <c r="Z391" s="545"/>
    </row>
    <row r="392" ht="9.0" customHeight="1">
      <c r="A392" s="545"/>
      <c r="B392" s="545"/>
      <c r="C392" s="545"/>
      <c r="D392" s="545"/>
      <c r="E392" s="545"/>
      <c r="F392" s="545"/>
      <c r="G392" s="545"/>
      <c r="H392" s="545"/>
      <c r="I392" s="545"/>
      <c r="J392" s="545"/>
      <c r="K392" s="545"/>
      <c r="L392" s="545"/>
      <c r="M392" s="545"/>
      <c r="N392" s="545"/>
      <c r="O392" s="545"/>
      <c r="P392" s="545"/>
      <c r="Q392" s="545"/>
      <c r="R392" s="545"/>
      <c r="S392" s="545"/>
      <c r="T392" s="545"/>
      <c r="U392" s="545"/>
      <c r="V392" s="545"/>
      <c r="W392" s="545"/>
      <c r="X392" s="545"/>
      <c r="Y392" s="545"/>
      <c r="Z392" s="545"/>
    </row>
    <row r="393" ht="9.0" customHeight="1">
      <c r="A393" s="545"/>
      <c r="B393" s="545"/>
      <c r="C393" s="545"/>
      <c r="D393" s="545"/>
      <c r="E393" s="545"/>
      <c r="F393" s="545"/>
      <c r="G393" s="545"/>
      <c r="H393" s="545"/>
      <c r="I393" s="545"/>
      <c r="J393" s="545"/>
      <c r="K393" s="545"/>
      <c r="L393" s="545"/>
      <c r="M393" s="545"/>
      <c r="N393" s="545"/>
      <c r="O393" s="545"/>
      <c r="P393" s="545"/>
      <c r="Q393" s="545"/>
      <c r="R393" s="545"/>
      <c r="S393" s="545"/>
      <c r="T393" s="545"/>
      <c r="U393" s="545"/>
      <c r="V393" s="545"/>
      <c r="W393" s="545"/>
      <c r="X393" s="545"/>
      <c r="Y393" s="545"/>
      <c r="Z393" s="545"/>
    </row>
    <row r="394" ht="9.0" customHeight="1">
      <c r="A394" s="545"/>
      <c r="B394" s="545"/>
      <c r="C394" s="545"/>
      <c r="D394" s="545"/>
      <c r="E394" s="545"/>
      <c r="F394" s="545"/>
      <c r="G394" s="545"/>
      <c r="H394" s="545"/>
      <c r="I394" s="545"/>
      <c r="J394" s="545"/>
      <c r="K394" s="545"/>
      <c r="L394" s="545"/>
      <c r="M394" s="545"/>
      <c r="N394" s="545"/>
      <c r="O394" s="545"/>
      <c r="P394" s="545"/>
      <c r="Q394" s="545"/>
      <c r="R394" s="545"/>
      <c r="S394" s="545"/>
      <c r="T394" s="545"/>
      <c r="U394" s="545"/>
      <c r="V394" s="545"/>
      <c r="W394" s="545"/>
      <c r="X394" s="545"/>
      <c r="Y394" s="545"/>
      <c r="Z394" s="545"/>
    </row>
    <row r="395" ht="9.0" customHeight="1">
      <c r="A395" s="545"/>
      <c r="B395" s="545"/>
      <c r="C395" s="545"/>
      <c r="D395" s="545"/>
      <c r="E395" s="545"/>
      <c r="F395" s="545"/>
      <c r="G395" s="545"/>
      <c r="H395" s="545"/>
      <c r="I395" s="545"/>
      <c r="J395" s="545"/>
      <c r="K395" s="545"/>
      <c r="L395" s="545"/>
      <c r="M395" s="545"/>
      <c r="N395" s="545"/>
      <c r="O395" s="545"/>
      <c r="P395" s="545"/>
      <c r="Q395" s="545"/>
      <c r="R395" s="545"/>
      <c r="S395" s="545"/>
      <c r="T395" s="545"/>
      <c r="U395" s="545"/>
      <c r="V395" s="545"/>
      <c r="W395" s="545"/>
      <c r="X395" s="545"/>
      <c r="Y395" s="545"/>
      <c r="Z395" s="545"/>
    </row>
    <row r="396" ht="9.0" customHeight="1">
      <c r="A396" s="545"/>
      <c r="B396" s="545"/>
      <c r="C396" s="545"/>
      <c r="D396" s="545"/>
      <c r="E396" s="545"/>
      <c r="F396" s="545"/>
      <c r="G396" s="545"/>
      <c r="H396" s="545"/>
      <c r="I396" s="545"/>
      <c r="J396" s="545"/>
      <c r="K396" s="545"/>
      <c r="L396" s="545"/>
      <c r="M396" s="545"/>
      <c r="N396" s="545"/>
      <c r="O396" s="545"/>
      <c r="P396" s="545"/>
      <c r="Q396" s="545"/>
      <c r="R396" s="545"/>
      <c r="S396" s="545"/>
      <c r="T396" s="545"/>
      <c r="U396" s="545"/>
      <c r="V396" s="545"/>
      <c r="W396" s="545"/>
      <c r="X396" s="545"/>
      <c r="Y396" s="545"/>
      <c r="Z396" s="545"/>
    </row>
    <row r="397" ht="9.0" customHeight="1">
      <c r="A397" s="545"/>
      <c r="B397" s="545"/>
      <c r="C397" s="545"/>
      <c r="D397" s="545"/>
      <c r="E397" s="545"/>
      <c r="F397" s="545"/>
      <c r="G397" s="545"/>
      <c r="H397" s="545"/>
      <c r="I397" s="545"/>
      <c r="J397" s="545"/>
      <c r="K397" s="545"/>
      <c r="L397" s="545"/>
      <c r="M397" s="545"/>
      <c r="N397" s="545"/>
      <c r="O397" s="545"/>
      <c r="P397" s="545"/>
      <c r="Q397" s="545"/>
      <c r="R397" s="545"/>
      <c r="S397" s="545"/>
      <c r="T397" s="545"/>
      <c r="U397" s="545"/>
      <c r="V397" s="545"/>
      <c r="W397" s="545"/>
      <c r="X397" s="545"/>
      <c r="Y397" s="545"/>
      <c r="Z397" s="545"/>
    </row>
    <row r="398" ht="9.0" customHeight="1">
      <c r="A398" s="545"/>
      <c r="B398" s="545"/>
      <c r="C398" s="545"/>
      <c r="D398" s="545"/>
      <c r="E398" s="545"/>
      <c r="F398" s="545"/>
      <c r="G398" s="545"/>
      <c r="H398" s="545"/>
      <c r="I398" s="545"/>
      <c r="J398" s="545"/>
      <c r="K398" s="545"/>
      <c r="L398" s="545"/>
      <c r="M398" s="545"/>
      <c r="N398" s="545"/>
      <c r="O398" s="545"/>
      <c r="P398" s="545"/>
      <c r="Q398" s="545"/>
      <c r="R398" s="545"/>
      <c r="S398" s="545"/>
      <c r="T398" s="545"/>
      <c r="U398" s="545"/>
      <c r="V398" s="545"/>
      <c r="W398" s="545"/>
      <c r="X398" s="545"/>
      <c r="Y398" s="545"/>
      <c r="Z398" s="545"/>
    </row>
    <row r="399" ht="9.0" customHeight="1">
      <c r="A399" s="545"/>
      <c r="B399" s="545"/>
      <c r="C399" s="545"/>
      <c r="D399" s="545"/>
      <c r="E399" s="545"/>
      <c r="F399" s="545"/>
      <c r="G399" s="545"/>
      <c r="H399" s="545"/>
      <c r="I399" s="545"/>
      <c r="J399" s="545"/>
      <c r="K399" s="545"/>
      <c r="L399" s="545"/>
      <c r="M399" s="545"/>
      <c r="N399" s="545"/>
      <c r="O399" s="545"/>
      <c r="P399" s="545"/>
      <c r="Q399" s="545"/>
      <c r="R399" s="545"/>
      <c r="S399" s="545"/>
      <c r="T399" s="545"/>
      <c r="U399" s="545"/>
      <c r="V399" s="545"/>
      <c r="W399" s="545"/>
      <c r="X399" s="545"/>
      <c r="Y399" s="545"/>
      <c r="Z399" s="545"/>
    </row>
    <row r="400" ht="9.0" customHeight="1">
      <c r="A400" s="545"/>
      <c r="B400" s="545"/>
      <c r="C400" s="545"/>
      <c r="D400" s="545"/>
      <c r="E400" s="545"/>
      <c r="F400" s="545"/>
      <c r="G400" s="545"/>
      <c r="H400" s="545"/>
      <c r="I400" s="545"/>
      <c r="J400" s="545"/>
      <c r="K400" s="545"/>
      <c r="L400" s="545"/>
      <c r="M400" s="545"/>
      <c r="N400" s="545"/>
      <c r="O400" s="545"/>
      <c r="P400" s="545"/>
      <c r="Q400" s="545"/>
      <c r="R400" s="545"/>
      <c r="S400" s="545"/>
      <c r="T400" s="545"/>
      <c r="U400" s="545"/>
      <c r="V400" s="545"/>
      <c r="W400" s="545"/>
      <c r="X400" s="545"/>
      <c r="Y400" s="545"/>
      <c r="Z400" s="545"/>
    </row>
    <row r="401" ht="9.0" customHeight="1">
      <c r="A401" s="545"/>
      <c r="B401" s="545"/>
      <c r="C401" s="545"/>
      <c r="D401" s="545"/>
      <c r="E401" s="545"/>
      <c r="F401" s="545"/>
      <c r="G401" s="545"/>
      <c r="H401" s="545"/>
      <c r="I401" s="545"/>
      <c r="J401" s="545"/>
      <c r="K401" s="545"/>
      <c r="L401" s="545"/>
      <c r="M401" s="545"/>
      <c r="N401" s="545"/>
      <c r="O401" s="545"/>
      <c r="P401" s="545"/>
      <c r="Q401" s="545"/>
      <c r="R401" s="545"/>
      <c r="S401" s="545"/>
      <c r="T401" s="545"/>
      <c r="U401" s="545"/>
      <c r="V401" s="545"/>
      <c r="W401" s="545"/>
      <c r="X401" s="545"/>
      <c r="Y401" s="545"/>
      <c r="Z401" s="545"/>
    </row>
    <row r="402" ht="9.0" customHeight="1">
      <c r="A402" s="545"/>
      <c r="B402" s="545"/>
      <c r="C402" s="545"/>
      <c r="D402" s="545"/>
      <c r="E402" s="545"/>
      <c r="F402" s="545"/>
      <c r="G402" s="545"/>
      <c r="H402" s="545"/>
      <c r="I402" s="545"/>
      <c r="J402" s="545"/>
      <c r="K402" s="545"/>
      <c r="L402" s="545"/>
      <c r="M402" s="545"/>
      <c r="N402" s="545"/>
      <c r="O402" s="545"/>
      <c r="P402" s="545"/>
      <c r="Q402" s="545"/>
      <c r="R402" s="545"/>
      <c r="S402" s="545"/>
      <c r="T402" s="545"/>
      <c r="U402" s="545"/>
      <c r="V402" s="545"/>
      <c r="W402" s="545"/>
      <c r="X402" s="545"/>
      <c r="Y402" s="545"/>
      <c r="Z402" s="545"/>
    </row>
    <row r="403" ht="9.0" customHeight="1">
      <c r="A403" s="545"/>
      <c r="B403" s="545"/>
      <c r="C403" s="545"/>
      <c r="D403" s="545"/>
      <c r="E403" s="545"/>
      <c r="F403" s="545"/>
      <c r="G403" s="545"/>
      <c r="H403" s="545"/>
      <c r="I403" s="545"/>
      <c r="J403" s="545"/>
      <c r="K403" s="545"/>
      <c r="L403" s="545"/>
      <c r="M403" s="545"/>
      <c r="N403" s="545"/>
      <c r="O403" s="545"/>
      <c r="P403" s="545"/>
      <c r="Q403" s="545"/>
      <c r="R403" s="545"/>
      <c r="S403" s="545"/>
      <c r="T403" s="545"/>
      <c r="U403" s="545"/>
      <c r="V403" s="545"/>
      <c r="W403" s="545"/>
      <c r="X403" s="545"/>
      <c r="Y403" s="545"/>
      <c r="Z403" s="545"/>
    </row>
    <row r="404" ht="9.0" customHeight="1">
      <c r="A404" s="545"/>
      <c r="B404" s="545"/>
      <c r="C404" s="545"/>
      <c r="D404" s="545"/>
      <c r="E404" s="545"/>
      <c r="F404" s="545"/>
      <c r="G404" s="545"/>
      <c r="H404" s="545"/>
      <c r="I404" s="545"/>
      <c r="J404" s="545"/>
      <c r="K404" s="545"/>
      <c r="L404" s="545"/>
      <c r="M404" s="545"/>
      <c r="N404" s="545"/>
      <c r="O404" s="545"/>
      <c r="P404" s="545"/>
      <c r="Q404" s="545"/>
      <c r="R404" s="545"/>
      <c r="S404" s="545"/>
      <c r="T404" s="545"/>
      <c r="U404" s="545"/>
      <c r="V404" s="545"/>
      <c r="W404" s="545"/>
      <c r="X404" s="545"/>
      <c r="Y404" s="545"/>
      <c r="Z404" s="545"/>
    </row>
    <row r="405" ht="9.0" customHeight="1">
      <c r="A405" s="545"/>
      <c r="B405" s="545"/>
      <c r="C405" s="545"/>
      <c r="D405" s="545"/>
      <c r="E405" s="545"/>
      <c r="F405" s="545"/>
      <c r="G405" s="545"/>
      <c r="H405" s="545"/>
      <c r="I405" s="545"/>
      <c r="J405" s="545"/>
      <c r="K405" s="545"/>
      <c r="L405" s="545"/>
      <c r="M405" s="545"/>
      <c r="N405" s="545"/>
      <c r="O405" s="545"/>
      <c r="P405" s="545"/>
      <c r="Q405" s="545"/>
      <c r="R405" s="545"/>
      <c r="S405" s="545"/>
      <c r="T405" s="545"/>
      <c r="U405" s="545"/>
      <c r="V405" s="545"/>
      <c r="W405" s="545"/>
      <c r="X405" s="545"/>
      <c r="Y405" s="545"/>
      <c r="Z405" s="545"/>
    </row>
    <row r="406" ht="9.0" customHeight="1">
      <c r="A406" s="545"/>
      <c r="B406" s="545"/>
      <c r="C406" s="545"/>
      <c r="D406" s="545"/>
      <c r="E406" s="545"/>
      <c r="F406" s="545"/>
      <c r="G406" s="545"/>
      <c r="H406" s="545"/>
      <c r="I406" s="545"/>
      <c r="J406" s="545"/>
      <c r="K406" s="545"/>
      <c r="L406" s="545"/>
      <c r="M406" s="545"/>
      <c r="N406" s="545"/>
      <c r="O406" s="545"/>
      <c r="P406" s="545"/>
      <c r="Q406" s="545"/>
      <c r="R406" s="545"/>
      <c r="S406" s="545"/>
      <c r="T406" s="545"/>
      <c r="U406" s="545"/>
      <c r="V406" s="545"/>
      <c r="W406" s="545"/>
      <c r="X406" s="545"/>
      <c r="Y406" s="545"/>
      <c r="Z406" s="545"/>
    </row>
    <row r="407" ht="9.0" customHeight="1">
      <c r="A407" s="545"/>
      <c r="B407" s="545"/>
      <c r="C407" s="545"/>
      <c r="D407" s="545"/>
      <c r="E407" s="545"/>
      <c r="F407" s="545"/>
      <c r="G407" s="545"/>
      <c r="H407" s="545"/>
      <c r="I407" s="545"/>
      <c r="J407" s="545"/>
      <c r="K407" s="545"/>
      <c r="L407" s="545"/>
      <c r="M407" s="545"/>
      <c r="N407" s="545"/>
      <c r="O407" s="545"/>
      <c r="P407" s="545"/>
      <c r="Q407" s="545"/>
      <c r="R407" s="545"/>
      <c r="S407" s="545"/>
      <c r="T407" s="545"/>
      <c r="U407" s="545"/>
      <c r="V407" s="545"/>
      <c r="W407" s="545"/>
      <c r="X407" s="545"/>
      <c r="Y407" s="545"/>
      <c r="Z407" s="545"/>
    </row>
    <row r="408" ht="9.0" customHeight="1">
      <c r="A408" s="545"/>
      <c r="B408" s="545"/>
      <c r="C408" s="545"/>
      <c r="D408" s="545"/>
      <c r="E408" s="545"/>
      <c r="F408" s="545"/>
      <c r="G408" s="545"/>
      <c r="H408" s="545"/>
      <c r="I408" s="545"/>
      <c r="J408" s="545"/>
      <c r="K408" s="545"/>
      <c r="L408" s="545"/>
      <c r="M408" s="545"/>
      <c r="N408" s="545"/>
      <c r="O408" s="545"/>
      <c r="P408" s="545"/>
      <c r="Q408" s="545"/>
      <c r="R408" s="545"/>
      <c r="S408" s="545"/>
      <c r="T408" s="545"/>
      <c r="U408" s="545"/>
      <c r="V408" s="545"/>
      <c r="W408" s="545"/>
      <c r="X408" s="545"/>
      <c r="Y408" s="545"/>
      <c r="Z408" s="545"/>
    </row>
    <row r="409" ht="9.0" customHeight="1">
      <c r="A409" s="545"/>
      <c r="B409" s="545"/>
      <c r="C409" s="545"/>
      <c r="D409" s="545"/>
      <c r="E409" s="545"/>
      <c r="F409" s="545"/>
      <c r="G409" s="545"/>
      <c r="H409" s="545"/>
      <c r="I409" s="545"/>
      <c r="J409" s="545"/>
      <c r="K409" s="545"/>
      <c r="L409" s="545"/>
      <c r="M409" s="545"/>
      <c r="N409" s="545"/>
      <c r="O409" s="545"/>
      <c r="P409" s="545"/>
      <c r="Q409" s="545"/>
      <c r="R409" s="545"/>
      <c r="S409" s="545"/>
      <c r="T409" s="545"/>
      <c r="U409" s="545"/>
      <c r="V409" s="545"/>
      <c r="W409" s="545"/>
      <c r="X409" s="545"/>
      <c r="Y409" s="545"/>
      <c r="Z409" s="545"/>
    </row>
    <row r="410" ht="9.0" customHeight="1">
      <c r="A410" s="545"/>
      <c r="B410" s="545"/>
      <c r="C410" s="545"/>
      <c r="D410" s="545"/>
      <c r="E410" s="545"/>
      <c r="F410" s="545"/>
      <c r="G410" s="545"/>
      <c r="H410" s="545"/>
      <c r="I410" s="545"/>
      <c r="J410" s="545"/>
      <c r="K410" s="545"/>
      <c r="L410" s="545"/>
      <c r="M410" s="545"/>
      <c r="N410" s="545"/>
      <c r="O410" s="545"/>
      <c r="P410" s="545"/>
      <c r="Q410" s="545"/>
      <c r="R410" s="545"/>
      <c r="S410" s="545"/>
      <c r="T410" s="545"/>
      <c r="U410" s="545"/>
      <c r="V410" s="545"/>
      <c r="W410" s="545"/>
      <c r="X410" s="545"/>
      <c r="Y410" s="545"/>
      <c r="Z410" s="545"/>
    </row>
    <row r="411" ht="9.0" customHeight="1">
      <c r="A411" s="545"/>
      <c r="B411" s="545"/>
      <c r="C411" s="545"/>
      <c r="D411" s="545"/>
      <c r="E411" s="545"/>
      <c r="F411" s="545"/>
      <c r="G411" s="545"/>
      <c r="H411" s="545"/>
      <c r="I411" s="545"/>
      <c r="J411" s="545"/>
      <c r="K411" s="545"/>
      <c r="L411" s="545"/>
      <c r="M411" s="545"/>
      <c r="N411" s="545"/>
      <c r="O411" s="545"/>
      <c r="P411" s="545"/>
      <c r="Q411" s="545"/>
      <c r="R411" s="545"/>
      <c r="S411" s="545"/>
      <c r="T411" s="545"/>
      <c r="U411" s="545"/>
      <c r="V411" s="545"/>
      <c r="W411" s="545"/>
      <c r="X411" s="545"/>
      <c r="Y411" s="545"/>
      <c r="Z411" s="545"/>
    </row>
    <row r="412" ht="9.0" customHeight="1">
      <c r="A412" s="545"/>
      <c r="B412" s="545"/>
      <c r="C412" s="545"/>
      <c r="D412" s="545"/>
      <c r="E412" s="545"/>
      <c r="F412" s="545"/>
      <c r="G412" s="545"/>
      <c r="H412" s="545"/>
      <c r="I412" s="545"/>
      <c r="J412" s="545"/>
      <c r="K412" s="545"/>
      <c r="L412" s="545"/>
      <c r="M412" s="545"/>
      <c r="N412" s="545"/>
      <c r="O412" s="545"/>
      <c r="P412" s="545"/>
      <c r="Q412" s="545"/>
      <c r="R412" s="545"/>
      <c r="S412" s="545"/>
      <c r="T412" s="545"/>
      <c r="U412" s="545"/>
      <c r="V412" s="545"/>
      <c r="W412" s="545"/>
      <c r="X412" s="545"/>
      <c r="Y412" s="545"/>
      <c r="Z412" s="545"/>
    </row>
    <row r="413" ht="9.0" customHeight="1">
      <c r="A413" s="545"/>
      <c r="B413" s="545"/>
      <c r="C413" s="545"/>
      <c r="D413" s="545"/>
      <c r="E413" s="545"/>
      <c r="F413" s="545"/>
      <c r="G413" s="545"/>
      <c r="H413" s="545"/>
      <c r="I413" s="545"/>
      <c r="J413" s="545"/>
      <c r="K413" s="545"/>
      <c r="L413" s="545"/>
      <c r="M413" s="545"/>
      <c r="N413" s="545"/>
      <c r="O413" s="545"/>
      <c r="P413" s="545"/>
      <c r="Q413" s="545"/>
      <c r="R413" s="545"/>
      <c r="S413" s="545"/>
      <c r="T413" s="545"/>
      <c r="U413" s="545"/>
      <c r="V413" s="545"/>
      <c r="W413" s="545"/>
      <c r="X413" s="545"/>
      <c r="Y413" s="545"/>
      <c r="Z413" s="545"/>
    </row>
    <row r="414" ht="9.0" customHeight="1">
      <c r="A414" s="545"/>
      <c r="B414" s="545"/>
      <c r="C414" s="545"/>
      <c r="D414" s="545"/>
      <c r="E414" s="545"/>
      <c r="F414" s="545"/>
      <c r="G414" s="545"/>
      <c r="H414" s="545"/>
      <c r="I414" s="545"/>
      <c r="J414" s="545"/>
      <c r="K414" s="545"/>
      <c r="L414" s="545"/>
      <c r="M414" s="545"/>
      <c r="N414" s="545"/>
      <c r="O414" s="545"/>
      <c r="P414" s="545"/>
      <c r="Q414" s="545"/>
      <c r="R414" s="545"/>
      <c r="S414" s="545"/>
      <c r="T414" s="545"/>
      <c r="U414" s="545"/>
      <c r="V414" s="545"/>
      <c r="W414" s="545"/>
      <c r="X414" s="545"/>
      <c r="Y414" s="545"/>
      <c r="Z414" s="545"/>
    </row>
    <row r="415" ht="9.0" customHeight="1">
      <c r="A415" s="545"/>
      <c r="B415" s="545"/>
      <c r="C415" s="545"/>
      <c r="D415" s="545"/>
      <c r="E415" s="545"/>
      <c r="F415" s="545"/>
      <c r="G415" s="545"/>
      <c r="H415" s="545"/>
      <c r="I415" s="545"/>
      <c r="J415" s="545"/>
      <c r="K415" s="545"/>
      <c r="L415" s="545"/>
      <c r="M415" s="545"/>
      <c r="N415" s="545"/>
      <c r="O415" s="545"/>
      <c r="P415" s="545"/>
      <c r="Q415" s="545"/>
      <c r="R415" s="545"/>
      <c r="S415" s="545"/>
      <c r="T415" s="545"/>
      <c r="U415" s="545"/>
      <c r="V415" s="545"/>
      <c r="W415" s="545"/>
      <c r="X415" s="545"/>
      <c r="Y415" s="545"/>
      <c r="Z415" s="545"/>
    </row>
    <row r="416" ht="9.0" customHeight="1">
      <c r="A416" s="545"/>
      <c r="B416" s="545"/>
      <c r="C416" s="545"/>
      <c r="D416" s="545"/>
      <c r="E416" s="545"/>
      <c r="F416" s="545"/>
      <c r="G416" s="545"/>
      <c r="H416" s="545"/>
      <c r="I416" s="545"/>
      <c r="J416" s="545"/>
      <c r="K416" s="545"/>
      <c r="L416" s="545"/>
      <c r="M416" s="545"/>
      <c r="N416" s="545"/>
      <c r="O416" s="545"/>
      <c r="P416" s="545"/>
      <c r="Q416" s="545"/>
      <c r="R416" s="545"/>
      <c r="S416" s="545"/>
      <c r="T416" s="545"/>
      <c r="U416" s="545"/>
      <c r="V416" s="545"/>
      <c r="W416" s="545"/>
      <c r="X416" s="545"/>
      <c r="Y416" s="545"/>
      <c r="Z416" s="545"/>
    </row>
    <row r="417" ht="9.0" customHeight="1">
      <c r="A417" s="545"/>
      <c r="B417" s="545"/>
      <c r="C417" s="545"/>
      <c r="D417" s="545"/>
      <c r="E417" s="545"/>
      <c r="F417" s="545"/>
      <c r="G417" s="545"/>
      <c r="H417" s="545"/>
      <c r="I417" s="545"/>
      <c r="J417" s="545"/>
      <c r="K417" s="545"/>
      <c r="L417" s="545"/>
      <c r="M417" s="545"/>
      <c r="N417" s="545"/>
      <c r="O417" s="545"/>
      <c r="P417" s="545"/>
      <c r="Q417" s="545"/>
      <c r="R417" s="545"/>
      <c r="S417" s="545"/>
      <c r="T417" s="545"/>
      <c r="U417" s="545"/>
      <c r="V417" s="545"/>
      <c r="W417" s="545"/>
      <c r="X417" s="545"/>
      <c r="Y417" s="545"/>
      <c r="Z417" s="545"/>
    </row>
    <row r="418" ht="9.0" customHeight="1">
      <c r="A418" s="545"/>
      <c r="B418" s="545"/>
      <c r="C418" s="545"/>
      <c r="D418" s="545"/>
      <c r="E418" s="545"/>
      <c r="F418" s="545"/>
      <c r="G418" s="545"/>
      <c r="H418" s="545"/>
      <c r="I418" s="545"/>
      <c r="J418" s="545"/>
      <c r="K418" s="545"/>
      <c r="L418" s="545"/>
      <c r="M418" s="545"/>
      <c r="N418" s="545"/>
      <c r="O418" s="545"/>
      <c r="P418" s="545"/>
      <c r="Q418" s="545"/>
      <c r="R418" s="545"/>
      <c r="S418" s="545"/>
      <c r="T418" s="545"/>
      <c r="U418" s="545"/>
      <c r="V418" s="545"/>
      <c r="W418" s="545"/>
      <c r="X418" s="545"/>
      <c r="Y418" s="545"/>
      <c r="Z418" s="545"/>
    </row>
    <row r="419" ht="9.0" customHeight="1">
      <c r="A419" s="545"/>
      <c r="B419" s="545"/>
      <c r="C419" s="545"/>
      <c r="D419" s="545"/>
      <c r="E419" s="545"/>
      <c r="F419" s="545"/>
      <c r="G419" s="545"/>
      <c r="H419" s="545"/>
      <c r="I419" s="545"/>
      <c r="J419" s="545"/>
      <c r="K419" s="545"/>
      <c r="L419" s="545"/>
      <c r="M419" s="545"/>
      <c r="N419" s="545"/>
      <c r="O419" s="545"/>
      <c r="P419" s="545"/>
      <c r="Q419" s="545"/>
      <c r="R419" s="545"/>
      <c r="S419" s="545"/>
      <c r="T419" s="545"/>
      <c r="U419" s="545"/>
      <c r="V419" s="545"/>
      <c r="W419" s="545"/>
      <c r="X419" s="545"/>
      <c r="Y419" s="545"/>
      <c r="Z419" s="545"/>
    </row>
    <row r="420" ht="9.0" customHeight="1">
      <c r="A420" s="545"/>
      <c r="B420" s="545"/>
      <c r="C420" s="545"/>
      <c r="D420" s="545"/>
      <c r="E420" s="545"/>
      <c r="F420" s="545"/>
      <c r="G420" s="545"/>
      <c r="H420" s="545"/>
      <c r="I420" s="545"/>
      <c r="J420" s="545"/>
      <c r="K420" s="545"/>
      <c r="L420" s="545"/>
      <c r="M420" s="545"/>
      <c r="N420" s="545"/>
      <c r="O420" s="545"/>
      <c r="P420" s="545"/>
      <c r="Q420" s="545"/>
      <c r="R420" s="545"/>
      <c r="S420" s="545"/>
      <c r="T420" s="545"/>
      <c r="U420" s="545"/>
      <c r="V420" s="545"/>
      <c r="W420" s="545"/>
      <c r="X420" s="545"/>
      <c r="Y420" s="545"/>
      <c r="Z420" s="545"/>
    </row>
    <row r="421" ht="9.0" customHeight="1">
      <c r="A421" s="545"/>
      <c r="B421" s="545"/>
      <c r="C421" s="545"/>
      <c r="D421" s="545"/>
      <c r="E421" s="545"/>
      <c r="F421" s="545"/>
      <c r="G421" s="545"/>
      <c r="H421" s="545"/>
      <c r="I421" s="545"/>
      <c r="J421" s="545"/>
      <c r="K421" s="545"/>
      <c r="L421" s="545"/>
      <c r="M421" s="545"/>
      <c r="N421" s="545"/>
      <c r="O421" s="545"/>
      <c r="P421" s="545"/>
      <c r="Q421" s="545"/>
      <c r="R421" s="545"/>
      <c r="S421" s="545"/>
      <c r="T421" s="545"/>
      <c r="U421" s="545"/>
      <c r="V421" s="545"/>
      <c r="W421" s="545"/>
      <c r="X421" s="545"/>
      <c r="Y421" s="545"/>
      <c r="Z421" s="545"/>
    </row>
    <row r="422" ht="9.0" customHeight="1">
      <c r="A422" s="545"/>
      <c r="B422" s="545"/>
      <c r="C422" s="545"/>
      <c r="D422" s="545"/>
      <c r="E422" s="545"/>
      <c r="F422" s="545"/>
      <c r="G422" s="545"/>
      <c r="H422" s="545"/>
      <c r="I422" s="545"/>
      <c r="J422" s="545"/>
      <c r="K422" s="545"/>
      <c r="L422" s="545"/>
      <c r="M422" s="545"/>
      <c r="N422" s="545"/>
      <c r="O422" s="545"/>
      <c r="P422" s="545"/>
      <c r="Q422" s="545"/>
      <c r="R422" s="545"/>
      <c r="S422" s="545"/>
      <c r="T422" s="545"/>
      <c r="U422" s="545"/>
      <c r="V422" s="545"/>
      <c r="W422" s="545"/>
      <c r="X422" s="545"/>
      <c r="Y422" s="545"/>
      <c r="Z422" s="545"/>
    </row>
    <row r="423" ht="9.0" customHeight="1">
      <c r="A423" s="545"/>
      <c r="B423" s="545"/>
      <c r="C423" s="545"/>
      <c r="D423" s="545"/>
      <c r="E423" s="545"/>
      <c r="F423" s="545"/>
      <c r="G423" s="545"/>
      <c r="H423" s="545"/>
      <c r="I423" s="545"/>
      <c r="J423" s="545"/>
      <c r="K423" s="545"/>
      <c r="L423" s="545"/>
      <c r="M423" s="545"/>
      <c r="N423" s="545"/>
      <c r="O423" s="545"/>
      <c r="P423" s="545"/>
      <c r="Q423" s="545"/>
      <c r="R423" s="545"/>
      <c r="S423" s="545"/>
      <c r="T423" s="545"/>
      <c r="U423" s="545"/>
      <c r="V423" s="545"/>
      <c r="W423" s="545"/>
      <c r="X423" s="545"/>
      <c r="Y423" s="545"/>
      <c r="Z423" s="545"/>
    </row>
    <row r="424" ht="9.0" customHeight="1">
      <c r="A424" s="545"/>
      <c r="B424" s="545"/>
      <c r="C424" s="545"/>
      <c r="D424" s="545"/>
      <c r="E424" s="545"/>
      <c r="F424" s="545"/>
      <c r="G424" s="545"/>
      <c r="H424" s="545"/>
      <c r="I424" s="545"/>
      <c r="J424" s="545"/>
      <c r="K424" s="545"/>
      <c r="L424" s="545"/>
      <c r="M424" s="545"/>
      <c r="N424" s="545"/>
      <c r="O424" s="545"/>
      <c r="P424" s="545"/>
      <c r="Q424" s="545"/>
      <c r="R424" s="545"/>
      <c r="S424" s="545"/>
      <c r="T424" s="545"/>
      <c r="U424" s="545"/>
      <c r="V424" s="545"/>
      <c r="W424" s="545"/>
      <c r="X424" s="545"/>
      <c r="Y424" s="545"/>
      <c r="Z424" s="545"/>
    </row>
    <row r="425" ht="9.0" customHeight="1">
      <c r="A425" s="545"/>
      <c r="B425" s="545"/>
      <c r="C425" s="545"/>
      <c r="D425" s="545"/>
      <c r="E425" s="545"/>
      <c r="F425" s="545"/>
      <c r="G425" s="545"/>
      <c r="H425" s="545"/>
      <c r="I425" s="545"/>
      <c r="J425" s="545"/>
      <c r="K425" s="545"/>
      <c r="L425" s="545"/>
      <c r="M425" s="545"/>
      <c r="N425" s="545"/>
      <c r="O425" s="545"/>
      <c r="P425" s="545"/>
      <c r="Q425" s="545"/>
      <c r="R425" s="545"/>
      <c r="S425" s="545"/>
      <c r="T425" s="545"/>
      <c r="U425" s="545"/>
      <c r="V425" s="545"/>
      <c r="W425" s="545"/>
      <c r="X425" s="545"/>
      <c r="Y425" s="545"/>
      <c r="Z425" s="545"/>
    </row>
    <row r="426" ht="9.0" customHeight="1">
      <c r="A426" s="545"/>
      <c r="B426" s="545"/>
      <c r="C426" s="545"/>
      <c r="D426" s="545"/>
      <c r="E426" s="545"/>
      <c r="F426" s="545"/>
      <c r="G426" s="545"/>
      <c r="H426" s="545"/>
      <c r="I426" s="545"/>
      <c r="J426" s="545"/>
      <c r="K426" s="545"/>
      <c r="L426" s="545"/>
      <c r="M426" s="545"/>
      <c r="N426" s="545"/>
      <c r="O426" s="545"/>
      <c r="P426" s="545"/>
      <c r="Q426" s="545"/>
      <c r="R426" s="545"/>
      <c r="S426" s="545"/>
      <c r="T426" s="545"/>
      <c r="U426" s="545"/>
      <c r="V426" s="545"/>
      <c r="W426" s="545"/>
      <c r="X426" s="545"/>
      <c r="Y426" s="545"/>
      <c r="Z426" s="545"/>
    </row>
    <row r="427" ht="9.0" customHeight="1">
      <c r="A427" s="545"/>
      <c r="B427" s="545"/>
      <c r="C427" s="545"/>
      <c r="D427" s="545"/>
      <c r="E427" s="545"/>
      <c r="F427" s="545"/>
      <c r="G427" s="545"/>
      <c r="H427" s="545"/>
      <c r="I427" s="545"/>
      <c r="J427" s="545"/>
      <c r="K427" s="545"/>
      <c r="L427" s="545"/>
      <c r="M427" s="545"/>
      <c r="N427" s="545"/>
      <c r="O427" s="545"/>
      <c r="P427" s="545"/>
      <c r="Q427" s="545"/>
      <c r="R427" s="545"/>
      <c r="S427" s="545"/>
      <c r="T427" s="545"/>
      <c r="U427" s="545"/>
      <c r="V427" s="545"/>
      <c r="W427" s="545"/>
      <c r="X427" s="545"/>
      <c r="Y427" s="545"/>
      <c r="Z427" s="545"/>
    </row>
    <row r="428" ht="9.0" customHeight="1">
      <c r="A428" s="545"/>
      <c r="B428" s="545"/>
      <c r="C428" s="545"/>
      <c r="D428" s="545"/>
      <c r="E428" s="545"/>
      <c r="F428" s="545"/>
      <c r="G428" s="545"/>
      <c r="H428" s="545"/>
      <c r="I428" s="545"/>
      <c r="J428" s="545"/>
      <c r="K428" s="545"/>
      <c r="L428" s="545"/>
      <c r="M428" s="545"/>
      <c r="N428" s="545"/>
      <c r="O428" s="545"/>
      <c r="P428" s="545"/>
      <c r="Q428" s="545"/>
      <c r="R428" s="545"/>
      <c r="S428" s="545"/>
      <c r="T428" s="545"/>
      <c r="U428" s="545"/>
      <c r="V428" s="545"/>
      <c r="W428" s="545"/>
      <c r="X428" s="545"/>
      <c r="Y428" s="545"/>
      <c r="Z428" s="545"/>
    </row>
    <row r="429" ht="9.0" customHeight="1">
      <c r="A429" s="545"/>
      <c r="B429" s="545"/>
      <c r="C429" s="545"/>
      <c r="D429" s="545"/>
      <c r="E429" s="545"/>
      <c r="F429" s="545"/>
      <c r="G429" s="545"/>
      <c r="H429" s="545"/>
      <c r="I429" s="545"/>
      <c r="J429" s="545"/>
      <c r="K429" s="545"/>
      <c r="L429" s="545"/>
      <c r="M429" s="545"/>
      <c r="N429" s="545"/>
      <c r="O429" s="545"/>
      <c r="P429" s="545"/>
      <c r="Q429" s="545"/>
      <c r="R429" s="545"/>
      <c r="S429" s="545"/>
      <c r="T429" s="545"/>
      <c r="U429" s="545"/>
      <c r="V429" s="545"/>
      <c r="W429" s="545"/>
      <c r="X429" s="545"/>
      <c r="Y429" s="545"/>
      <c r="Z429" s="545"/>
    </row>
    <row r="430" ht="9.0" customHeight="1">
      <c r="A430" s="545"/>
      <c r="B430" s="545"/>
      <c r="C430" s="545"/>
      <c r="D430" s="545"/>
      <c r="E430" s="545"/>
      <c r="F430" s="545"/>
      <c r="G430" s="545"/>
      <c r="H430" s="545"/>
      <c r="I430" s="545"/>
      <c r="J430" s="545"/>
      <c r="K430" s="545"/>
      <c r="L430" s="545"/>
      <c r="M430" s="545"/>
      <c r="N430" s="545"/>
      <c r="O430" s="545"/>
      <c r="P430" s="545"/>
      <c r="Q430" s="545"/>
      <c r="R430" s="545"/>
      <c r="S430" s="545"/>
      <c r="T430" s="545"/>
      <c r="U430" s="545"/>
      <c r="V430" s="545"/>
      <c r="W430" s="545"/>
      <c r="X430" s="545"/>
      <c r="Y430" s="545"/>
      <c r="Z430" s="545"/>
    </row>
    <row r="431" ht="9.0" customHeight="1">
      <c r="A431" s="545"/>
      <c r="B431" s="545"/>
      <c r="C431" s="545"/>
      <c r="D431" s="545"/>
      <c r="E431" s="545"/>
      <c r="F431" s="545"/>
      <c r="G431" s="545"/>
      <c r="H431" s="545"/>
      <c r="I431" s="545"/>
      <c r="J431" s="545"/>
      <c r="K431" s="545"/>
      <c r="L431" s="545"/>
      <c r="M431" s="545"/>
      <c r="N431" s="545"/>
      <c r="O431" s="545"/>
      <c r="P431" s="545"/>
      <c r="Q431" s="545"/>
      <c r="R431" s="545"/>
      <c r="S431" s="545"/>
      <c r="T431" s="545"/>
      <c r="U431" s="545"/>
      <c r="V431" s="545"/>
      <c r="W431" s="545"/>
      <c r="X431" s="545"/>
      <c r="Y431" s="545"/>
      <c r="Z431" s="545"/>
    </row>
    <row r="432" ht="9.0" customHeight="1">
      <c r="A432" s="545"/>
      <c r="B432" s="545"/>
      <c r="C432" s="545"/>
      <c r="D432" s="545"/>
      <c r="E432" s="545"/>
      <c r="F432" s="545"/>
      <c r="G432" s="545"/>
      <c r="H432" s="545"/>
      <c r="I432" s="545"/>
      <c r="J432" s="545"/>
      <c r="K432" s="545"/>
      <c r="L432" s="545"/>
      <c r="M432" s="545"/>
      <c r="N432" s="545"/>
      <c r="O432" s="545"/>
      <c r="P432" s="545"/>
      <c r="Q432" s="545"/>
      <c r="R432" s="545"/>
      <c r="S432" s="545"/>
      <c r="T432" s="545"/>
      <c r="U432" s="545"/>
      <c r="V432" s="545"/>
      <c r="W432" s="545"/>
      <c r="X432" s="545"/>
      <c r="Y432" s="545"/>
      <c r="Z432" s="545"/>
    </row>
    <row r="433" ht="9.0" customHeight="1">
      <c r="A433" s="545"/>
      <c r="B433" s="545"/>
      <c r="C433" s="545"/>
      <c r="D433" s="545"/>
      <c r="E433" s="545"/>
      <c r="F433" s="545"/>
      <c r="G433" s="545"/>
      <c r="H433" s="545"/>
      <c r="I433" s="545"/>
      <c r="J433" s="545"/>
      <c r="K433" s="545"/>
      <c r="L433" s="545"/>
      <c r="M433" s="545"/>
      <c r="N433" s="545"/>
      <c r="O433" s="545"/>
      <c r="P433" s="545"/>
      <c r="Q433" s="545"/>
      <c r="R433" s="545"/>
      <c r="S433" s="545"/>
      <c r="T433" s="545"/>
      <c r="U433" s="545"/>
      <c r="V433" s="545"/>
      <c r="W433" s="545"/>
      <c r="X433" s="545"/>
      <c r="Y433" s="545"/>
      <c r="Z433" s="545"/>
    </row>
    <row r="434" ht="9.0" customHeight="1">
      <c r="A434" s="545"/>
      <c r="B434" s="545"/>
      <c r="C434" s="545"/>
      <c r="D434" s="545"/>
      <c r="E434" s="545"/>
      <c r="F434" s="545"/>
      <c r="G434" s="545"/>
      <c r="H434" s="545"/>
      <c r="I434" s="545"/>
      <c r="J434" s="545"/>
      <c r="K434" s="545"/>
      <c r="L434" s="545"/>
      <c r="M434" s="545"/>
      <c r="N434" s="545"/>
      <c r="O434" s="545"/>
      <c r="P434" s="545"/>
      <c r="Q434" s="545"/>
      <c r="R434" s="545"/>
      <c r="S434" s="545"/>
      <c r="T434" s="545"/>
      <c r="U434" s="545"/>
      <c r="V434" s="545"/>
      <c r="W434" s="545"/>
      <c r="X434" s="545"/>
      <c r="Y434" s="545"/>
      <c r="Z434" s="545"/>
    </row>
    <row r="435" ht="9.0" customHeight="1">
      <c r="A435" s="545"/>
      <c r="B435" s="545"/>
      <c r="C435" s="545"/>
      <c r="D435" s="545"/>
      <c r="E435" s="545"/>
      <c r="F435" s="545"/>
      <c r="G435" s="545"/>
      <c r="H435" s="545"/>
      <c r="I435" s="545"/>
      <c r="J435" s="545"/>
      <c r="K435" s="545"/>
      <c r="L435" s="545"/>
      <c r="M435" s="545"/>
      <c r="N435" s="545"/>
      <c r="O435" s="545"/>
      <c r="P435" s="545"/>
      <c r="Q435" s="545"/>
      <c r="R435" s="545"/>
      <c r="S435" s="545"/>
      <c r="T435" s="545"/>
      <c r="U435" s="545"/>
      <c r="V435" s="545"/>
      <c r="W435" s="545"/>
      <c r="X435" s="545"/>
      <c r="Y435" s="545"/>
      <c r="Z435" s="545"/>
    </row>
    <row r="436" ht="9.0" customHeight="1">
      <c r="A436" s="545"/>
      <c r="B436" s="545"/>
      <c r="C436" s="545"/>
      <c r="D436" s="545"/>
      <c r="E436" s="545"/>
      <c r="F436" s="545"/>
      <c r="G436" s="545"/>
      <c r="H436" s="545"/>
      <c r="I436" s="545"/>
      <c r="J436" s="545"/>
      <c r="K436" s="545"/>
      <c r="L436" s="545"/>
      <c r="M436" s="545"/>
      <c r="N436" s="545"/>
      <c r="O436" s="545"/>
      <c r="P436" s="545"/>
      <c r="Q436" s="545"/>
      <c r="R436" s="545"/>
      <c r="S436" s="545"/>
      <c r="T436" s="545"/>
      <c r="U436" s="545"/>
      <c r="V436" s="545"/>
      <c r="W436" s="545"/>
      <c r="X436" s="545"/>
      <c r="Y436" s="545"/>
      <c r="Z436" s="545"/>
    </row>
    <row r="437" ht="9.0" customHeight="1">
      <c r="A437" s="545"/>
      <c r="B437" s="545"/>
      <c r="C437" s="545"/>
      <c r="D437" s="545"/>
      <c r="E437" s="545"/>
      <c r="F437" s="545"/>
      <c r="G437" s="545"/>
      <c r="H437" s="545"/>
      <c r="I437" s="545"/>
      <c r="J437" s="545"/>
      <c r="K437" s="545"/>
      <c r="L437" s="545"/>
      <c r="M437" s="545"/>
      <c r="N437" s="545"/>
      <c r="O437" s="545"/>
      <c r="P437" s="545"/>
      <c r="Q437" s="545"/>
      <c r="R437" s="545"/>
      <c r="S437" s="545"/>
      <c r="T437" s="545"/>
      <c r="U437" s="545"/>
      <c r="V437" s="545"/>
      <c r="W437" s="545"/>
      <c r="X437" s="545"/>
      <c r="Y437" s="545"/>
      <c r="Z437" s="545"/>
    </row>
    <row r="438" ht="9.0" customHeight="1">
      <c r="A438" s="545"/>
      <c r="B438" s="545"/>
      <c r="C438" s="545"/>
      <c r="D438" s="545"/>
      <c r="E438" s="545"/>
      <c r="F438" s="545"/>
      <c r="G438" s="545"/>
      <c r="H438" s="545"/>
      <c r="I438" s="545"/>
      <c r="J438" s="545"/>
      <c r="K438" s="545"/>
      <c r="L438" s="545"/>
      <c r="M438" s="545"/>
      <c r="N438" s="545"/>
      <c r="O438" s="545"/>
      <c r="P438" s="545"/>
      <c r="Q438" s="545"/>
      <c r="R438" s="545"/>
      <c r="S438" s="545"/>
      <c r="T438" s="545"/>
      <c r="U438" s="545"/>
      <c r="V438" s="545"/>
      <c r="W438" s="545"/>
      <c r="X438" s="545"/>
      <c r="Y438" s="545"/>
      <c r="Z438" s="545"/>
    </row>
    <row r="439" ht="9.0" customHeight="1">
      <c r="A439" s="545"/>
      <c r="B439" s="545"/>
      <c r="C439" s="545"/>
      <c r="D439" s="545"/>
      <c r="E439" s="545"/>
      <c r="F439" s="545"/>
      <c r="G439" s="545"/>
      <c r="H439" s="545"/>
      <c r="I439" s="545"/>
      <c r="J439" s="545"/>
      <c r="K439" s="545"/>
      <c r="L439" s="545"/>
      <c r="M439" s="545"/>
      <c r="N439" s="545"/>
      <c r="O439" s="545"/>
      <c r="P439" s="545"/>
      <c r="Q439" s="545"/>
      <c r="R439" s="545"/>
      <c r="S439" s="545"/>
      <c r="T439" s="545"/>
      <c r="U439" s="545"/>
      <c r="V439" s="545"/>
      <c r="W439" s="545"/>
      <c r="X439" s="545"/>
      <c r="Y439" s="545"/>
      <c r="Z439" s="545"/>
    </row>
    <row r="440" ht="9.0" customHeight="1">
      <c r="A440" s="545"/>
      <c r="B440" s="545"/>
      <c r="C440" s="545"/>
      <c r="D440" s="545"/>
      <c r="E440" s="545"/>
      <c r="F440" s="545"/>
      <c r="G440" s="545"/>
      <c r="H440" s="545"/>
      <c r="I440" s="545"/>
      <c r="J440" s="545"/>
      <c r="K440" s="545"/>
      <c r="L440" s="545"/>
      <c r="M440" s="545"/>
      <c r="N440" s="545"/>
      <c r="O440" s="545"/>
      <c r="P440" s="545"/>
      <c r="Q440" s="545"/>
      <c r="R440" s="545"/>
      <c r="S440" s="545"/>
      <c r="T440" s="545"/>
      <c r="U440" s="545"/>
      <c r="V440" s="545"/>
      <c r="W440" s="545"/>
      <c r="X440" s="545"/>
      <c r="Y440" s="545"/>
      <c r="Z440" s="545"/>
    </row>
    <row r="441" ht="9.0" customHeight="1">
      <c r="A441" s="545"/>
      <c r="B441" s="545"/>
      <c r="C441" s="545"/>
      <c r="D441" s="545"/>
      <c r="E441" s="545"/>
      <c r="F441" s="545"/>
      <c r="G441" s="545"/>
      <c r="H441" s="545"/>
      <c r="I441" s="545"/>
      <c r="J441" s="545"/>
      <c r="K441" s="545"/>
      <c r="L441" s="545"/>
      <c r="M441" s="545"/>
      <c r="N441" s="545"/>
      <c r="O441" s="545"/>
      <c r="P441" s="545"/>
      <c r="Q441" s="545"/>
      <c r="R441" s="545"/>
      <c r="S441" s="545"/>
      <c r="T441" s="545"/>
      <c r="U441" s="545"/>
      <c r="V441" s="545"/>
      <c r="W441" s="545"/>
      <c r="X441" s="545"/>
      <c r="Y441" s="545"/>
      <c r="Z441" s="545"/>
    </row>
    <row r="442" ht="9.0" customHeight="1">
      <c r="A442" s="545"/>
      <c r="B442" s="545"/>
      <c r="C442" s="545"/>
      <c r="D442" s="545"/>
      <c r="E442" s="545"/>
      <c r="F442" s="545"/>
      <c r="G442" s="545"/>
      <c r="H442" s="545"/>
      <c r="I442" s="545"/>
      <c r="J442" s="545"/>
      <c r="K442" s="545"/>
      <c r="L442" s="545"/>
      <c r="M442" s="545"/>
      <c r="N442" s="545"/>
      <c r="O442" s="545"/>
      <c r="P442" s="545"/>
      <c r="Q442" s="545"/>
      <c r="R442" s="545"/>
      <c r="S442" s="545"/>
      <c r="T442" s="545"/>
      <c r="U442" s="545"/>
      <c r="V442" s="545"/>
      <c r="W442" s="545"/>
      <c r="X442" s="545"/>
      <c r="Y442" s="545"/>
      <c r="Z442" s="545"/>
    </row>
    <row r="443" ht="9.0" customHeight="1">
      <c r="A443" s="545"/>
      <c r="B443" s="545"/>
      <c r="C443" s="545"/>
      <c r="D443" s="545"/>
      <c r="E443" s="545"/>
      <c r="F443" s="545"/>
      <c r="G443" s="545"/>
      <c r="H443" s="545"/>
      <c r="I443" s="545"/>
      <c r="J443" s="545"/>
      <c r="K443" s="545"/>
      <c r="L443" s="545"/>
      <c r="M443" s="545"/>
      <c r="N443" s="545"/>
      <c r="O443" s="545"/>
      <c r="P443" s="545"/>
      <c r="Q443" s="545"/>
      <c r="R443" s="545"/>
      <c r="S443" s="545"/>
      <c r="T443" s="545"/>
      <c r="U443" s="545"/>
      <c r="V443" s="545"/>
      <c r="W443" s="545"/>
      <c r="X443" s="545"/>
      <c r="Y443" s="545"/>
      <c r="Z443" s="545"/>
    </row>
    <row r="444" ht="9.0" customHeight="1">
      <c r="A444" s="545"/>
      <c r="B444" s="545"/>
      <c r="C444" s="545"/>
      <c r="D444" s="545"/>
      <c r="E444" s="545"/>
      <c r="F444" s="545"/>
      <c r="G444" s="545"/>
      <c r="H444" s="545"/>
      <c r="I444" s="545"/>
      <c r="J444" s="545"/>
      <c r="K444" s="545"/>
      <c r="L444" s="545"/>
      <c r="M444" s="545"/>
      <c r="N444" s="545"/>
      <c r="O444" s="545"/>
      <c r="P444" s="545"/>
      <c r="Q444" s="545"/>
      <c r="R444" s="545"/>
      <c r="S444" s="545"/>
      <c r="T444" s="545"/>
      <c r="U444" s="545"/>
      <c r="V444" s="545"/>
      <c r="W444" s="545"/>
      <c r="X444" s="545"/>
      <c r="Y444" s="545"/>
      <c r="Z444" s="545"/>
    </row>
    <row r="445" ht="9.0" customHeight="1">
      <c r="A445" s="545"/>
      <c r="B445" s="545"/>
      <c r="C445" s="545"/>
      <c r="D445" s="545"/>
      <c r="E445" s="545"/>
      <c r="F445" s="545"/>
      <c r="G445" s="545"/>
      <c r="H445" s="545"/>
      <c r="I445" s="545"/>
      <c r="J445" s="545"/>
      <c r="K445" s="545"/>
      <c r="L445" s="545"/>
      <c r="M445" s="545"/>
      <c r="N445" s="545"/>
      <c r="O445" s="545"/>
      <c r="P445" s="545"/>
      <c r="Q445" s="545"/>
      <c r="R445" s="545"/>
      <c r="S445" s="545"/>
      <c r="T445" s="545"/>
      <c r="U445" s="545"/>
      <c r="V445" s="545"/>
      <c r="W445" s="545"/>
      <c r="X445" s="545"/>
      <c r="Y445" s="545"/>
      <c r="Z445" s="545"/>
    </row>
    <row r="446" ht="9.0" customHeight="1">
      <c r="A446" s="545"/>
      <c r="B446" s="545"/>
      <c r="C446" s="545"/>
      <c r="D446" s="545"/>
      <c r="E446" s="545"/>
      <c r="F446" s="545"/>
      <c r="G446" s="545"/>
      <c r="H446" s="545"/>
      <c r="I446" s="545"/>
      <c r="J446" s="545"/>
      <c r="K446" s="545"/>
      <c r="L446" s="545"/>
      <c r="M446" s="545"/>
      <c r="N446" s="545"/>
      <c r="O446" s="545"/>
      <c r="P446" s="545"/>
      <c r="Q446" s="545"/>
      <c r="R446" s="545"/>
      <c r="S446" s="545"/>
      <c r="T446" s="545"/>
      <c r="U446" s="545"/>
      <c r="V446" s="545"/>
      <c r="W446" s="545"/>
      <c r="X446" s="545"/>
      <c r="Y446" s="545"/>
      <c r="Z446" s="545"/>
    </row>
    <row r="447" ht="9.0" customHeight="1">
      <c r="A447" s="545"/>
      <c r="B447" s="545"/>
      <c r="C447" s="545"/>
      <c r="D447" s="545"/>
      <c r="E447" s="545"/>
      <c r="F447" s="545"/>
      <c r="G447" s="545"/>
      <c r="H447" s="545"/>
      <c r="I447" s="545"/>
      <c r="J447" s="545"/>
      <c r="K447" s="545"/>
      <c r="L447" s="545"/>
      <c r="M447" s="545"/>
      <c r="N447" s="545"/>
      <c r="O447" s="545"/>
      <c r="P447" s="545"/>
      <c r="Q447" s="545"/>
      <c r="R447" s="545"/>
      <c r="S447" s="545"/>
      <c r="T447" s="545"/>
      <c r="U447" s="545"/>
      <c r="V447" s="545"/>
      <c r="W447" s="545"/>
      <c r="X447" s="545"/>
      <c r="Y447" s="545"/>
      <c r="Z447" s="545"/>
    </row>
    <row r="448" ht="9.0" customHeight="1">
      <c r="A448" s="545"/>
      <c r="B448" s="545"/>
      <c r="C448" s="545"/>
      <c r="D448" s="545"/>
      <c r="E448" s="545"/>
      <c r="F448" s="545"/>
      <c r="G448" s="545"/>
      <c r="H448" s="545"/>
      <c r="I448" s="545"/>
      <c r="J448" s="545"/>
      <c r="K448" s="545"/>
      <c r="L448" s="545"/>
      <c r="M448" s="545"/>
      <c r="N448" s="545"/>
      <c r="O448" s="545"/>
      <c r="P448" s="545"/>
      <c r="Q448" s="545"/>
      <c r="R448" s="545"/>
      <c r="S448" s="545"/>
      <c r="T448" s="545"/>
      <c r="U448" s="545"/>
      <c r="V448" s="545"/>
      <c r="W448" s="545"/>
      <c r="X448" s="545"/>
      <c r="Y448" s="545"/>
      <c r="Z448" s="545"/>
    </row>
    <row r="449" ht="9.0" customHeight="1">
      <c r="A449" s="545"/>
      <c r="B449" s="545"/>
      <c r="C449" s="545"/>
      <c r="D449" s="545"/>
      <c r="E449" s="545"/>
      <c r="F449" s="545"/>
      <c r="G449" s="545"/>
      <c r="H449" s="545"/>
      <c r="I449" s="545"/>
      <c r="J449" s="545"/>
      <c r="K449" s="545"/>
      <c r="L449" s="545"/>
      <c r="M449" s="545"/>
      <c r="N449" s="545"/>
      <c r="O449" s="545"/>
      <c r="P449" s="545"/>
      <c r="Q449" s="545"/>
      <c r="R449" s="545"/>
      <c r="S449" s="545"/>
      <c r="T449" s="545"/>
      <c r="U449" s="545"/>
      <c r="V449" s="545"/>
      <c r="W449" s="545"/>
      <c r="X449" s="545"/>
      <c r="Y449" s="545"/>
      <c r="Z449" s="545"/>
    </row>
    <row r="450" ht="9.0" customHeight="1">
      <c r="A450" s="545"/>
      <c r="B450" s="545"/>
      <c r="C450" s="545"/>
      <c r="D450" s="545"/>
      <c r="E450" s="545"/>
      <c r="F450" s="545"/>
      <c r="G450" s="545"/>
      <c r="H450" s="545"/>
      <c r="I450" s="545"/>
      <c r="J450" s="545"/>
      <c r="K450" s="545"/>
      <c r="L450" s="545"/>
      <c r="M450" s="545"/>
      <c r="N450" s="545"/>
      <c r="O450" s="545"/>
      <c r="P450" s="545"/>
      <c r="Q450" s="545"/>
      <c r="R450" s="545"/>
      <c r="S450" s="545"/>
      <c r="T450" s="545"/>
      <c r="U450" s="545"/>
      <c r="V450" s="545"/>
      <c r="W450" s="545"/>
      <c r="X450" s="545"/>
      <c r="Y450" s="545"/>
      <c r="Z450" s="545"/>
    </row>
    <row r="451" ht="9.0" customHeight="1">
      <c r="A451" s="545"/>
      <c r="B451" s="545"/>
      <c r="C451" s="545"/>
      <c r="D451" s="545"/>
      <c r="E451" s="545"/>
      <c r="F451" s="545"/>
      <c r="G451" s="545"/>
      <c r="H451" s="545"/>
      <c r="I451" s="545"/>
      <c r="J451" s="545"/>
      <c r="K451" s="545"/>
      <c r="L451" s="545"/>
      <c r="M451" s="545"/>
      <c r="N451" s="545"/>
      <c r="O451" s="545"/>
      <c r="P451" s="545"/>
      <c r="Q451" s="545"/>
      <c r="R451" s="545"/>
      <c r="S451" s="545"/>
      <c r="T451" s="545"/>
      <c r="U451" s="545"/>
      <c r="V451" s="545"/>
      <c r="W451" s="545"/>
      <c r="X451" s="545"/>
      <c r="Y451" s="545"/>
      <c r="Z451" s="545"/>
    </row>
    <row r="452" ht="9.0" customHeight="1">
      <c r="A452" s="545"/>
      <c r="B452" s="545"/>
      <c r="C452" s="545"/>
      <c r="D452" s="545"/>
      <c r="E452" s="545"/>
      <c r="F452" s="545"/>
      <c r="G452" s="545"/>
      <c r="H452" s="545"/>
      <c r="I452" s="545"/>
      <c r="J452" s="545"/>
      <c r="K452" s="545"/>
      <c r="L452" s="545"/>
      <c r="M452" s="545"/>
      <c r="N452" s="545"/>
      <c r="O452" s="545"/>
      <c r="P452" s="545"/>
      <c r="Q452" s="545"/>
      <c r="R452" s="545"/>
      <c r="S452" s="545"/>
      <c r="T452" s="545"/>
      <c r="U452" s="545"/>
      <c r="V452" s="545"/>
      <c r="W452" s="545"/>
      <c r="X452" s="545"/>
      <c r="Y452" s="545"/>
      <c r="Z452" s="545"/>
    </row>
    <row r="453" ht="9.0" customHeight="1">
      <c r="A453" s="545"/>
      <c r="B453" s="545"/>
      <c r="C453" s="545"/>
      <c r="D453" s="545"/>
      <c r="E453" s="545"/>
      <c r="F453" s="545"/>
      <c r="G453" s="545"/>
      <c r="H453" s="545"/>
      <c r="I453" s="545"/>
      <c r="J453" s="545"/>
      <c r="K453" s="545"/>
      <c r="L453" s="545"/>
      <c r="M453" s="545"/>
      <c r="N453" s="545"/>
      <c r="O453" s="545"/>
      <c r="P453" s="545"/>
      <c r="Q453" s="545"/>
      <c r="R453" s="545"/>
      <c r="S453" s="545"/>
      <c r="T453" s="545"/>
      <c r="U453" s="545"/>
      <c r="V453" s="545"/>
      <c r="W453" s="545"/>
      <c r="X453" s="545"/>
      <c r="Y453" s="545"/>
      <c r="Z453" s="545"/>
    </row>
    <row r="454" ht="9.0" customHeight="1">
      <c r="A454" s="545"/>
      <c r="B454" s="545"/>
      <c r="C454" s="545"/>
      <c r="D454" s="545"/>
      <c r="E454" s="545"/>
      <c r="F454" s="545"/>
      <c r="G454" s="545"/>
      <c r="H454" s="545"/>
      <c r="I454" s="545"/>
      <c r="J454" s="545"/>
      <c r="K454" s="545"/>
      <c r="L454" s="545"/>
      <c r="M454" s="545"/>
      <c r="N454" s="545"/>
      <c r="O454" s="545"/>
      <c r="P454" s="545"/>
      <c r="Q454" s="545"/>
      <c r="R454" s="545"/>
      <c r="S454" s="545"/>
      <c r="T454" s="545"/>
      <c r="U454" s="545"/>
      <c r="V454" s="545"/>
      <c r="W454" s="545"/>
      <c r="X454" s="545"/>
      <c r="Y454" s="545"/>
      <c r="Z454" s="545"/>
    </row>
    <row r="455" ht="9.0" customHeight="1">
      <c r="A455" s="545"/>
      <c r="B455" s="545"/>
      <c r="C455" s="545"/>
      <c r="D455" s="545"/>
      <c r="E455" s="545"/>
      <c r="F455" s="545"/>
      <c r="G455" s="545"/>
      <c r="H455" s="545"/>
      <c r="I455" s="545"/>
      <c r="J455" s="545"/>
      <c r="K455" s="545"/>
      <c r="L455" s="545"/>
      <c r="M455" s="545"/>
      <c r="N455" s="545"/>
      <c r="O455" s="545"/>
      <c r="P455" s="545"/>
      <c r="Q455" s="545"/>
      <c r="R455" s="545"/>
      <c r="S455" s="545"/>
      <c r="T455" s="545"/>
      <c r="U455" s="545"/>
      <c r="V455" s="545"/>
      <c r="W455" s="545"/>
      <c r="X455" s="545"/>
      <c r="Y455" s="545"/>
      <c r="Z455" s="545"/>
    </row>
    <row r="456" ht="9.0" customHeight="1">
      <c r="A456" s="545"/>
      <c r="B456" s="545"/>
      <c r="C456" s="545"/>
      <c r="D456" s="545"/>
      <c r="E456" s="545"/>
      <c r="F456" s="545"/>
      <c r="G456" s="545"/>
      <c r="H456" s="545"/>
      <c r="I456" s="545"/>
      <c r="J456" s="545"/>
      <c r="K456" s="545"/>
      <c r="L456" s="545"/>
      <c r="M456" s="545"/>
      <c r="N456" s="545"/>
      <c r="O456" s="545"/>
      <c r="P456" s="545"/>
      <c r="Q456" s="545"/>
      <c r="R456" s="545"/>
      <c r="S456" s="545"/>
      <c r="T456" s="545"/>
      <c r="U456" s="545"/>
      <c r="V456" s="545"/>
      <c r="W456" s="545"/>
      <c r="X456" s="545"/>
      <c r="Y456" s="545"/>
      <c r="Z456" s="545"/>
    </row>
    <row r="457" ht="9.0" customHeight="1">
      <c r="A457" s="545"/>
      <c r="B457" s="545"/>
      <c r="C457" s="545"/>
      <c r="D457" s="545"/>
      <c r="E457" s="545"/>
      <c r="F457" s="545"/>
      <c r="G457" s="545"/>
      <c r="H457" s="545"/>
      <c r="I457" s="545"/>
      <c r="J457" s="545"/>
      <c r="K457" s="545"/>
      <c r="L457" s="545"/>
      <c r="M457" s="545"/>
      <c r="N457" s="545"/>
      <c r="O457" s="545"/>
      <c r="P457" s="545"/>
      <c r="Q457" s="545"/>
      <c r="R457" s="545"/>
      <c r="S457" s="545"/>
      <c r="T457" s="545"/>
      <c r="U457" s="545"/>
      <c r="V457" s="545"/>
      <c r="W457" s="545"/>
      <c r="X457" s="545"/>
      <c r="Y457" s="545"/>
      <c r="Z457" s="545"/>
    </row>
    <row r="458" ht="9.0" customHeight="1">
      <c r="A458" s="545"/>
      <c r="B458" s="545"/>
      <c r="C458" s="545"/>
      <c r="D458" s="545"/>
      <c r="E458" s="545"/>
      <c r="F458" s="545"/>
      <c r="G458" s="545"/>
      <c r="H458" s="545"/>
      <c r="I458" s="545"/>
      <c r="J458" s="545"/>
      <c r="K458" s="545"/>
      <c r="L458" s="545"/>
      <c r="M458" s="545"/>
      <c r="N458" s="545"/>
      <c r="O458" s="545"/>
      <c r="P458" s="545"/>
      <c r="Q458" s="545"/>
      <c r="R458" s="545"/>
      <c r="S458" s="545"/>
      <c r="T458" s="545"/>
      <c r="U458" s="545"/>
      <c r="V458" s="545"/>
      <c r="W458" s="545"/>
      <c r="X458" s="545"/>
      <c r="Y458" s="545"/>
      <c r="Z458" s="545"/>
    </row>
    <row r="459" ht="9.0" customHeight="1">
      <c r="A459" s="545"/>
      <c r="B459" s="545"/>
      <c r="C459" s="545"/>
      <c r="D459" s="545"/>
      <c r="E459" s="545"/>
      <c r="F459" s="545"/>
      <c r="G459" s="545"/>
      <c r="H459" s="545"/>
      <c r="I459" s="545"/>
      <c r="J459" s="545"/>
      <c r="K459" s="545"/>
      <c r="L459" s="545"/>
      <c r="M459" s="545"/>
      <c r="N459" s="545"/>
      <c r="O459" s="545"/>
      <c r="P459" s="545"/>
      <c r="Q459" s="545"/>
      <c r="R459" s="545"/>
      <c r="S459" s="545"/>
      <c r="T459" s="545"/>
      <c r="U459" s="545"/>
      <c r="V459" s="545"/>
      <c r="W459" s="545"/>
      <c r="X459" s="545"/>
      <c r="Y459" s="545"/>
      <c r="Z459" s="545"/>
    </row>
    <row r="460" ht="9.0" customHeight="1">
      <c r="A460" s="545"/>
      <c r="B460" s="545"/>
      <c r="C460" s="545"/>
      <c r="D460" s="545"/>
      <c r="E460" s="545"/>
      <c r="F460" s="545"/>
      <c r="G460" s="545"/>
      <c r="H460" s="545"/>
      <c r="I460" s="545"/>
      <c r="J460" s="545"/>
      <c r="K460" s="545"/>
      <c r="L460" s="545"/>
      <c r="M460" s="545"/>
      <c r="N460" s="545"/>
      <c r="O460" s="545"/>
      <c r="P460" s="545"/>
      <c r="Q460" s="545"/>
      <c r="R460" s="545"/>
      <c r="S460" s="545"/>
      <c r="T460" s="545"/>
      <c r="U460" s="545"/>
      <c r="V460" s="545"/>
      <c r="W460" s="545"/>
      <c r="X460" s="545"/>
      <c r="Y460" s="545"/>
      <c r="Z460" s="545"/>
    </row>
    <row r="461" ht="9.0" customHeight="1">
      <c r="A461" s="545"/>
      <c r="B461" s="545"/>
      <c r="C461" s="545"/>
      <c r="D461" s="545"/>
      <c r="E461" s="545"/>
      <c r="F461" s="545"/>
      <c r="G461" s="545"/>
      <c r="H461" s="545"/>
      <c r="I461" s="545"/>
      <c r="J461" s="545"/>
      <c r="K461" s="545"/>
      <c r="L461" s="545"/>
      <c r="M461" s="545"/>
      <c r="N461" s="545"/>
      <c r="O461" s="545"/>
      <c r="P461" s="545"/>
      <c r="Q461" s="545"/>
      <c r="R461" s="545"/>
      <c r="S461" s="545"/>
      <c r="T461" s="545"/>
      <c r="U461" s="545"/>
      <c r="V461" s="545"/>
      <c r="W461" s="545"/>
      <c r="X461" s="545"/>
      <c r="Y461" s="545"/>
      <c r="Z461" s="545"/>
    </row>
    <row r="462" ht="9.0" customHeight="1">
      <c r="A462" s="545"/>
      <c r="B462" s="545"/>
      <c r="C462" s="545"/>
      <c r="D462" s="545"/>
      <c r="E462" s="545"/>
      <c r="F462" s="545"/>
      <c r="G462" s="545"/>
      <c r="H462" s="545"/>
      <c r="I462" s="545"/>
      <c r="J462" s="545"/>
      <c r="K462" s="545"/>
      <c r="L462" s="545"/>
      <c r="M462" s="545"/>
      <c r="N462" s="545"/>
      <c r="O462" s="545"/>
      <c r="P462" s="545"/>
      <c r="Q462" s="545"/>
      <c r="R462" s="545"/>
      <c r="S462" s="545"/>
      <c r="T462" s="545"/>
      <c r="U462" s="545"/>
      <c r="V462" s="545"/>
      <c r="W462" s="545"/>
      <c r="X462" s="545"/>
      <c r="Y462" s="545"/>
      <c r="Z462" s="545"/>
    </row>
    <row r="463" ht="9.0" customHeight="1">
      <c r="A463" s="545"/>
      <c r="B463" s="545"/>
      <c r="C463" s="545"/>
      <c r="D463" s="545"/>
      <c r="E463" s="545"/>
      <c r="F463" s="545"/>
      <c r="G463" s="545"/>
      <c r="H463" s="545"/>
      <c r="I463" s="545"/>
      <c r="J463" s="545"/>
      <c r="K463" s="545"/>
      <c r="L463" s="545"/>
      <c r="M463" s="545"/>
      <c r="N463" s="545"/>
      <c r="O463" s="545"/>
      <c r="P463" s="545"/>
      <c r="Q463" s="545"/>
      <c r="R463" s="545"/>
      <c r="S463" s="545"/>
      <c r="T463" s="545"/>
      <c r="U463" s="545"/>
      <c r="V463" s="545"/>
      <c r="W463" s="545"/>
      <c r="X463" s="545"/>
      <c r="Y463" s="545"/>
      <c r="Z463" s="545"/>
    </row>
    <row r="464" ht="9.0" customHeight="1">
      <c r="A464" s="545"/>
      <c r="B464" s="545"/>
      <c r="C464" s="545"/>
      <c r="D464" s="545"/>
      <c r="E464" s="545"/>
      <c r="F464" s="545"/>
      <c r="G464" s="545"/>
      <c r="H464" s="545"/>
      <c r="I464" s="545"/>
      <c r="J464" s="545"/>
      <c r="K464" s="545"/>
      <c r="L464" s="545"/>
      <c r="M464" s="545"/>
      <c r="N464" s="545"/>
      <c r="O464" s="545"/>
      <c r="P464" s="545"/>
      <c r="Q464" s="545"/>
      <c r="R464" s="545"/>
      <c r="S464" s="545"/>
      <c r="T464" s="545"/>
      <c r="U464" s="545"/>
      <c r="V464" s="545"/>
      <c r="W464" s="545"/>
      <c r="X464" s="545"/>
      <c r="Y464" s="545"/>
      <c r="Z464" s="545"/>
    </row>
    <row r="465" ht="9.0" customHeight="1">
      <c r="A465" s="545"/>
      <c r="B465" s="545"/>
      <c r="C465" s="545"/>
      <c r="D465" s="545"/>
      <c r="E465" s="545"/>
      <c r="F465" s="545"/>
      <c r="G465" s="545"/>
      <c r="H465" s="545"/>
      <c r="I465" s="545"/>
      <c r="J465" s="545"/>
      <c r="K465" s="545"/>
      <c r="L465" s="545"/>
      <c r="M465" s="545"/>
      <c r="N465" s="545"/>
      <c r="O465" s="545"/>
      <c r="P465" s="545"/>
      <c r="Q465" s="545"/>
      <c r="R465" s="545"/>
      <c r="S465" s="545"/>
      <c r="T465" s="545"/>
      <c r="U465" s="545"/>
      <c r="V465" s="545"/>
      <c r="W465" s="545"/>
      <c r="X465" s="545"/>
      <c r="Y465" s="545"/>
      <c r="Z465" s="545"/>
    </row>
    <row r="466" ht="9.0" customHeight="1">
      <c r="A466" s="545"/>
      <c r="B466" s="545"/>
      <c r="C466" s="545"/>
      <c r="D466" s="545"/>
      <c r="E466" s="545"/>
      <c r="F466" s="545"/>
      <c r="G466" s="545"/>
      <c r="H466" s="545"/>
      <c r="I466" s="545"/>
      <c r="J466" s="545"/>
      <c r="K466" s="545"/>
      <c r="L466" s="545"/>
      <c r="M466" s="545"/>
      <c r="N466" s="545"/>
      <c r="O466" s="545"/>
      <c r="P466" s="545"/>
      <c r="Q466" s="545"/>
      <c r="R466" s="545"/>
      <c r="S466" s="545"/>
      <c r="T466" s="545"/>
      <c r="U466" s="545"/>
      <c r="V466" s="545"/>
      <c r="W466" s="545"/>
      <c r="X466" s="545"/>
      <c r="Y466" s="545"/>
      <c r="Z466" s="545"/>
    </row>
    <row r="467" ht="9.0" customHeight="1">
      <c r="A467" s="545"/>
      <c r="B467" s="545"/>
      <c r="C467" s="545"/>
      <c r="D467" s="545"/>
      <c r="E467" s="545"/>
      <c r="F467" s="545"/>
      <c r="G467" s="545"/>
      <c r="H467" s="545"/>
      <c r="I467" s="545"/>
      <c r="J467" s="545"/>
      <c r="K467" s="545"/>
      <c r="L467" s="545"/>
      <c r="M467" s="545"/>
      <c r="N467" s="545"/>
      <c r="O467" s="545"/>
      <c r="P467" s="545"/>
      <c r="Q467" s="545"/>
      <c r="R467" s="545"/>
      <c r="S467" s="545"/>
      <c r="T467" s="545"/>
      <c r="U467" s="545"/>
      <c r="V467" s="545"/>
      <c r="W467" s="545"/>
      <c r="X467" s="545"/>
      <c r="Y467" s="545"/>
      <c r="Z467" s="545"/>
    </row>
    <row r="468" ht="9.0" customHeight="1">
      <c r="A468" s="545"/>
      <c r="B468" s="545"/>
      <c r="C468" s="545"/>
      <c r="D468" s="545"/>
      <c r="E468" s="545"/>
      <c r="F468" s="545"/>
      <c r="G468" s="545"/>
      <c r="H468" s="545"/>
      <c r="I468" s="545"/>
      <c r="J468" s="545"/>
      <c r="K468" s="545"/>
      <c r="L468" s="545"/>
      <c r="M468" s="545"/>
      <c r="N468" s="545"/>
      <c r="O468" s="545"/>
      <c r="P468" s="545"/>
      <c r="Q468" s="545"/>
      <c r="R468" s="545"/>
      <c r="S468" s="545"/>
      <c r="T468" s="545"/>
      <c r="U468" s="545"/>
      <c r="V468" s="545"/>
      <c r="W468" s="545"/>
      <c r="X468" s="545"/>
      <c r="Y468" s="545"/>
      <c r="Z468" s="545"/>
    </row>
    <row r="469" ht="9.0" customHeight="1">
      <c r="A469" s="545"/>
      <c r="B469" s="545"/>
      <c r="C469" s="545"/>
      <c r="D469" s="545"/>
      <c r="E469" s="545"/>
      <c r="F469" s="545"/>
      <c r="G469" s="545"/>
      <c r="H469" s="545"/>
      <c r="I469" s="545"/>
      <c r="J469" s="545"/>
      <c r="K469" s="545"/>
      <c r="L469" s="545"/>
      <c r="M469" s="545"/>
      <c r="N469" s="545"/>
      <c r="O469" s="545"/>
      <c r="P469" s="545"/>
      <c r="Q469" s="545"/>
      <c r="R469" s="545"/>
      <c r="S469" s="545"/>
      <c r="T469" s="545"/>
      <c r="U469" s="545"/>
      <c r="V469" s="545"/>
      <c r="W469" s="545"/>
      <c r="X469" s="545"/>
      <c r="Y469" s="545"/>
      <c r="Z469" s="545"/>
    </row>
    <row r="470" ht="9.0" customHeight="1">
      <c r="A470" s="545"/>
      <c r="B470" s="545"/>
      <c r="C470" s="545"/>
      <c r="D470" s="545"/>
      <c r="E470" s="545"/>
      <c r="F470" s="545"/>
      <c r="G470" s="545"/>
      <c r="H470" s="545"/>
      <c r="I470" s="545"/>
      <c r="J470" s="545"/>
      <c r="K470" s="545"/>
      <c r="L470" s="545"/>
      <c r="M470" s="545"/>
      <c r="N470" s="545"/>
      <c r="O470" s="545"/>
      <c r="P470" s="545"/>
      <c r="Q470" s="545"/>
      <c r="R470" s="545"/>
      <c r="S470" s="545"/>
      <c r="T470" s="545"/>
      <c r="U470" s="545"/>
      <c r="V470" s="545"/>
      <c r="W470" s="545"/>
      <c r="X470" s="545"/>
      <c r="Y470" s="545"/>
      <c r="Z470" s="545"/>
    </row>
    <row r="471" ht="9.0" customHeight="1">
      <c r="A471" s="545"/>
      <c r="B471" s="545"/>
      <c r="C471" s="545"/>
      <c r="D471" s="545"/>
      <c r="E471" s="545"/>
      <c r="F471" s="545"/>
      <c r="G471" s="545"/>
      <c r="H471" s="545"/>
      <c r="I471" s="545"/>
      <c r="J471" s="545"/>
      <c r="K471" s="545"/>
      <c r="L471" s="545"/>
      <c r="M471" s="545"/>
      <c r="N471" s="545"/>
      <c r="O471" s="545"/>
      <c r="P471" s="545"/>
      <c r="Q471" s="545"/>
      <c r="R471" s="545"/>
      <c r="S471" s="545"/>
      <c r="T471" s="545"/>
      <c r="U471" s="545"/>
      <c r="V471" s="545"/>
      <c r="W471" s="545"/>
      <c r="X471" s="545"/>
      <c r="Y471" s="545"/>
      <c r="Z471" s="545"/>
    </row>
    <row r="472" ht="9.0" customHeight="1">
      <c r="A472" s="545"/>
      <c r="B472" s="545"/>
      <c r="C472" s="545"/>
      <c r="D472" s="545"/>
      <c r="E472" s="545"/>
      <c r="F472" s="545"/>
      <c r="G472" s="545"/>
      <c r="H472" s="545"/>
      <c r="I472" s="545"/>
      <c r="J472" s="545"/>
      <c r="K472" s="545"/>
      <c r="L472" s="545"/>
      <c r="M472" s="545"/>
      <c r="N472" s="545"/>
      <c r="O472" s="545"/>
      <c r="P472" s="545"/>
      <c r="Q472" s="545"/>
      <c r="R472" s="545"/>
      <c r="S472" s="545"/>
      <c r="T472" s="545"/>
      <c r="U472" s="545"/>
      <c r="V472" s="545"/>
      <c r="W472" s="545"/>
      <c r="X472" s="545"/>
      <c r="Y472" s="545"/>
      <c r="Z472" s="545"/>
    </row>
    <row r="473" ht="9.0" customHeight="1">
      <c r="A473" s="545"/>
      <c r="B473" s="545"/>
      <c r="C473" s="545"/>
      <c r="D473" s="545"/>
      <c r="E473" s="545"/>
      <c r="F473" s="545"/>
      <c r="G473" s="545"/>
      <c r="H473" s="545"/>
      <c r="I473" s="545"/>
      <c r="J473" s="545"/>
      <c r="K473" s="545"/>
      <c r="L473" s="545"/>
      <c r="M473" s="545"/>
      <c r="N473" s="545"/>
      <c r="O473" s="545"/>
      <c r="P473" s="545"/>
      <c r="Q473" s="545"/>
      <c r="R473" s="545"/>
      <c r="S473" s="545"/>
      <c r="T473" s="545"/>
      <c r="U473" s="545"/>
      <c r="V473" s="545"/>
      <c r="W473" s="545"/>
      <c r="X473" s="545"/>
      <c r="Y473" s="545"/>
      <c r="Z473" s="545"/>
    </row>
    <row r="474" ht="9.0" customHeight="1">
      <c r="A474" s="545"/>
      <c r="B474" s="545"/>
      <c r="C474" s="545"/>
      <c r="D474" s="545"/>
      <c r="E474" s="545"/>
      <c r="F474" s="545"/>
      <c r="G474" s="545"/>
      <c r="H474" s="545"/>
      <c r="I474" s="545"/>
      <c r="J474" s="545"/>
      <c r="K474" s="545"/>
      <c r="L474" s="545"/>
      <c r="M474" s="545"/>
      <c r="N474" s="545"/>
      <c r="O474" s="545"/>
      <c r="P474" s="545"/>
      <c r="Q474" s="545"/>
      <c r="R474" s="545"/>
      <c r="S474" s="545"/>
      <c r="T474" s="545"/>
      <c r="U474" s="545"/>
      <c r="V474" s="545"/>
      <c r="W474" s="545"/>
      <c r="X474" s="545"/>
      <c r="Y474" s="545"/>
      <c r="Z474" s="545"/>
    </row>
    <row r="475" ht="9.0" customHeight="1">
      <c r="A475" s="545"/>
      <c r="B475" s="545"/>
      <c r="C475" s="545"/>
      <c r="D475" s="545"/>
      <c r="E475" s="545"/>
      <c r="F475" s="545"/>
      <c r="G475" s="545"/>
      <c r="H475" s="545"/>
      <c r="I475" s="545"/>
      <c r="J475" s="545"/>
      <c r="K475" s="545"/>
      <c r="L475" s="545"/>
      <c r="M475" s="545"/>
      <c r="N475" s="545"/>
      <c r="O475" s="545"/>
      <c r="P475" s="545"/>
      <c r="Q475" s="545"/>
      <c r="R475" s="545"/>
      <c r="S475" s="545"/>
      <c r="T475" s="545"/>
      <c r="U475" s="545"/>
      <c r="V475" s="545"/>
      <c r="W475" s="545"/>
      <c r="X475" s="545"/>
      <c r="Y475" s="545"/>
      <c r="Z475" s="545"/>
    </row>
    <row r="476" ht="9.0" customHeight="1">
      <c r="A476" s="545"/>
      <c r="B476" s="545"/>
      <c r="C476" s="545"/>
      <c r="D476" s="545"/>
      <c r="E476" s="545"/>
      <c r="F476" s="545"/>
      <c r="G476" s="545"/>
      <c r="H476" s="545"/>
      <c r="I476" s="545"/>
      <c r="J476" s="545"/>
      <c r="K476" s="545"/>
      <c r="L476" s="545"/>
      <c r="M476" s="545"/>
      <c r="N476" s="545"/>
      <c r="O476" s="545"/>
      <c r="P476" s="545"/>
      <c r="Q476" s="545"/>
      <c r="R476" s="545"/>
      <c r="S476" s="545"/>
      <c r="T476" s="545"/>
      <c r="U476" s="545"/>
      <c r="V476" s="545"/>
      <c r="W476" s="545"/>
      <c r="X476" s="545"/>
      <c r="Y476" s="545"/>
      <c r="Z476" s="545"/>
    </row>
    <row r="477" ht="9.0" customHeight="1">
      <c r="A477" s="545"/>
      <c r="B477" s="545"/>
      <c r="C477" s="545"/>
      <c r="D477" s="545"/>
      <c r="E477" s="545"/>
      <c r="F477" s="545"/>
      <c r="G477" s="545"/>
      <c r="H477" s="545"/>
      <c r="I477" s="545"/>
      <c r="J477" s="545"/>
      <c r="K477" s="545"/>
      <c r="L477" s="545"/>
      <c r="M477" s="545"/>
      <c r="N477" s="545"/>
      <c r="O477" s="545"/>
      <c r="P477" s="545"/>
      <c r="Q477" s="545"/>
      <c r="R477" s="545"/>
      <c r="S477" s="545"/>
      <c r="T477" s="545"/>
      <c r="U477" s="545"/>
      <c r="V477" s="545"/>
      <c r="W477" s="545"/>
      <c r="X477" s="545"/>
      <c r="Y477" s="545"/>
      <c r="Z477" s="545"/>
    </row>
    <row r="478" ht="9.0" customHeight="1">
      <c r="A478" s="545"/>
      <c r="B478" s="545"/>
      <c r="C478" s="545"/>
      <c r="D478" s="545"/>
      <c r="E478" s="545"/>
      <c r="F478" s="545"/>
      <c r="G478" s="545"/>
      <c r="H478" s="545"/>
      <c r="I478" s="545"/>
      <c r="J478" s="545"/>
      <c r="K478" s="545"/>
      <c r="L478" s="545"/>
      <c r="M478" s="545"/>
      <c r="N478" s="545"/>
      <c r="O478" s="545"/>
      <c r="P478" s="545"/>
      <c r="Q478" s="545"/>
      <c r="R478" s="545"/>
      <c r="S478" s="545"/>
      <c r="T478" s="545"/>
      <c r="U478" s="545"/>
      <c r="V478" s="545"/>
      <c r="W478" s="545"/>
      <c r="X478" s="545"/>
      <c r="Y478" s="545"/>
      <c r="Z478" s="545"/>
    </row>
    <row r="479" ht="9.0" customHeight="1">
      <c r="A479" s="545"/>
      <c r="B479" s="545"/>
      <c r="C479" s="545"/>
      <c r="D479" s="545"/>
      <c r="E479" s="545"/>
      <c r="F479" s="545"/>
      <c r="G479" s="545"/>
      <c r="H479" s="545"/>
      <c r="I479" s="545"/>
      <c r="J479" s="545"/>
      <c r="K479" s="545"/>
      <c r="L479" s="545"/>
      <c r="M479" s="545"/>
      <c r="N479" s="545"/>
      <c r="O479" s="545"/>
      <c r="P479" s="545"/>
      <c r="Q479" s="545"/>
      <c r="R479" s="545"/>
      <c r="S479" s="545"/>
      <c r="T479" s="545"/>
      <c r="U479" s="545"/>
      <c r="V479" s="545"/>
      <c r="W479" s="545"/>
      <c r="X479" s="545"/>
      <c r="Y479" s="545"/>
      <c r="Z479" s="545"/>
    </row>
    <row r="480" ht="9.0" customHeight="1">
      <c r="A480" s="545"/>
      <c r="B480" s="545"/>
      <c r="C480" s="545"/>
      <c r="D480" s="545"/>
      <c r="E480" s="545"/>
      <c r="F480" s="545"/>
      <c r="G480" s="545"/>
      <c r="H480" s="545"/>
      <c r="I480" s="545"/>
      <c r="J480" s="545"/>
      <c r="K480" s="545"/>
      <c r="L480" s="545"/>
      <c r="M480" s="545"/>
      <c r="N480" s="545"/>
      <c r="O480" s="545"/>
      <c r="P480" s="545"/>
      <c r="Q480" s="545"/>
      <c r="R480" s="545"/>
      <c r="S480" s="545"/>
      <c r="T480" s="545"/>
      <c r="U480" s="545"/>
      <c r="V480" s="545"/>
      <c r="W480" s="545"/>
      <c r="X480" s="545"/>
      <c r="Y480" s="545"/>
      <c r="Z480" s="545"/>
    </row>
    <row r="481" ht="9.0" customHeight="1">
      <c r="A481" s="545"/>
      <c r="B481" s="545"/>
      <c r="C481" s="545"/>
      <c r="D481" s="545"/>
      <c r="E481" s="545"/>
      <c r="F481" s="545"/>
      <c r="G481" s="545"/>
      <c r="H481" s="545"/>
      <c r="I481" s="545"/>
      <c r="J481" s="545"/>
      <c r="K481" s="545"/>
      <c r="L481" s="545"/>
      <c r="M481" s="545"/>
      <c r="N481" s="545"/>
      <c r="O481" s="545"/>
      <c r="P481" s="545"/>
      <c r="Q481" s="545"/>
      <c r="R481" s="545"/>
      <c r="S481" s="545"/>
      <c r="T481" s="545"/>
      <c r="U481" s="545"/>
      <c r="V481" s="545"/>
      <c r="W481" s="545"/>
      <c r="X481" s="545"/>
      <c r="Y481" s="545"/>
      <c r="Z481" s="545"/>
    </row>
    <row r="482" ht="9.0" customHeight="1">
      <c r="A482" s="545"/>
      <c r="B482" s="545"/>
      <c r="C482" s="545"/>
      <c r="D482" s="545"/>
      <c r="E482" s="545"/>
      <c r="F482" s="545"/>
      <c r="G482" s="545"/>
      <c r="H482" s="545"/>
      <c r="I482" s="545"/>
      <c r="J482" s="545"/>
      <c r="K482" s="545"/>
      <c r="L482" s="545"/>
      <c r="M482" s="545"/>
      <c r="N482" s="545"/>
      <c r="O482" s="545"/>
      <c r="P482" s="545"/>
      <c r="Q482" s="545"/>
      <c r="R482" s="545"/>
      <c r="S482" s="545"/>
      <c r="T482" s="545"/>
      <c r="U482" s="545"/>
      <c r="V482" s="545"/>
      <c r="W482" s="545"/>
      <c r="X482" s="545"/>
      <c r="Y482" s="545"/>
      <c r="Z482" s="545"/>
    </row>
    <row r="483" ht="9.0" customHeight="1">
      <c r="A483" s="545"/>
      <c r="B483" s="545"/>
      <c r="C483" s="545"/>
      <c r="D483" s="545"/>
      <c r="E483" s="545"/>
      <c r="F483" s="545"/>
      <c r="G483" s="545"/>
      <c r="H483" s="545"/>
      <c r="I483" s="545"/>
      <c r="J483" s="545"/>
      <c r="K483" s="545"/>
      <c r="L483" s="545"/>
      <c r="M483" s="545"/>
      <c r="N483" s="545"/>
      <c r="O483" s="545"/>
      <c r="P483" s="545"/>
      <c r="Q483" s="545"/>
      <c r="R483" s="545"/>
      <c r="S483" s="545"/>
      <c r="T483" s="545"/>
      <c r="U483" s="545"/>
      <c r="V483" s="545"/>
      <c r="W483" s="545"/>
      <c r="X483" s="545"/>
      <c r="Y483" s="545"/>
      <c r="Z483" s="545"/>
    </row>
    <row r="484" ht="9.0" customHeight="1">
      <c r="A484" s="545"/>
      <c r="B484" s="545"/>
      <c r="C484" s="545"/>
      <c r="D484" s="545"/>
      <c r="E484" s="545"/>
      <c r="F484" s="545"/>
      <c r="G484" s="545"/>
      <c r="H484" s="545"/>
      <c r="I484" s="545"/>
      <c r="J484" s="545"/>
      <c r="K484" s="545"/>
      <c r="L484" s="545"/>
      <c r="M484" s="545"/>
      <c r="N484" s="545"/>
      <c r="O484" s="545"/>
      <c r="P484" s="545"/>
      <c r="Q484" s="545"/>
      <c r="R484" s="545"/>
      <c r="S484" s="545"/>
      <c r="T484" s="545"/>
      <c r="U484" s="545"/>
      <c r="V484" s="545"/>
      <c r="W484" s="545"/>
      <c r="X484" s="545"/>
      <c r="Y484" s="545"/>
      <c r="Z484" s="545"/>
    </row>
    <row r="485" ht="9.0" customHeight="1">
      <c r="A485" s="545"/>
      <c r="B485" s="545"/>
      <c r="C485" s="545"/>
      <c r="D485" s="545"/>
      <c r="E485" s="545"/>
      <c r="F485" s="545"/>
      <c r="G485" s="545"/>
      <c r="H485" s="545"/>
      <c r="I485" s="545"/>
      <c r="J485" s="545"/>
      <c r="K485" s="545"/>
      <c r="L485" s="545"/>
      <c r="M485" s="545"/>
      <c r="N485" s="545"/>
      <c r="O485" s="545"/>
      <c r="P485" s="545"/>
      <c r="Q485" s="545"/>
      <c r="R485" s="545"/>
      <c r="S485" s="545"/>
      <c r="T485" s="545"/>
      <c r="U485" s="545"/>
      <c r="V485" s="545"/>
      <c r="W485" s="545"/>
      <c r="X485" s="545"/>
      <c r="Y485" s="545"/>
      <c r="Z485" s="545"/>
    </row>
    <row r="486" ht="9.0" customHeight="1">
      <c r="A486" s="545"/>
      <c r="B486" s="545"/>
      <c r="C486" s="545"/>
      <c r="D486" s="545"/>
      <c r="E486" s="545"/>
      <c r="F486" s="545"/>
      <c r="G486" s="545"/>
      <c r="H486" s="545"/>
      <c r="I486" s="545"/>
      <c r="J486" s="545"/>
      <c r="K486" s="545"/>
      <c r="L486" s="545"/>
      <c r="M486" s="545"/>
      <c r="N486" s="545"/>
      <c r="O486" s="545"/>
      <c r="P486" s="545"/>
      <c r="Q486" s="545"/>
      <c r="R486" s="545"/>
      <c r="S486" s="545"/>
      <c r="T486" s="545"/>
      <c r="U486" s="545"/>
      <c r="V486" s="545"/>
      <c r="W486" s="545"/>
      <c r="X486" s="545"/>
      <c r="Y486" s="545"/>
      <c r="Z486" s="545"/>
    </row>
    <row r="487" ht="9.0" customHeight="1">
      <c r="A487" s="545"/>
      <c r="B487" s="545"/>
      <c r="C487" s="545"/>
      <c r="D487" s="545"/>
      <c r="E487" s="545"/>
      <c r="F487" s="545"/>
      <c r="G487" s="545"/>
      <c r="H487" s="545"/>
      <c r="I487" s="545"/>
      <c r="J487" s="545"/>
      <c r="K487" s="545"/>
      <c r="L487" s="545"/>
      <c r="M487" s="545"/>
      <c r="N487" s="545"/>
      <c r="O487" s="545"/>
      <c r="P487" s="545"/>
      <c r="Q487" s="545"/>
      <c r="R487" s="545"/>
      <c r="S487" s="545"/>
      <c r="T487" s="545"/>
      <c r="U487" s="545"/>
      <c r="V487" s="545"/>
      <c r="W487" s="545"/>
      <c r="X487" s="545"/>
      <c r="Y487" s="545"/>
      <c r="Z487" s="545"/>
    </row>
    <row r="488" ht="9.0" customHeight="1">
      <c r="A488" s="545"/>
      <c r="B488" s="545"/>
      <c r="C488" s="545"/>
      <c r="D488" s="545"/>
      <c r="E488" s="545"/>
      <c r="F488" s="545"/>
      <c r="G488" s="545"/>
      <c r="H488" s="545"/>
      <c r="I488" s="545"/>
      <c r="J488" s="545"/>
      <c r="K488" s="545"/>
      <c r="L488" s="545"/>
      <c r="M488" s="545"/>
      <c r="N488" s="545"/>
      <c r="O488" s="545"/>
      <c r="P488" s="545"/>
      <c r="Q488" s="545"/>
      <c r="R488" s="545"/>
      <c r="S488" s="545"/>
      <c r="T488" s="545"/>
      <c r="U488" s="545"/>
      <c r="V488" s="545"/>
      <c r="W488" s="545"/>
      <c r="X488" s="545"/>
      <c r="Y488" s="545"/>
      <c r="Z488" s="545"/>
    </row>
    <row r="489" ht="9.0" customHeight="1">
      <c r="A489" s="545"/>
      <c r="B489" s="545"/>
      <c r="C489" s="545"/>
      <c r="D489" s="545"/>
      <c r="E489" s="545"/>
      <c r="F489" s="545"/>
      <c r="G489" s="545"/>
      <c r="H489" s="545"/>
      <c r="I489" s="545"/>
      <c r="J489" s="545"/>
      <c r="K489" s="545"/>
      <c r="L489" s="545"/>
      <c r="M489" s="545"/>
      <c r="N489" s="545"/>
      <c r="O489" s="545"/>
      <c r="P489" s="545"/>
      <c r="Q489" s="545"/>
      <c r="R489" s="545"/>
      <c r="S489" s="545"/>
      <c r="T489" s="545"/>
      <c r="U489" s="545"/>
      <c r="V489" s="545"/>
      <c r="W489" s="545"/>
      <c r="X489" s="545"/>
      <c r="Y489" s="545"/>
      <c r="Z489" s="545"/>
    </row>
    <row r="490" ht="9.0" customHeight="1">
      <c r="A490" s="545"/>
      <c r="B490" s="545"/>
      <c r="C490" s="545"/>
      <c r="D490" s="545"/>
      <c r="E490" s="545"/>
      <c r="F490" s="545"/>
      <c r="G490" s="545"/>
      <c r="H490" s="545"/>
      <c r="I490" s="545"/>
      <c r="J490" s="545"/>
      <c r="K490" s="545"/>
      <c r="L490" s="545"/>
      <c r="M490" s="545"/>
      <c r="N490" s="545"/>
      <c r="O490" s="545"/>
      <c r="P490" s="545"/>
      <c r="Q490" s="545"/>
      <c r="R490" s="545"/>
      <c r="S490" s="545"/>
      <c r="T490" s="545"/>
      <c r="U490" s="545"/>
      <c r="V490" s="545"/>
      <c r="W490" s="545"/>
      <c r="X490" s="545"/>
      <c r="Y490" s="545"/>
      <c r="Z490" s="545"/>
    </row>
    <row r="491" ht="9.0" customHeight="1">
      <c r="A491" s="545"/>
      <c r="B491" s="545"/>
      <c r="C491" s="545"/>
      <c r="D491" s="545"/>
      <c r="E491" s="545"/>
      <c r="F491" s="545"/>
      <c r="G491" s="545"/>
      <c r="H491" s="545"/>
      <c r="I491" s="545"/>
      <c r="J491" s="545"/>
      <c r="K491" s="545"/>
      <c r="L491" s="545"/>
      <c r="M491" s="545"/>
      <c r="N491" s="545"/>
      <c r="O491" s="545"/>
      <c r="P491" s="545"/>
      <c r="Q491" s="545"/>
      <c r="R491" s="545"/>
      <c r="S491" s="545"/>
      <c r="T491" s="545"/>
      <c r="U491" s="545"/>
      <c r="V491" s="545"/>
      <c r="W491" s="545"/>
      <c r="X491" s="545"/>
      <c r="Y491" s="545"/>
      <c r="Z491" s="545"/>
    </row>
    <row r="492" ht="9.0" customHeight="1">
      <c r="A492" s="545"/>
      <c r="B492" s="545"/>
      <c r="C492" s="545"/>
      <c r="D492" s="545"/>
      <c r="E492" s="545"/>
      <c r="F492" s="545"/>
      <c r="G492" s="545"/>
      <c r="H492" s="545"/>
      <c r="I492" s="545"/>
      <c r="J492" s="545"/>
      <c r="K492" s="545"/>
      <c r="L492" s="545"/>
      <c r="M492" s="545"/>
      <c r="N492" s="545"/>
      <c r="O492" s="545"/>
      <c r="P492" s="545"/>
      <c r="Q492" s="545"/>
      <c r="R492" s="545"/>
      <c r="S492" s="545"/>
      <c r="T492" s="545"/>
      <c r="U492" s="545"/>
      <c r="V492" s="545"/>
      <c r="W492" s="545"/>
      <c r="X492" s="545"/>
      <c r="Y492" s="545"/>
      <c r="Z492" s="545"/>
    </row>
    <row r="493" ht="9.0" customHeight="1">
      <c r="A493" s="545"/>
      <c r="B493" s="545"/>
      <c r="C493" s="545"/>
      <c r="D493" s="545"/>
      <c r="E493" s="545"/>
      <c r="F493" s="545"/>
      <c r="G493" s="545"/>
      <c r="H493" s="545"/>
      <c r="I493" s="545"/>
      <c r="J493" s="545"/>
      <c r="K493" s="545"/>
      <c r="L493" s="545"/>
      <c r="M493" s="545"/>
      <c r="N493" s="545"/>
      <c r="O493" s="545"/>
      <c r="P493" s="545"/>
      <c r="Q493" s="545"/>
      <c r="R493" s="545"/>
      <c r="S493" s="545"/>
      <c r="T493" s="545"/>
      <c r="U493" s="545"/>
      <c r="V493" s="545"/>
      <c r="W493" s="545"/>
      <c r="X493" s="545"/>
      <c r="Y493" s="545"/>
      <c r="Z493" s="545"/>
    </row>
    <row r="494" ht="9.0" customHeight="1">
      <c r="A494" s="545"/>
      <c r="B494" s="545"/>
      <c r="C494" s="545"/>
      <c r="D494" s="545"/>
      <c r="E494" s="545"/>
      <c r="F494" s="545"/>
      <c r="G494" s="545"/>
      <c r="H494" s="545"/>
      <c r="I494" s="545"/>
      <c r="J494" s="545"/>
      <c r="K494" s="545"/>
      <c r="L494" s="545"/>
      <c r="M494" s="545"/>
      <c r="N494" s="545"/>
      <c r="O494" s="545"/>
      <c r="P494" s="545"/>
      <c r="Q494" s="545"/>
      <c r="R494" s="545"/>
      <c r="S494" s="545"/>
      <c r="T494" s="545"/>
      <c r="U494" s="545"/>
      <c r="V494" s="545"/>
      <c r="W494" s="545"/>
      <c r="X494" s="545"/>
      <c r="Y494" s="545"/>
      <c r="Z494" s="545"/>
    </row>
    <row r="495" ht="9.0" customHeight="1">
      <c r="A495" s="545"/>
      <c r="B495" s="545"/>
      <c r="C495" s="545"/>
      <c r="D495" s="545"/>
      <c r="E495" s="545"/>
      <c r="F495" s="545"/>
      <c r="G495" s="545"/>
      <c r="H495" s="545"/>
      <c r="I495" s="545"/>
      <c r="J495" s="545"/>
      <c r="K495" s="545"/>
      <c r="L495" s="545"/>
      <c r="M495" s="545"/>
      <c r="N495" s="545"/>
      <c r="O495" s="545"/>
      <c r="P495" s="545"/>
      <c r="Q495" s="545"/>
      <c r="R495" s="545"/>
      <c r="S495" s="545"/>
      <c r="T495" s="545"/>
      <c r="U495" s="545"/>
      <c r="V495" s="545"/>
      <c r="W495" s="545"/>
      <c r="X495" s="545"/>
      <c r="Y495" s="545"/>
      <c r="Z495" s="545"/>
    </row>
    <row r="496" ht="9.0" customHeight="1">
      <c r="A496" s="545"/>
      <c r="B496" s="545"/>
      <c r="C496" s="545"/>
      <c r="D496" s="545"/>
      <c r="E496" s="545"/>
      <c r="F496" s="545"/>
      <c r="G496" s="545"/>
      <c r="H496" s="545"/>
      <c r="I496" s="545"/>
      <c r="J496" s="545"/>
      <c r="K496" s="545"/>
      <c r="L496" s="545"/>
      <c r="M496" s="545"/>
      <c r="N496" s="545"/>
      <c r="O496" s="545"/>
      <c r="P496" s="545"/>
      <c r="Q496" s="545"/>
      <c r="R496" s="545"/>
      <c r="S496" s="545"/>
      <c r="T496" s="545"/>
      <c r="U496" s="545"/>
      <c r="V496" s="545"/>
      <c r="W496" s="545"/>
      <c r="X496" s="545"/>
      <c r="Y496" s="545"/>
      <c r="Z496" s="545"/>
    </row>
    <row r="497" ht="9.0" customHeight="1">
      <c r="A497" s="545"/>
      <c r="B497" s="545"/>
      <c r="C497" s="545"/>
      <c r="D497" s="545"/>
      <c r="E497" s="545"/>
      <c r="F497" s="545"/>
      <c r="G497" s="545"/>
      <c r="H497" s="545"/>
      <c r="I497" s="545"/>
      <c r="J497" s="545"/>
      <c r="K497" s="545"/>
      <c r="L497" s="545"/>
      <c r="M497" s="545"/>
      <c r="N497" s="545"/>
      <c r="O497" s="545"/>
      <c r="P497" s="545"/>
      <c r="Q497" s="545"/>
      <c r="R497" s="545"/>
      <c r="S497" s="545"/>
      <c r="T497" s="545"/>
      <c r="U497" s="545"/>
      <c r="V497" s="545"/>
      <c r="W497" s="545"/>
      <c r="X497" s="545"/>
      <c r="Y497" s="545"/>
      <c r="Z497" s="545"/>
    </row>
    <row r="498" ht="9.0" customHeight="1">
      <c r="A498" s="545"/>
      <c r="B498" s="545"/>
      <c r="C498" s="545"/>
      <c r="D498" s="545"/>
      <c r="E498" s="545"/>
      <c r="F498" s="545"/>
      <c r="G498" s="545"/>
      <c r="H498" s="545"/>
      <c r="I498" s="545"/>
      <c r="J498" s="545"/>
      <c r="K498" s="545"/>
      <c r="L498" s="545"/>
      <c r="M498" s="545"/>
      <c r="N498" s="545"/>
      <c r="O498" s="545"/>
      <c r="P498" s="545"/>
      <c r="Q498" s="545"/>
      <c r="R498" s="545"/>
      <c r="S498" s="545"/>
      <c r="T498" s="545"/>
      <c r="U498" s="545"/>
      <c r="V498" s="545"/>
      <c r="W498" s="545"/>
      <c r="X498" s="545"/>
      <c r="Y498" s="545"/>
      <c r="Z498" s="545"/>
    </row>
    <row r="499" ht="9.0" customHeight="1">
      <c r="A499" s="545"/>
      <c r="B499" s="545"/>
      <c r="C499" s="545"/>
      <c r="D499" s="545"/>
      <c r="E499" s="545"/>
      <c r="F499" s="545"/>
      <c r="G499" s="545"/>
      <c r="H499" s="545"/>
      <c r="I499" s="545"/>
      <c r="J499" s="545"/>
      <c r="K499" s="545"/>
      <c r="L499" s="545"/>
      <c r="M499" s="545"/>
      <c r="N499" s="545"/>
      <c r="O499" s="545"/>
      <c r="P499" s="545"/>
      <c r="Q499" s="545"/>
      <c r="R499" s="545"/>
      <c r="S499" s="545"/>
      <c r="T499" s="545"/>
      <c r="U499" s="545"/>
      <c r="V499" s="545"/>
      <c r="W499" s="545"/>
      <c r="X499" s="545"/>
      <c r="Y499" s="545"/>
      <c r="Z499" s="545"/>
    </row>
    <row r="500" ht="9.0" customHeight="1">
      <c r="A500" s="545"/>
      <c r="B500" s="545"/>
      <c r="C500" s="545"/>
      <c r="D500" s="545"/>
      <c r="E500" s="545"/>
      <c r="F500" s="545"/>
      <c r="G500" s="545"/>
      <c r="H500" s="545"/>
      <c r="I500" s="545"/>
      <c r="J500" s="545"/>
      <c r="K500" s="545"/>
      <c r="L500" s="545"/>
      <c r="M500" s="545"/>
      <c r="N500" s="545"/>
      <c r="O500" s="545"/>
      <c r="P500" s="545"/>
      <c r="Q500" s="545"/>
      <c r="R500" s="545"/>
      <c r="S500" s="545"/>
      <c r="T500" s="545"/>
      <c r="U500" s="545"/>
      <c r="V500" s="545"/>
      <c r="W500" s="545"/>
      <c r="X500" s="545"/>
      <c r="Y500" s="545"/>
      <c r="Z500" s="545"/>
    </row>
    <row r="501" ht="9.0" customHeight="1">
      <c r="A501" s="545"/>
      <c r="B501" s="545"/>
      <c r="C501" s="545"/>
      <c r="D501" s="545"/>
      <c r="E501" s="545"/>
      <c r="F501" s="545"/>
      <c r="G501" s="545"/>
      <c r="H501" s="545"/>
      <c r="I501" s="545"/>
      <c r="J501" s="545"/>
      <c r="K501" s="545"/>
      <c r="L501" s="545"/>
      <c r="M501" s="545"/>
      <c r="N501" s="545"/>
      <c r="O501" s="545"/>
      <c r="P501" s="545"/>
      <c r="Q501" s="545"/>
      <c r="R501" s="545"/>
      <c r="S501" s="545"/>
      <c r="T501" s="545"/>
      <c r="U501" s="545"/>
      <c r="V501" s="545"/>
      <c r="W501" s="545"/>
      <c r="X501" s="545"/>
      <c r="Y501" s="545"/>
      <c r="Z501" s="545"/>
    </row>
    <row r="502" ht="9.0" customHeight="1">
      <c r="A502" s="545"/>
      <c r="B502" s="545"/>
      <c r="C502" s="545"/>
      <c r="D502" s="545"/>
      <c r="E502" s="545"/>
      <c r="F502" s="545"/>
      <c r="G502" s="545"/>
      <c r="H502" s="545"/>
      <c r="I502" s="545"/>
      <c r="J502" s="545"/>
      <c r="K502" s="545"/>
      <c r="L502" s="545"/>
      <c r="M502" s="545"/>
      <c r="N502" s="545"/>
      <c r="O502" s="545"/>
      <c r="P502" s="545"/>
      <c r="Q502" s="545"/>
      <c r="R502" s="545"/>
      <c r="S502" s="545"/>
      <c r="T502" s="545"/>
      <c r="U502" s="545"/>
      <c r="V502" s="545"/>
      <c r="W502" s="545"/>
      <c r="X502" s="545"/>
      <c r="Y502" s="545"/>
      <c r="Z502" s="545"/>
    </row>
    <row r="503" ht="9.0" customHeight="1">
      <c r="A503" s="545"/>
      <c r="B503" s="545"/>
      <c r="C503" s="545"/>
      <c r="D503" s="545"/>
      <c r="E503" s="545"/>
      <c r="F503" s="545"/>
      <c r="G503" s="545"/>
      <c r="H503" s="545"/>
      <c r="I503" s="545"/>
      <c r="J503" s="545"/>
      <c r="K503" s="545"/>
      <c r="L503" s="545"/>
      <c r="M503" s="545"/>
      <c r="N503" s="545"/>
      <c r="O503" s="545"/>
      <c r="P503" s="545"/>
      <c r="Q503" s="545"/>
      <c r="R503" s="545"/>
      <c r="S503" s="545"/>
      <c r="T503" s="545"/>
      <c r="U503" s="545"/>
      <c r="V503" s="545"/>
      <c r="W503" s="545"/>
      <c r="X503" s="545"/>
      <c r="Y503" s="545"/>
      <c r="Z503" s="545"/>
    </row>
    <row r="504" ht="9.0" customHeight="1">
      <c r="A504" s="545"/>
      <c r="B504" s="545"/>
      <c r="C504" s="545"/>
      <c r="D504" s="545"/>
      <c r="E504" s="545"/>
      <c r="F504" s="545"/>
      <c r="G504" s="545"/>
      <c r="H504" s="545"/>
      <c r="I504" s="545"/>
      <c r="J504" s="545"/>
      <c r="K504" s="545"/>
      <c r="L504" s="545"/>
      <c r="M504" s="545"/>
      <c r="N504" s="545"/>
      <c r="O504" s="545"/>
      <c r="P504" s="545"/>
      <c r="Q504" s="545"/>
      <c r="R504" s="545"/>
      <c r="S504" s="545"/>
      <c r="T504" s="545"/>
      <c r="U504" s="545"/>
      <c r="V504" s="545"/>
      <c r="W504" s="545"/>
      <c r="X504" s="545"/>
      <c r="Y504" s="545"/>
      <c r="Z504" s="545"/>
    </row>
    <row r="505" ht="9.0" customHeight="1">
      <c r="A505" s="545"/>
      <c r="B505" s="545"/>
      <c r="C505" s="545"/>
      <c r="D505" s="545"/>
      <c r="E505" s="545"/>
      <c r="F505" s="545"/>
      <c r="G505" s="545"/>
      <c r="H505" s="545"/>
      <c r="I505" s="545"/>
      <c r="J505" s="545"/>
      <c r="K505" s="545"/>
      <c r="L505" s="545"/>
      <c r="M505" s="545"/>
      <c r="N505" s="545"/>
      <c r="O505" s="545"/>
      <c r="P505" s="545"/>
      <c r="Q505" s="545"/>
      <c r="R505" s="545"/>
      <c r="S505" s="545"/>
      <c r="T505" s="545"/>
      <c r="U505" s="545"/>
      <c r="V505" s="545"/>
      <c r="W505" s="545"/>
      <c r="X505" s="545"/>
      <c r="Y505" s="545"/>
      <c r="Z505" s="545"/>
    </row>
    <row r="506" ht="9.0" customHeight="1">
      <c r="A506" s="545"/>
      <c r="B506" s="545"/>
      <c r="C506" s="545"/>
      <c r="D506" s="545"/>
      <c r="E506" s="545"/>
      <c r="F506" s="545"/>
      <c r="G506" s="545"/>
      <c r="H506" s="545"/>
      <c r="I506" s="545"/>
      <c r="J506" s="545"/>
      <c r="K506" s="545"/>
      <c r="L506" s="545"/>
      <c r="M506" s="545"/>
      <c r="N506" s="545"/>
      <c r="O506" s="545"/>
      <c r="P506" s="545"/>
      <c r="Q506" s="545"/>
      <c r="R506" s="545"/>
      <c r="S506" s="545"/>
      <c r="T506" s="545"/>
      <c r="U506" s="545"/>
      <c r="V506" s="545"/>
      <c r="W506" s="545"/>
      <c r="X506" s="545"/>
      <c r="Y506" s="545"/>
      <c r="Z506" s="545"/>
    </row>
    <row r="507" ht="9.0" customHeight="1">
      <c r="A507" s="545"/>
      <c r="B507" s="545"/>
      <c r="C507" s="545"/>
      <c r="D507" s="545"/>
      <c r="E507" s="545"/>
      <c r="F507" s="545"/>
      <c r="G507" s="545"/>
      <c r="H507" s="545"/>
      <c r="I507" s="545"/>
      <c r="J507" s="545"/>
      <c r="K507" s="545"/>
      <c r="L507" s="545"/>
      <c r="M507" s="545"/>
      <c r="N507" s="545"/>
      <c r="O507" s="545"/>
      <c r="P507" s="545"/>
      <c r="Q507" s="545"/>
      <c r="R507" s="545"/>
      <c r="S507" s="545"/>
      <c r="T507" s="545"/>
      <c r="U507" s="545"/>
      <c r="V507" s="545"/>
      <c r="W507" s="545"/>
      <c r="X507" s="545"/>
      <c r="Y507" s="545"/>
      <c r="Z507" s="545"/>
    </row>
    <row r="508" ht="9.0" customHeight="1">
      <c r="A508" s="545"/>
      <c r="B508" s="545"/>
      <c r="C508" s="545"/>
      <c r="D508" s="545"/>
      <c r="E508" s="545"/>
      <c r="F508" s="545"/>
      <c r="G508" s="545"/>
      <c r="H508" s="545"/>
      <c r="I508" s="545"/>
      <c r="J508" s="545"/>
      <c r="K508" s="545"/>
      <c r="L508" s="545"/>
      <c r="M508" s="545"/>
      <c r="N508" s="545"/>
      <c r="O508" s="545"/>
      <c r="P508" s="545"/>
      <c r="Q508" s="545"/>
      <c r="R508" s="545"/>
      <c r="S508" s="545"/>
      <c r="T508" s="545"/>
      <c r="U508" s="545"/>
      <c r="V508" s="545"/>
      <c r="W508" s="545"/>
      <c r="X508" s="545"/>
      <c r="Y508" s="545"/>
      <c r="Z508" s="545"/>
    </row>
    <row r="509" ht="9.0" customHeight="1">
      <c r="A509" s="545"/>
      <c r="B509" s="545"/>
      <c r="C509" s="545"/>
      <c r="D509" s="545"/>
      <c r="E509" s="545"/>
      <c r="F509" s="545"/>
      <c r="G509" s="545"/>
      <c r="H509" s="545"/>
      <c r="I509" s="545"/>
      <c r="J509" s="545"/>
      <c r="K509" s="545"/>
      <c r="L509" s="545"/>
      <c r="M509" s="545"/>
      <c r="N509" s="545"/>
      <c r="O509" s="545"/>
      <c r="P509" s="545"/>
      <c r="Q509" s="545"/>
      <c r="R509" s="545"/>
      <c r="S509" s="545"/>
      <c r="T509" s="545"/>
      <c r="U509" s="545"/>
      <c r="V509" s="545"/>
      <c r="W509" s="545"/>
      <c r="X509" s="545"/>
      <c r="Y509" s="545"/>
      <c r="Z509" s="545"/>
    </row>
    <row r="510" ht="9.0" customHeight="1">
      <c r="A510" s="545"/>
      <c r="B510" s="545"/>
      <c r="C510" s="545"/>
      <c r="D510" s="545"/>
      <c r="E510" s="545"/>
      <c r="F510" s="545"/>
      <c r="G510" s="545"/>
      <c r="H510" s="545"/>
      <c r="I510" s="545"/>
      <c r="J510" s="545"/>
      <c r="K510" s="545"/>
      <c r="L510" s="545"/>
      <c r="M510" s="545"/>
      <c r="N510" s="545"/>
      <c r="O510" s="545"/>
      <c r="P510" s="545"/>
      <c r="Q510" s="545"/>
      <c r="R510" s="545"/>
      <c r="S510" s="545"/>
      <c r="T510" s="545"/>
      <c r="U510" s="545"/>
      <c r="V510" s="545"/>
      <c r="W510" s="545"/>
      <c r="X510" s="545"/>
      <c r="Y510" s="545"/>
      <c r="Z510" s="545"/>
    </row>
    <row r="511" ht="9.0" customHeight="1">
      <c r="A511" s="545"/>
      <c r="B511" s="545"/>
      <c r="C511" s="545"/>
      <c r="D511" s="545"/>
      <c r="E511" s="545"/>
      <c r="F511" s="545"/>
      <c r="G511" s="545"/>
      <c r="H511" s="545"/>
      <c r="I511" s="545"/>
      <c r="J511" s="545"/>
      <c r="K511" s="545"/>
      <c r="L511" s="545"/>
      <c r="M511" s="545"/>
      <c r="N511" s="545"/>
      <c r="O511" s="545"/>
      <c r="P511" s="545"/>
      <c r="Q511" s="545"/>
      <c r="R511" s="545"/>
      <c r="S511" s="545"/>
      <c r="T511" s="545"/>
      <c r="U511" s="545"/>
      <c r="V511" s="545"/>
      <c r="W511" s="545"/>
      <c r="X511" s="545"/>
      <c r="Y511" s="545"/>
      <c r="Z511" s="545"/>
    </row>
    <row r="512" ht="9.0" customHeight="1">
      <c r="A512" s="545"/>
      <c r="B512" s="545"/>
      <c r="C512" s="545"/>
      <c r="D512" s="545"/>
      <c r="E512" s="545"/>
      <c r="F512" s="545"/>
      <c r="G512" s="545"/>
      <c r="H512" s="545"/>
      <c r="I512" s="545"/>
      <c r="J512" s="545"/>
      <c r="K512" s="545"/>
      <c r="L512" s="545"/>
      <c r="M512" s="545"/>
      <c r="N512" s="545"/>
      <c r="O512" s="545"/>
      <c r="P512" s="545"/>
      <c r="Q512" s="545"/>
      <c r="R512" s="545"/>
      <c r="S512" s="545"/>
      <c r="T512" s="545"/>
      <c r="U512" s="545"/>
      <c r="V512" s="545"/>
      <c r="W512" s="545"/>
      <c r="X512" s="545"/>
      <c r="Y512" s="545"/>
      <c r="Z512" s="545"/>
    </row>
    <row r="513" ht="9.0" customHeight="1">
      <c r="A513" s="545"/>
      <c r="B513" s="545"/>
      <c r="C513" s="545"/>
      <c r="D513" s="545"/>
      <c r="E513" s="545"/>
      <c r="F513" s="545"/>
      <c r="G513" s="545"/>
      <c r="H513" s="545"/>
      <c r="I513" s="545"/>
      <c r="J513" s="545"/>
      <c r="K513" s="545"/>
      <c r="L513" s="545"/>
      <c r="M513" s="545"/>
      <c r="N513" s="545"/>
      <c r="O513" s="545"/>
      <c r="P513" s="545"/>
      <c r="Q513" s="545"/>
      <c r="R513" s="545"/>
      <c r="S513" s="545"/>
      <c r="T513" s="545"/>
      <c r="U513" s="545"/>
      <c r="V513" s="545"/>
      <c r="W513" s="545"/>
      <c r="X513" s="545"/>
      <c r="Y513" s="545"/>
      <c r="Z513" s="545"/>
    </row>
    <row r="514" ht="9.0" customHeight="1">
      <c r="A514" s="545"/>
      <c r="B514" s="545"/>
      <c r="C514" s="545"/>
      <c r="D514" s="545"/>
      <c r="E514" s="545"/>
      <c r="F514" s="545"/>
      <c r="G514" s="545"/>
      <c r="H514" s="545"/>
      <c r="I514" s="545"/>
      <c r="J514" s="545"/>
      <c r="K514" s="545"/>
      <c r="L514" s="545"/>
      <c r="M514" s="545"/>
      <c r="N514" s="545"/>
      <c r="O514" s="545"/>
      <c r="P514" s="545"/>
      <c r="Q514" s="545"/>
      <c r="R514" s="545"/>
      <c r="S514" s="545"/>
      <c r="T514" s="545"/>
      <c r="U514" s="545"/>
      <c r="V514" s="545"/>
      <c r="W514" s="545"/>
      <c r="X514" s="545"/>
      <c r="Y514" s="545"/>
      <c r="Z514" s="545"/>
    </row>
    <row r="515" ht="9.0" customHeight="1">
      <c r="A515" s="545"/>
      <c r="B515" s="545"/>
      <c r="C515" s="545"/>
      <c r="D515" s="545"/>
      <c r="E515" s="545"/>
      <c r="F515" s="545"/>
      <c r="G515" s="545"/>
      <c r="H515" s="545"/>
      <c r="I515" s="545"/>
      <c r="J515" s="545"/>
      <c r="K515" s="545"/>
      <c r="L515" s="545"/>
      <c r="M515" s="545"/>
      <c r="N515" s="545"/>
      <c r="O515" s="545"/>
      <c r="P515" s="545"/>
      <c r="Q515" s="545"/>
      <c r="R515" s="545"/>
      <c r="S515" s="545"/>
      <c r="T515" s="545"/>
      <c r="U515" s="545"/>
      <c r="V515" s="545"/>
      <c r="W515" s="545"/>
      <c r="X515" s="545"/>
      <c r="Y515" s="545"/>
      <c r="Z515" s="545"/>
    </row>
    <row r="516" ht="9.0" customHeight="1">
      <c r="A516" s="545"/>
      <c r="B516" s="545"/>
      <c r="C516" s="545"/>
      <c r="D516" s="545"/>
      <c r="E516" s="545"/>
      <c r="F516" s="545"/>
      <c r="G516" s="545"/>
      <c r="H516" s="545"/>
      <c r="I516" s="545"/>
      <c r="J516" s="545"/>
      <c r="K516" s="545"/>
      <c r="L516" s="545"/>
      <c r="M516" s="545"/>
      <c r="N516" s="545"/>
      <c r="O516" s="545"/>
      <c r="P516" s="545"/>
      <c r="Q516" s="545"/>
      <c r="R516" s="545"/>
      <c r="S516" s="545"/>
      <c r="T516" s="545"/>
      <c r="U516" s="545"/>
      <c r="V516" s="545"/>
      <c r="W516" s="545"/>
      <c r="X516" s="545"/>
      <c r="Y516" s="545"/>
      <c r="Z516" s="545"/>
    </row>
    <row r="517" ht="9.0" customHeight="1">
      <c r="A517" s="545"/>
      <c r="B517" s="545"/>
      <c r="C517" s="545"/>
      <c r="D517" s="545"/>
      <c r="E517" s="545"/>
      <c r="F517" s="545"/>
      <c r="G517" s="545"/>
      <c r="H517" s="545"/>
      <c r="I517" s="545"/>
      <c r="J517" s="545"/>
      <c r="K517" s="545"/>
      <c r="L517" s="545"/>
      <c r="M517" s="545"/>
      <c r="N517" s="545"/>
      <c r="O517" s="545"/>
      <c r="P517" s="545"/>
      <c r="Q517" s="545"/>
      <c r="R517" s="545"/>
      <c r="S517" s="545"/>
      <c r="T517" s="545"/>
      <c r="U517" s="545"/>
      <c r="V517" s="545"/>
      <c r="W517" s="545"/>
      <c r="X517" s="545"/>
      <c r="Y517" s="545"/>
      <c r="Z517" s="545"/>
    </row>
    <row r="518" ht="9.0" customHeight="1">
      <c r="A518" s="545"/>
      <c r="B518" s="545"/>
      <c r="C518" s="545"/>
      <c r="D518" s="545"/>
      <c r="E518" s="545"/>
      <c r="F518" s="545"/>
      <c r="G518" s="545"/>
      <c r="H518" s="545"/>
      <c r="I518" s="545"/>
      <c r="J518" s="545"/>
      <c r="K518" s="545"/>
      <c r="L518" s="545"/>
      <c r="M518" s="545"/>
      <c r="N518" s="545"/>
      <c r="O518" s="545"/>
      <c r="P518" s="545"/>
      <c r="Q518" s="545"/>
      <c r="R518" s="545"/>
      <c r="S518" s="545"/>
      <c r="T518" s="545"/>
      <c r="U518" s="545"/>
      <c r="V518" s="545"/>
      <c r="W518" s="545"/>
      <c r="X518" s="545"/>
      <c r="Y518" s="545"/>
      <c r="Z518" s="545"/>
    </row>
    <row r="519" ht="9.0" customHeight="1">
      <c r="A519" s="545"/>
      <c r="B519" s="545"/>
      <c r="C519" s="545"/>
      <c r="D519" s="545"/>
      <c r="E519" s="545"/>
      <c r="F519" s="545"/>
      <c r="G519" s="545"/>
      <c r="H519" s="545"/>
      <c r="I519" s="545"/>
      <c r="J519" s="545"/>
      <c r="K519" s="545"/>
      <c r="L519" s="545"/>
      <c r="M519" s="545"/>
      <c r="N519" s="545"/>
      <c r="O519" s="545"/>
      <c r="P519" s="545"/>
      <c r="Q519" s="545"/>
      <c r="R519" s="545"/>
      <c r="S519" s="545"/>
      <c r="T519" s="545"/>
      <c r="U519" s="545"/>
      <c r="V519" s="545"/>
      <c r="W519" s="545"/>
      <c r="X519" s="545"/>
      <c r="Y519" s="545"/>
      <c r="Z519" s="545"/>
    </row>
    <row r="520" ht="9.0" customHeight="1">
      <c r="A520" s="545"/>
      <c r="B520" s="545"/>
      <c r="C520" s="545"/>
      <c r="D520" s="545"/>
      <c r="E520" s="545"/>
      <c r="F520" s="545"/>
      <c r="G520" s="545"/>
      <c r="H520" s="545"/>
      <c r="I520" s="545"/>
      <c r="J520" s="545"/>
      <c r="K520" s="545"/>
      <c r="L520" s="545"/>
      <c r="M520" s="545"/>
      <c r="N520" s="545"/>
      <c r="O520" s="545"/>
      <c r="P520" s="545"/>
      <c r="Q520" s="545"/>
      <c r="R520" s="545"/>
      <c r="S520" s="545"/>
      <c r="T520" s="545"/>
      <c r="U520" s="545"/>
      <c r="V520" s="545"/>
      <c r="W520" s="545"/>
      <c r="X520" s="545"/>
      <c r="Y520" s="545"/>
      <c r="Z520" s="545"/>
    </row>
    <row r="521" ht="9.0" customHeight="1">
      <c r="A521" s="545"/>
      <c r="B521" s="545"/>
      <c r="C521" s="545"/>
      <c r="D521" s="545"/>
      <c r="E521" s="545"/>
      <c r="F521" s="545"/>
      <c r="G521" s="545"/>
      <c r="H521" s="545"/>
      <c r="I521" s="545"/>
      <c r="J521" s="545"/>
      <c r="K521" s="545"/>
      <c r="L521" s="545"/>
      <c r="M521" s="545"/>
      <c r="N521" s="545"/>
      <c r="O521" s="545"/>
      <c r="P521" s="545"/>
      <c r="Q521" s="545"/>
      <c r="R521" s="545"/>
      <c r="S521" s="545"/>
      <c r="T521" s="545"/>
      <c r="U521" s="545"/>
      <c r="V521" s="545"/>
      <c r="W521" s="545"/>
      <c r="X521" s="545"/>
      <c r="Y521" s="545"/>
      <c r="Z521" s="545"/>
    </row>
    <row r="522" ht="9.0" customHeight="1">
      <c r="A522" s="545"/>
      <c r="B522" s="545"/>
      <c r="C522" s="545"/>
      <c r="D522" s="545"/>
      <c r="E522" s="545"/>
      <c r="F522" s="545"/>
      <c r="G522" s="545"/>
      <c r="H522" s="545"/>
      <c r="I522" s="545"/>
      <c r="J522" s="545"/>
      <c r="K522" s="545"/>
      <c r="L522" s="545"/>
      <c r="M522" s="545"/>
      <c r="N522" s="545"/>
      <c r="O522" s="545"/>
      <c r="P522" s="545"/>
      <c r="Q522" s="545"/>
      <c r="R522" s="545"/>
      <c r="S522" s="545"/>
      <c r="T522" s="545"/>
      <c r="U522" s="545"/>
      <c r="V522" s="545"/>
      <c r="W522" s="545"/>
      <c r="X522" s="545"/>
      <c r="Y522" s="545"/>
      <c r="Z522" s="545"/>
    </row>
    <row r="523" ht="9.0" customHeight="1">
      <c r="A523" s="545"/>
      <c r="B523" s="545"/>
      <c r="C523" s="545"/>
      <c r="D523" s="545"/>
      <c r="E523" s="545"/>
      <c r="F523" s="545"/>
      <c r="G523" s="545"/>
      <c r="H523" s="545"/>
      <c r="I523" s="545"/>
      <c r="J523" s="545"/>
      <c r="K523" s="545"/>
      <c r="L523" s="545"/>
      <c r="M523" s="545"/>
      <c r="N523" s="545"/>
      <c r="O523" s="545"/>
      <c r="P523" s="545"/>
      <c r="Q523" s="545"/>
      <c r="R523" s="545"/>
      <c r="S523" s="545"/>
      <c r="T523" s="545"/>
      <c r="U523" s="545"/>
      <c r="V523" s="545"/>
      <c r="W523" s="545"/>
      <c r="X523" s="545"/>
      <c r="Y523" s="545"/>
      <c r="Z523" s="545"/>
    </row>
    <row r="524" ht="9.0" customHeight="1">
      <c r="A524" s="545"/>
      <c r="B524" s="545"/>
      <c r="C524" s="545"/>
      <c r="D524" s="545"/>
      <c r="E524" s="545"/>
      <c r="F524" s="545"/>
      <c r="G524" s="545"/>
      <c r="H524" s="545"/>
      <c r="I524" s="545"/>
      <c r="J524" s="545"/>
      <c r="K524" s="545"/>
      <c r="L524" s="545"/>
      <c r="M524" s="545"/>
      <c r="N524" s="545"/>
      <c r="O524" s="545"/>
      <c r="P524" s="545"/>
      <c r="Q524" s="545"/>
      <c r="R524" s="545"/>
      <c r="S524" s="545"/>
      <c r="T524" s="545"/>
      <c r="U524" s="545"/>
      <c r="V524" s="545"/>
      <c r="W524" s="545"/>
      <c r="X524" s="545"/>
      <c r="Y524" s="545"/>
      <c r="Z524" s="545"/>
    </row>
    <row r="525" ht="9.0" customHeight="1">
      <c r="A525" s="545"/>
      <c r="B525" s="545"/>
      <c r="C525" s="545"/>
      <c r="D525" s="545"/>
      <c r="E525" s="545"/>
      <c r="F525" s="545"/>
      <c r="G525" s="545"/>
      <c r="H525" s="545"/>
      <c r="I525" s="545"/>
      <c r="J525" s="545"/>
      <c r="K525" s="545"/>
      <c r="L525" s="545"/>
      <c r="M525" s="545"/>
      <c r="N525" s="545"/>
      <c r="O525" s="545"/>
      <c r="P525" s="545"/>
      <c r="Q525" s="545"/>
      <c r="R525" s="545"/>
      <c r="S525" s="545"/>
      <c r="T525" s="545"/>
      <c r="U525" s="545"/>
      <c r="V525" s="545"/>
      <c r="W525" s="545"/>
      <c r="X525" s="545"/>
      <c r="Y525" s="545"/>
      <c r="Z525" s="545"/>
    </row>
    <row r="526" ht="9.0" customHeight="1">
      <c r="A526" s="545"/>
      <c r="B526" s="545"/>
      <c r="C526" s="545"/>
      <c r="D526" s="545"/>
      <c r="E526" s="545"/>
      <c r="F526" s="545"/>
      <c r="G526" s="545"/>
      <c r="H526" s="545"/>
      <c r="I526" s="545"/>
      <c r="J526" s="545"/>
      <c r="K526" s="545"/>
      <c r="L526" s="545"/>
      <c r="M526" s="545"/>
      <c r="N526" s="545"/>
      <c r="O526" s="545"/>
      <c r="P526" s="545"/>
      <c r="Q526" s="545"/>
      <c r="R526" s="545"/>
      <c r="S526" s="545"/>
      <c r="T526" s="545"/>
      <c r="U526" s="545"/>
      <c r="V526" s="545"/>
      <c r="W526" s="545"/>
      <c r="X526" s="545"/>
      <c r="Y526" s="545"/>
      <c r="Z526" s="545"/>
    </row>
    <row r="527" ht="9.0" customHeight="1">
      <c r="A527" s="545"/>
      <c r="B527" s="545"/>
      <c r="C527" s="545"/>
      <c r="D527" s="545"/>
      <c r="E527" s="545"/>
      <c r="F527" s="545"/>
      <c r="G527" s="545"/>
      <c r="H527" s="545"/>
      <c r="I527" s="545"/>
      <c r="J527" s="545"/>
      <c r="K527" s="545"/>
      <c r="L527" s="545"/>
      <c r="M527" s="545"/>
      <c r="N527" s="545"/>
      <c r="O527" s="545"/>
      <c r="P527" s="545"/>
      <c r="Q527" s="545"/>
      <c r="R527" s="545"/>
      <c r="S527" s="545"/>
      <c r="T527" s="545"/>
      <c r="U527" s="545"/>
      <c r="V527" s="545"/>
      <c r="W527" s="545"/>
      <c r="X527" s="545"/>
      <c r="Y527" s="545"/>
      <c r="Z527" s="545"/>
    </row>
    <row r="528" ht="9.0" customHeight="1">
      <c r="A528" s="545"/>
      <c r="B528" s="545"/>
      <c r="C528" s="545"/>
      <c r="D528" s="545"/>
      <c r="E528" s="545"/>
      <c r="F528" s="545"/>
      <c r="G528" s="545"/>
      <c r="H528" s="545"/>
      <c r="I528" s="545"/>
      <c r="J528" s="545"/>
      <c r="K528" s="545"/>
      <c r="L528" s="545"/>
      <c r="M528" s="545"/>
      <c r="N528" s="545"/>
      <c r="O528" s="545"/>
      <c r="P528" s="545"/>
      <c r="Q528" s="545"/>
      <c r="R528" s="545"/>
      <c r="S528" s="545"/>
      <c r="T528" s="545"/>
      <c r="U528" s="545"/>
      <c r="V528" s="545"/>
      <c r="W528" s="545"/>
      <c r="X528" s="545"/>
      <c r="Y528" s="545"/>
      <c r="Z528" s="545"/>
    </row>
    <row r="529" ht="9.0" customHeight="1">
      <c r="A529" s="545"/>
      <c r="B529" s="545"/>
      <c r="C529" s="545"/>
      <c r="D529" s="545"/>
      <c r="E529" s="545"/>
      <c r="F529" s="545"/>
      <c r="G529" s="545"/>
      <c r="H529" s="545"/>
      <c r="I529" s="545"/>
      <c r="J529" s="545"/>
      <c r="K529" s="545"/>
      <c r="L529" s="545"/>
      <c r="M529" s="545"/>
      <c r="N529" s="545"/>
      <c r="O529" s="545"/>
      <c r="P529" s="545"/>
      <c r="Q529" s="545"/>
      <c r="R529" s="545"/>
      <c r="S529" s="545"/>
      <c r="T529" s="545"/>
      <c r="U529" s="545"/>
      <c r="V529" s="545"/>
      <c r="W529" s="545"/>
      <c r="X529" s="545"/>
      <c r="Y529" s="545"/>
      <c r="Z529" s="545"/>
    </row>
    <row r="530" ht="9.0" customHeight="1">
      <c r="A530" s="545"/>
      <c r="B530" s="545"/>
      <c r="C530" s="545"/>
      <c r="D530" s="545"/>
      <c r="E530" s="545"/>
      <c r="F530" s="545"/>
      <c r="G530" s="545"/>
      <c r="H530" s="545"/>
      <c r="I530" s="545"/>
      <c r="J530" s="545"/>
      <c r="K530" s="545"/>
      <c r="L530" s="545"/>
      <c r="M530" s="545"/>
      <c r="N530" s="545"/>
      <c r="O530" s="545"/>
      <c r="P530" s="545"/>
      <c r="Q530" s="545"/>
      <c r="R530" s="545"/>
      <c r="S530" s="545"/>
      <c r="T530" s="545"/>
      <c r="U530" s="545"/>
      <c r="V530" s="545"/>
      <c r="W530" s="545"/>
      <c r="X530" s="545"/>
      <c r="Y530" s="545"/>
      <c r="Z530" s="545"/>
    </row>
    <row r="531" ht="9.0" customHeight="1">
      <c r="A531" s="545"/>
      <c r="B531" s="545"/>
      <c r="C531" s="545"/>
      <c r="D531" s="545"/>
      <c r="E531" s="545"/>
      <c r="F531" s="545"/>
      <c r="G531" s="545"/>
      <c r="H531" s="545"/>
      <c r="I531" s="545"/>
      <c r="J531" s="545"/>
      <c r="K531" s="545"/>
      <c r="L531" s="545"/>
      <c r="M531" s="545"/>
      <c r="N531" s="545"/>
      <c r="O531" s="545"/>
      <c r="P531" s="545"/>
      <c r="Q531" s="545"/>
      <c r="R531" s="545"/>
      <c r="S531" s="545"/>
      <c r="T531" s="545"/>
      <c r="U531" s="545"/>
      <c r="V531" s="545"/>
      <c r="W531" s="545"/>
      <c r="X531" s="545"/>
      <c r="Y531" s="545"/>
      <c r="Z531" s="545"/>
    </row>
    <row r="532" ht="9.0" customHeight="1">
      <c r="A532" s="545"/>
      <c r="B532" s="545"/>
      <c r="C532" s="545"/>
      <c r="D532" s="545"/>
      <c r="E532" s="545"/>
      <c r="F532" s="545"/>
      <c r="G532" s="545"/>
      <c r="H532" s="545"/>
      <c r="I532" s="545"/>
      <c r="J532" s="545"/>
      <c r="K532" s="545"/>
      <c r="L532" s="545"/>
      <c r="M532" s="545"/>
      <c r="N532" s="545"/>
      <c r="O532" s="545"/>
      <c r="P532" s="545"/>
      <c r="Q532" s="545"/>
      <c r="R532" s="545"/>
      <c r="S532" s="545"/>
      <c r="T532" s="545"/>
      <c r="U532" s="545"/>
      <c r="V532" s="545"/>
      <c r="W532" s="545"/>
      <c r="X532" s="545"/>
      <c r="Y532" s="545"/>
      <c r="Z532" s="545"/>
    </row>
    <row r="533" ht="9.0" customHeight="1">
      <c r="A533" s="545"/>
      <c r="B533" s="545"/>
      <c r="C533" s="545"/>
      <c r="D533" s="545"/>
      <c r="E533" s="545"/>
      <c r="F533" s="545"/>
      <c r="G533" s="545"/>
      <c r="H533" s="545"/>
      <c r="I533" s="545"/>
      <c r="J533" s="545"/>
      <c r="K533" s="545"/>
      <c r="L533" s="545"/>
      <c r="M533" s="545"/>
      <c r="N533" s="545"/>
      <c r="O533" s="545"/>
      <c r="P533" s="545"/>
      <c r="Q533" s="545"/>
      <c r="R533" s="545"/>
      <c r="S533" s="545"/>
      <c r="T533" s="545"/>
      <c r="U533" s="545"/>
      <c r="V533" s="545"/>
      <c r="W533" s="545"/>
      <c r="X533" s="545"/>
      <c r="Y533" s="545"/>
      <c r="Z533" s="545"/>
    </row>
    <row r="534" ht="9.0" customHeight="1">
      <c r="A534" s="545"/>
      <c r="B534" s="545"/>
      <c r="C534" s="545"/>
      <c r="D534" s="545"/>
      <c r="E534" s="545"/>
      <c r="F534" s="545"/>
      <c r="G534" s="545"/>
      <c r="H534" s="545"/>
      <c r="I534" s="545"/>
      <c r="J534" s="545"/>
      <c r="K534" s="545"/>
      <c r="L534" s="545"/>
      <c r="M534" s="545"/>
      <c r="N534" s="545"/>
      <c r="O534" s="545"/>
      <c r="P534" s="545"/>
      <c r="Q534" s="545"/>
      <c r="R534" s="545"/>
      <c r="S534" s="545"/>
      <c r="T534" s="545"/>
      <c r="U534" s="545"/>
      <c r="V534" s="545"/>
      <c r="W534" s="545"/>
      <c r="X534" s="545"/>
      <c r="Y534" s="545"/>
      <c r="Z534" s="545"/>
    </row>
    <row r="535" ht="9.0" customHeight="1">
      <c r="A535" s="545"/>
      <c r="B535" s="545"/>
      <c r="C535" s="545"/>
      <c r="D535" s="545"/>
      <c r="E535" s="545"/>
      <c r="F535" s="545"/>
      <c r="G535" s="545"/>
      <c r="H535" s="545"/>
      <c r="I535" s="545"/>
      <c r="J535" s="545"/>
      <c r="K535" s="545"/>
      <c r="L535" s="545"/>
      <c r="M535" s="545"/>
      <c r="N535" s="545"/>
      <c r="O535" s="545"/>
      <c r="P535" s="545"/>
      <c r="Q535" s="545"/>
      <c r="R535" s="545"/>
      <c r="S535" s="545"/>
      <c r="T535" s="545"/>
      <c r="U535" s="545"/>
      <c r="V535" s="545"/>
      <c r="W535" s="545"/>
      <c r="X535" s="545"/>
      <c r="Y535" s="545"/>
      <c r="Z535" s="545"/>
    </row>
    <row r="536" ht="9.0" customHeight="1">
      <c r="A536" s="545"/>
      <c r="B536" s="545"/>
      <c r="C536" s="545"/>
      <c r="D536" s="545"/>
      <c r="E536" s="545"/>
      <c r="F536" s="545"/>
      <c r="G536" s="545"/>
      <c r="H536" s="545"/>
      <c r="I536" s="545"/>
      <c r="J536" s="545"/>
      <c r="K536" s="545"/>
      <c r="L536" s="545"/>
      <c r="M536" s="545"/>
      <c r="N536" s="545"/>
      <c r="O536" s="545"/>
      <c r="P536" s="545"/>
      <c r="Q536" s="545"/>
      <c r="R536" s="545"/>
      <c r="S536" s="545"/>
      <c r="T536" s="545"/>
      <c r="U536" s="545"/>
      <c r="V536" s="545"/>
      <c r="W536" s="545"/>
      <c r="X536" s="545"/>
      <c r="Y536" s="545"/>
      <c r="Z536" s="545"/>
    </row>
    <row r="537" ht="9.0" customHeight="1">
      <c r="A537" s="545"/>
      <c r="B537" s="545"/>
      <c r="C537" s="545"/>
      <c r="D537" s="545"/>
      <c r="E537" s="545"/>
      <c r="F537" s="545"/>
      <c r="G537" s="545"/>
      <c r="H537" s="545"/>
      <c r="I537" s="545"/>
      <c r="J537" s="545"/>
      <c r="K537" s="545"/>
      <c r="L537" s="545"/>
      <c r="M537" s="545"/>
      <c r="N537" s="545"/>
      <c r="O537" s="545"/>
      <c r="P537" s="545"/>
      <c r="Q537" s="545"/>
      <c r="R537" s="545"/>
      <c r="S537" s="545"/>
      <c r="T537" s="545"/>
      <c r="U537" s="545"/>
      <c r="V537" s="545"/>
      <c r="W537" s="545"/>
      <c r="X537" s="545"/>
      <c r="Y537" s="545"/>
      <c r="Z537" s="545"/>
    </row>
    <row r="538" ht="9.0" customHeight="1">
      <c r="A538" s="545"/>
      <c r="B538" s="545"/>
      <c r="C538" s="545"/>
      <c r="D538" s="545"/>
      <c r="E538" s="545"/>
      <c r="F538" s="545"/>
      <c r="G538" s="545"/>
      <c r="H538" s="545"/>
      <c r="I538" s="545"/>
      <c r="J538" s="545"/>
      <c r="K538" s="545"/>
      <c r="L538" s="545"/>
      <c r="M538" s="545"/>
      <c r="N538" s="545"/>
      <c r="O538" s="545"/>
      <c r="P538" s="545"/>
      <c r="Q538" s="545"/>
      <c r="R538" s="545"/>
      <c r="S538" s="545"/>
      <c r="T538" s="545"/>
      <c r="U538" s="545"/>
      <c r="V538" s="545"/>
      <c r="W538" s="545"/>
      <c r="X538" s="545"/>
      <c r="Y538" s="545"/>
      <c r="Z538" s="545"/>
    </row>
    <row r="539" ht="9.0" customHeight="1">
      <c r="A539" s="545"/>
      <c r="B539" s="545"/>
      <c r="C539" s="545"/>
      <c r="D539" s="545"/>
      <c r="E539" s="545"/>
      <c r="F539" s="545"/>
      <c r="G539" s="545"/>
      <c r="H539" s="545"/>
      <c r="I539" s="545"/>
      <c r="J539" s="545"/>
      <c r="K539" s="545"/>
      <c r="L539" s="545"/>
      <c r="M539" s="545"/>
      <c r="N539" s="545"/>
      <c r="O539" s="545"/>
      <c r="P539" s="545"/>
      <c r="Q539" s="545"/>
      <c r="R539" s="545"/>
      <c r="S539" s="545"/>
      <c r="T539" s="545"/>
      <c r="U539" s="545"/>
      <c r="V539" s="545"/>
      <c r="W539" s="545"/>
      <c r="X539" s="545"/>
      <c r="Y539" s="545"/>
      <c r="Z539" s="545"/>
    </row>
    <row r="540" ht="9.0" customHeight="1">
      <c r="A540" s="545"/>
      <c r="B540" s="545"/>
      <c r="C540" s="545"/>
      <c r="D540" s="545"/>
      <c r="E540" s="545"/>
      <c r="F540" s="545"/>
      <c r="G540" s="545"/>
      <c r="H540" s="545"/>
      <c r="I540" s="545"/>
      <c r="J540" s="545"/>
      <c r="K540" s="545"/>
      <c r="L540" s="545"/>
      <c r="M540" s="545"/>
      <c r="N540" s="545"/>
      <c r="O540" s="545"/>
      <c r="P540" s="545"/>
      <c r="Q540" s="545"/>
      <c r="R540" s="545"/>
      <c r="S540" s="545"/>
      <c r="T540" s="545"/>
      <c r="U540" s="545"/>
      <c r="V540" s="545"/>
      <c r="W540" s="545"/>
      <c r="X540" s="545"/>
      <c r="Y540" s="545"/>
      <c r="Z540" s="545"/>
    </row>
    <row r="541" ht="9.0" customHeight="1">
      <c r="A541" s="545"/>
      <c r="B541" s="545"/>
      <c r="C541" s="545"/>
      <c r="D541" s="545"/>
      <c r="E541" s="545"/>
      <c r="F541" s="545"/>
      <c r="G541" s="545"/>
      <c r="H541" s="545"/>
      <c r="I541" s="545"/>
      <c r="J541" s="545"/>
      <c r="K541" s="545"/>
      <c r="L541" s="545"/>
      <c r="M541" s="545"/>
      <c r="N541" s="545"/>
      <c r="O541" s="545"/>
      <c r="P541" s="545"/>
      <c r="Q541" s="545"/>
      <c r="R541" s="545"/>
      <c r="S541" s="545"/>
      <c r="T541" s="545"/>
      <c r="U541" s="545"/>
      <c r="V541" s="545"/>
      <c r="W541" s="545"/>
      <c r="X541" s="545"/>
      <c r="Y541" s="545"/>
      <c r="Z541" s="545"/>
    </row>
    <row r="542" ht="9.0" customHeight="1">
      <c r="A542" s="545"/>
      <c r="B542" s="545"/>
      <c r="C542" s="545"/>
      <c r="D542" s="545"/>
      <c r="E542" s="545"/>
      <c r="F542" s="545"/>
      <c r="G542" s="545"/>
      <c r="H542" s="545"/>
      <c r="I542" s="545"/>
      <c r="J542" s="545"/>
      <c r="K542" s="545"/>
      <c r="L542" s="545"/>
      <c r="M542" s="545"/>
      <c r="N542" s="545"/>
      <c r="O542" s="545"/>
      <c r="P542" s="545"/>
      <c r="Q542" s="545"/>
      <c r="R542" s="545"/>
      <c r="S542" s="545"/>
      <c r="T542" s="545"/>
      <c r="U542" s="545"/>
      <c r="V542" s="545"/>
      <c r="W542" s="545"/>
      <c r="X542" s="545"/>
      <c r="Y542" s="545"/>
      <c r="Z542" s="545"/>
    </row>
    <row r="543" ht="9.0" customHeight="1">
      <c r="A543" s="545"/>
      <c r="B543" s="545"/>
      <c r="C543" s="545"/>
      <c r="D543" s="545"/>
      <c r="E543" s="545"/>
      <c r="F543" s="545"/>
      <c r="G543" s="545"/>
      <c r="H543" s="545"/>
      <c r="I543" s="545"/>
      <c r="J543" s="545"/>
      <c r="K543" s="545"/>
      <c r="L543" s="545"/>
      <c r="M543" s="545"/>
      <c r="N543" s="545"/>
      <c r="O543" s="545"/>
      <c r="P543" s="545"/>
      <c r="Q543" s="545"/>
      <c r="R543" s="545"/>
      <c r="S543" s="545"/>
      <c r="T543" s="545"/>
      <c r="U543" s="545"/>
      <c r="V543" s="545"/>
      <c r="W543" s="545"/>
      <c r="X543" s="545"/>
      <c r="Y543" s="545"/>
      <c r="Z543" s="545"/>
    </row>
    <row r="544" ht="9.0" customHeight="1">
      <c r="A544" s="545"/>
      <c r="B544" s="545"/>
      <c r="C544" s="545"/>
      <c r="D544" s="545"/>
      <c r="E544" s="545"/>
      <c r="F544" s="545"/>
      <c r="G544" s="545"/>
      <c r="H544" s="545"/>
      <c r="I544" s="545"/>
      <c r="J544" s="545"/>
      <c r="K544" s="545"/>
      <c r="L544" s="545"/>
      <c r="M544" s="545"/>
      <c r="N544" s="545"/>
      <c r="O544" s="545"/>
      <c r="P544" s="545"/>
      <c r="Q544" s="545"/>
      <c r="R544" s="545"/>
      <c r="S544" s="545"/>
      <c r="T544" s="545"/>
      <c r="U544" s="545"/>
      <c r="V544" s="545"/>
      <c r="W544" s="545"/>
      <c r="X544" s="545"/>
      <c r="Y544" s="545"/>
      <c r="Z544" s="545"/>
    </row>
    <row r="545" ht="9.0" customHeight="1">
      <c r="A545" s="545"/>
      <c r="B545" s="545"/>
      <c r="C545" s="545"/>
      <c r="D545" s="545"/>
      <c r="E545" s="545"/>
      <c r="F545" s="545"/>
      <c r="G545" s="545"/>
      <c r="H545" s="545"/>
      <c r="I545" s="545"/>
      <c r="J545" s="545"/>
      <c r="K545" s="545"/>
      <c r="L545" s="545"/>
      <c r="M545" s="545"/>
      <c r="N545" s="545"/>
      <c r="O545" s="545"/>
      <c r="P545" s="545"/>
      <c r="Q545" s="545"/>
      <c r="R545" s="545"/>
      <c r="S545" s="545"/>
      <c r="T545" s="545"/>
      <c r="U545" s="545"/>
      <c r="V545" s="545"/>
      <c r="W545" s="545"/>
      <c r="X545" s="545"/>
      <c r="Y545" s="545"/>
      <c r="Z545" s="545"/>
    </row>
    <row r="546" ht="9.0" customHeight="1">
      <c r="A546" s="545"/>
      <c r="B546" s="545"/>
      <c r="C546" s="545"/>
      <c r="D546" s="545"/>
      <c r="E546" s="545"/>
      <c r="F546" s="545"/>
      <c r="G546" s="545"/>
      <c r="H546" s="545"/>
      <c r="I546" s="545"/>
      <c r="J546" s="545"/>
      <c r="K546" s="545"/>
      <c r="L546" s="545"/>
      <c r="M546" s="545"/>
      <c r="N546" s="545"/>
      <c r="O546" s="545"/>
      <c r="P546" s="545"/>
      <c r="Q546" s="545"/>
      <c r="R546" s="545"/>
      <c r="S546" s="545"/>
      <c r="T546" s="545"/>
      <c r="U546" s="545"/>
      <c r="V546" s="545"/>
      <c r="W546" s="545"/>
      <c r="X546" s="545"/>
      <c r="Y546" s="545"/>
      <c r="Z546" s="545"/>
    </row>
    <row r="547" ht="9.0" customHeight="1">
      <c r="A547" s="545"/>
      <c r="B547" s="545"/>
      <c r="C547" s="545"/>
      <c r="D547" s="545"/>
      <c r="E547" s="545"/>
      <c r="F547" s="545"/>
      <c r="G547" s="545"/>
      <c r="H547" s="545"/>
      <c r="I547" s="545"/>
      <c r="J547" s="545"/>
      <c r="K547" s="545"/>
      <c r="L547" s="545"/>
      <c r="M547" s="545"/>
      <c r="N547" s="545"/>
      <c r="O547" s="545"/>
      <c r="P547" s="545"/>
      <c r="Q547" s="545"/>
      <c r="R547" s="545"/>
      <c r="S547" s="545"/>
      <c r="T547" s="545"/>
      <c r="U547" s="545"/>
      <c r="V547" s="545"/>
      <c r="W547" s="545"/>
      <c r="X547" s="545"/>
      <c r="Y547" s="545"/>
      <c r="Z547" s="545"/>
    </row>
    <row r="548" ht="9.0" customHeight="1">
      <c r="A548" s="545"/>
      <c r="B548" s="545"/>
      <c r="C548" s="545"/>
      <c r="D548" s="545"/>
      <c r="E548" s="545"/>
      <c r="F548" s="545"/>
      <c r="G548" s="545"/>
      <c r="H548" s="545"/>
      <c r="I548" s="545"/>
      <c r="J548" s="545"/>
      <c r="K548" s="545"/>
      <c r="L548" s="545"/>
      <c r="M548" s="545"/>
      <c r="N548" s="545"/>
      <c r="O548" s="545"/>
      <c r="P548" s="545"/>
      <c r="Q548" s="545"/>
      <c r="R548" s="545"/>
      <c r="S548" s="545"/>
      <c r="T548" s="545"/>
      <c r="U548" s="545"/>
      <c r="V548" s="545"/>
      <c r="W548" s="545"/>
      <c r="X548" s="545"/>
      <c r="Y548" s="545"/>
      <c r="Z548" s="545"/>
    </row>
    <row r="549" ht="9.0" customHeight="1">
      <c r="A549" s="545"/>
      <c r="B549" s="545"/>
      <c r="C549" s="545"/>
      <c r="D549" s="545"/>
      <c r="E549" s="545"/>
      <c r="F549" s="545"/>
      <c r="G549" s="545"/>
      <c r="H549" s="545"/>
      <c r="I549" s="545"/>
      <c r="J549" s="545"/>
      <c r="K549" s="545"/>
      <c r="L549" s="545"/>
      <c r="M549" s="545"/>
      <c r="N549" s="545"/>
      <c r="O549" s="545"/>
      <c r="P549" s="545"/>
      <c r="Q549" s="545"/>
      <c r="R549" s="545"/>
      <c r="S549" s="545"/>
      <c r="T549" s="545"/>
      <c r="U549" s="545"/>
      <c r="V549" s="545"/>
      <c r="W549" s="545"/>
      <c r="X549" s="545"/>
      <c r="Y549" s="545"/>
      <c r="Z549" s="545"/>
    </row>
    <row r="550" ht="9.0" customHeight="1">
      <c r="A550" s="545"/>
      <c r="B550" s="545"/>
      <c r="C550" s="545"/>
      <c r="D550" s="545"/>
      <c r="E550" s="545"/>
      <c r="F550" s="545"/>
      <c r="G550" s="545"/>
      <c r="H550" s="545"/>
      <c r="I550" s="545"/>
      <c r="J550" s="545"/>
      <c r="K550" s="545"/>
      <c r="L550" s="545"/>
      <c r="M550" s="545"/>
      <c r="N550" s="545"/>
      <c r="O550" s="545"/>
      <c r="P550" s="545"/>
      <c r="Q550" s="545"/>
      <c r="R550" s="545"/>
      <c r="S550" s="545"/>
      <c r="T550" s="545"/>
      <c r="U550" s="545"/>
      <c r="V550" s="545"/>
      <c r="W550" s="545"/>
      <c r="X550" s="545"/>
      <c r="Y550" s="545"/>
      <c r="Z550" s="545"/>
    </row>
    <row r="551" ht="9.0" customHeight="1">
      <c r="A551" s="545"/>
      <c r="B551" s="545"/>
      <c r="C551" s="545"/>
      <c r="D551" s="545"/>
      <c r="E551" s="545"/>
      <c r="F551" s="545"/>
      <c r="G551" s="545"/>
      <c r="H551" s="545"/>
      <c r="I551" s="545"/>
      <c r="J551" s="545"/>
      <c r="K551" s="545"/>
      <c r="L551" s="545"/>
      <c r="M551" s="545"/>
      <c r="N551" s="545"/>
      <c r="O551" s="545"/>
      <c r="P551" s="545"/>
      <c r="Q551" s="545"/>
      <c r="R551" s="545"/>
      <c r="S551" s="545"/>
      <c r="T551" s="545"/>
      <c r="U551" s="545"/>
      <c r="V551" s="545"/>
      <c r="W551" s="545"/>
      <c r="X551" s="545"/>
      <c r="Y551" s="545"/>
      <c r="Z551" s="545"/>
    </row>
    <row r="552" ht="9.0" customHeight="1">
      <c r="A552" s="545"/>
      <c r="B552" s="545"/>
      <c r="C552" s="545"/>
      <c r="D552" s="545"/>
      <c r="E552" s="545"/>
      <c r="F552" s="545"/>
      <c r="G552" s="545"/>
      <c r="H552" s="545"/>
      <c r="I552" s="545"/>
      <c r="J552" s="545"/>
      <c r="K552" s="545"/>
      <c r="L552" s="545"/>
      <c r="M552" s="545"/>
      <c r="N552" s="545"/>
      <c r="O552" s="545"/>
      <c r="P552" s="545"/>
      <c r="Q552" s="545"/>
      <c r="R552" s="545"/>
      <c r="S552" s="545"/>
      <c r="T552" s="545"/>
      <c r="U552" s="545"/>
      <c r="V552" s="545"/>
      <c r="W552" s="545"/>
      <c r="X552" s="545"/>
      <c r="Y552" s="545"/>
      <c r="Z552" s="545"/>
    </row>
    <row r="553" ht="9.0" customHeight="1">
      <c r="A553" s="545"/>
      <c r="B553" s="545"/>
      <c r="C553" s="545"/>
      <c r="D553" s="545"/>
      <c r="E553" s="545"/>
      <c r="F553" s="545"/>
      <c r="G553" s="545"/>
      <c r="H553" s="545"/>
      <c r="I553" s="545"/>
      <c r="J553" s="545"/>
      <c r="K553" s="545"/>
      <c r="L553" s="545"/>
      <c r="M553" s="545"/>
      <c r="N553" s="545"/>
      <c r="O553" s="545"/>
      <c r="P553" s="545"/>
      <c r="Q553" s="545"/>
      <c r="R553" s="545"/>
      <c r="S553" s="545"/>
      <c r="T553" s="545"/>
      <c r="U553" s="545"/>
      <c r="V553" s="545"/>
      <c r="W553" s="545"/>
      <c r="X553" s="545"/>
      <c r="Y553" s="545"/>
      <c r="Z553" s="545"/>
    </row>
    <row r="554" ht="9.0" customHeight="1">
      <c r="A554" s="545"/>
      <c r="B554" s="545"/>
      <c r="C554" s="545"/>
      <c r="D554" s="545"/>
      <c r="E554" s="545"/>
      <c r="F554" s="545"/>
      <c r="G554" s="545"/>
      <c r="H554" s="545"/>
      <c r="I554" s="545"/>
      <c r="J554" s="545"/>
      <c r="K554" s="545"/>
      <c r="L554" s="545"/>
      <c r="M554" s="545"/>
      <c r="N554" s="545"/>
      <c r="O554" s="545"/>
      <c r="P554" s="545"/>
      <c r="Q554" s="545"/>
      <c r="R554" s="545"/>
      <c r="S554" s="545"/>
      <c r="T554" s="545"/>
      <c r="U554" s="545"/>
      <c r="V554" s="545"/>
      <c r="W554" s="545"/>
      <c r="X554" s="545"/>
      <c r="Y554" s="545"/>
      <c r="Z554" s="545"/>
    </row>
    <row r="555" ht="9.0" customHeight="1">
      <c r="A555" s="545"/>
      <c r="B555" s="545"/>
      <c r="C555" s="545"/>
      <c r="D555" s="545"/>
      <c r="E555" s="545"/>
      <c r="F555" s="545"/>
      <c r="G555" s="545"/>
      <c r="H555" s="545"/>
      <c r="I555" s="545"/>
      <c r="J555" s="545"/>
      <c r="K555" s="545"/>
      <c r="L555" s="545"/>
      <c r="M555" s="545"/>
      <c r="N555" s="545"/>
      <c r="O555" s="545"/>
      <c r="P555" s="545"/>
      <c r="Q555" s="545"/>
      <c r="R555" s="545"/>
      <c r="S555" s="545"/>
      <c r="T555" s="545"/>
      <c r="U555" s="545"/>
      <c r="V555" s="545"/>
      <c r="W555" s="545"/>
      <c r="X555" s="545"/>
      <c r="Y555" s="545"/>
      <c r="Z555" s="545"/>
    </row>
    <row r="556" ht="9.0" customHeight="1">
      <c r="A556" s="545"/>
      <c r="B556" s="545"/>
      <c r="C556" s="545"/>
      <c r="D556" s="545"/>
      <c r="E556" s="545"/>
      <c r="F556" s="545"/>
      <c r="G556" s="545"/>
      <c r="H556" s="545"/>
      <c r="I556" s="545"/>
      <c r="J556" s="545"/>
      <c r="K556" s="545"/>
      <c r="L556" s="545"/>
      <c r="M556" s="545"/>
      <c r="N556" s="545"/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</row>
    <row r="557" ht="9.0" customHeight="1">
      <c r="A557" s="545"/>
      <c r="B557" s="545"/>
      <c r="C557" s="545"/>
      <c r="D557" s="545"/>
      <c r="E557" s="545"/>
      <c r="F557" s="545"/>
      <c r="G557" s="545"/>
      <c r="H557" s="545"/>
      <c r="I557" s="545"/>
      <c r="J557" s="545"/>
      <c r="K557" s="545"/>
      <c r="L557" s="545"/>
      <c r="M557" s="545"/>
      <c r="N557" s="545"/>
      <c r="O557" s="545"/>
      <c r="P557" s="545"/>
      <c r="Q557" s="545"/>
      <c r="R557" s="545"/>
      <c r="S557" s="545"/>
      <c r="T557" s="545"/>
      <c r="U557" s="545"/>
      <c r="V557" s="545"/>
      <c r="W557" s="545"/>
      <c r="X557" s="545"/>
      <c r="Y557" s="545"/>
      <c r="Z557" s="545"/>
    </row>
    <row r="558" ht="9.0" customHeight="1">
      <c r="A558" s="545"/>
      <c r="B558" s="545"/>
      <c r="C558" s="545"/>
      <c r="D558" s="545"/>
      <c r="E558" s="545"/>
      <c r="F558" s="545"/>
      <c r="G558" s="545"/>
      <c r="H558" s="545"/>
      <c r="I558" s="545"/>
      <c r="J558" s="545"/>
      <c r="K558" s="545"/>
      <c r="L558" s="545"/>
      <c r="M558" s="545"/>
      <c r="N558" s="545"/>
      <c r="O558" s="545"/>
      <c r="P558" s="545"/>
      <c r="Q558" s="545"/>
      <c r="R558" s="545"/>
      <c r="S558" s="545"/>
      <c r="T558" s="545"/>
      <c r="U558" s="545"/>
      <c r="V558" s="545"/>
      <c r="W558" s="545"/>
      <c r="X558" s="545"/>
      <c r="Y558" s="545"/>
      <c r="Z558" s="545"/>
    </row>
    <row r="559" ht="9.0" customHeight="1">
      <c r="A559" s="545"/>
      <c r="B559" s="545"/>
      <c r="C559" s="545"/>
      <c r="D559" s="545"/>
      <c r="E559" s="545"/>
      <c r="F559" s="545"/>
      <c r="G559" s="545"/>
      <c r="H559" s="545"/>
      <c r="I559" s="545"/>
      <c r="J559" s="545"/>
      <c r="K559" s="545"/>
      <c r="L559" s="545"/>
      <c r="M559" s="545"/>
      <c r="N559" s="545"/>
      <c r="O559" s="545"/>
      <c r="P559" s="545"/>
      <c r="Q559" s="545"/>
      <c r="R559" s="545"/>
      <c r="S559" s="545"/>
      <c r="T559" s="545"/>
      <c r="U559" s="545"/>
      <c r="V559" s="545"/>
      <c r="W559" s="545"/>
      <c r="X559" s="545"/>
      <c r="Y559" s="545"/>
      <c r="Z559" s="545"/>
    </row>
    <row r="560" ht="9.0" customHeight="1">
      <c r="A560" s="545"/>
      <c r="B560" s="545"/>
      <c r="C560" s="545"/>
      <c r="D560" s="545"/>
      <c r="E560" s="545"/>
      <c r="F560" s="545"/>
      <c r="G560" s="545"/>
      <c r="H560" s="545"/>
      <c r="I560" s="545"/>
      <c r="J560" s="545"/>
      <c r="K560" s="545"/>
      <c r="L560" s="545"/>
      <c r="M560" s="545"/>
      <c r="N560" s="545"/>
      <c r="O560" s="545"/>
      <c r="P560" s="545"/>
      <c r="Q560" s="545"/>
      <c r="R560" s="545"/>
      <c r="S560" s="545"/>
      <c r="T560" s="545"/>
      <c r="U560" s="545"/>
      <c r="V560" s="545"/>
      <c r="W560" s="545"/>
      <c r="X560" s="545"/>
      <c r="Y560" s="545"/>
      <c r="Z560" s="545"/>
    </row>
    <row r="561" ht="9.0" customHeight="1">
      <c r="A561" s="545"/>
      <c r="B561" s="545"/>
      <c r="C561" s="545"/>
      <c r="D561" s="545"/>
      <c r="E561" s="545"/>
      <c r="F561" s="545"/>
      <c r="G561" s="545"/>
      <c r="H561" s="545"/>
      <c r="I561" s="545"/>
      <c r="J561" s="545"/>
      <c r="K561" s="545"/>
      <c r="L561" s="545"/>
      <c r="M561" s="545"/>
      <c r="N561" s="545"/>
      <c r="O561" s="545"/>
      <c r="P561" s="545"/>
      <c r="Q561" s="545"/>
      <c r="R561" s="545"/>
      <c r="S561" s="545"/>
      <c r="T561" s="545"/>
      <c r="U561" s="545"/>
      <c r="V561" s="545"/>
      <c r="W561" s="545"/>
      <c r="X561" s="545"/>
      <c r="Y561" s="545"/>
      <c r="Z561" s="545"/>
    </row>
    <row r="562" ht="9.0" customHeight="1">
      <c r="A562" s="545"/>
      <c r="B562" s="545"/>
      <c r="C562" s="545"/>
      <c r="D562" s="545"/>
      <c r="E562" s="545"/>
      <c r="F562" s="545"/>
      <c r="G562" s="545"/>
      <c r="H562" s="545"/>
      <c r="I562" s="545"/>
      <c r="J562" s="545"/>
      <c r="K562" s="545"/>
      <c r="L562" s="545"/>
      <c r="M562" s="545"/>
      <c r="N562" s="545"/>
      <c r="O562" s="545"/>
      <c r="P562" s="545"/>
      <c r="Q562" s="545"/>
      <c r="R562" s="545"/>
      <c r="S562" s="545"/>
      <c r="T562" s="545"/>
      <c r="U562" s="545"/>
      <c r="V562" s="545"/>
      <c r="W562" s="545"/>
      <c r="X562" s="545"/>
      <c r="Y562" s="545"/>
      <c r="Z562" s="545"/>
    </row>
    <row r="563" ht="9.0" customHeight="1">
      <c r="A563" s="545"/>
      <c r="B563" s="545"/>
      <c r="C563" s="545"/>
      <c r="D563" s="545"/>
      <c r="E563" s="545"/>
      <c r="F563" s="545"/>
      <c r="G563" s="545"/>
      <c r="H563" s="545"/>
      <c r="I563" s="545"/>
      <c r="J563" s="545"/>
      <c r="K563" s="545"/>
      <c r="L563" s="545"/>
      <c r="M563" s="545"/>
      <c r="N563" s="545"/>
      <c r="O563" s="545"/>
      <c r="P563" s="545"/>
      <c r="Q563" s="545"/>
      <c r="R563" s="545"/>
      <c r="S563" s="545"/>
      <c r="T563" s="545"/>
      <c r="U563" s="545"/>
      <c r="V563" s="545"/>
      <c r="W563" s="545"/>
      <c r="X563" s="545"/>
      <c r="Y563" s="545"/>
      <c r="Z563" s="545"/>
    </row>
    <row r="564" ht="9.0" customHeight="1">
      <c r="A564" s="545"/>
      <c r="B564" s="545"/>
      <c r="C564" s="545"/>
      <c r="D564" s="545"/>
      <c r="E564" s="545"/>
      <c r="F564" s="545"/>
      <c r="G564" s="545"/>
      <c r="H564" s="545"/>
      <c r="I564" s="545"/>
      <c r="J564" s="545"/>
      <c r="K564" s="545"/>
      <c r="L564" s="545"/>
      <c r="M564" s="545"/>
      <c r="N564" s="545"/>
      <c r="O564" s="545"/>
      <c r="P564" s="545"/>
      <c r="Q564" s="545"/>
      <c r="R564" s="545"/>
      <c r="S564" s="545"/>
      <c r="T564" s="545"/>
      <c r="U564" s="545"/>
      <c r="V564" s="545"/>
      <c r="W564" s="545"/>
      <c r="X564" s="545"/>
      <c r="Y564" s="545"/>
      <c r="Z564" s="545"/>
    </row>
    <row r="565" ht="9.0" customHeight="1">
      <c r="A565" s="545"/>
      <c r="B565" s="545"/>
      <c r="C565" s="545"/>
      <c r="D565" s="545"/>
      <c r="E565" s="545"/>
      <c r="F565" s="545"/>
      <c r="G565" s="545"/>
      <c r="H565" s="545"/>
      <c r="I565" s="545"/>
      <c r="J565" s="545"/>
      <c r="K565" s="545"/>
      <c r="L565" s="545"/>
      <c r="M565" s="545"/>
      <c r="N565" s="545"/>
      <c r="O565" s="545"/>
      <c r="P565" s="545"/>
      <c r="Q565" s="545"/>
      <c r="R565" s="545"/>
      <c r="S565" s="545"/>
      <c r="T565" s="545"/>
      <c r="U565" s="545"/>
      <c r="V565" s="545"/>
      <c r="W565" s="545"/>
      <c r="X565" s="545"/>
      <c r="Y565" s="545"/>
      <c r="Z565" s="545"/>
    </row>
    <row r="566" ht="9.0" customHeight="1">
      <c r="A566" s="545"/>
      <c r="B566" s="545"/>
      <c r="C566" s="545"/>
      <c r="D566" s="545"/>
      <c r="E566" s="545"/>
      <c r="F566" s="545"/>
      <c r="G566" s="545"/>
      <c r="H566" s="545"/>
      <c r="I566" s="545"/>
      <c r="J566" s="545"/>
      <c r="K566" s="545"/>
      <c r="L566" s="545"/>
      <c r="M566" s="545"/>
      <c r="N566" s="545"/>
      <c r="O566" s="545"/>
      <c r="P566" s="545"/>
      <c r="Q566" s="545"/>
      <c r="R566" s="545"/>
      <c r="S566" s="545"/>
      <c r="T566" s="545"/>
      <c r="U566" s="545"/>
      <c r="V566" s="545"/>
      <c r="W566" s="545"/>
      <c r="X566" s="545"/>
      <c r="Y566" s="545"/>
      <c r="Z566" s="545"/>
    </row>
    <row r="567" ht="9.0" customHeight="1">
      <c r="A567" s="545"/>
      <c r="B567" s="545"/>
      <c r="C567" s="545"/>
      <c r="D567" s="545"/>
      <c r="E567" s="545"/>
      <c r="F567" s="545"/>
      <c r="G567" s="545"/>
      <c r="H567" s="545"/>
      <c r="I567" s="545"/>
      <c r="J567" s="545"/>
      <c r="K567" s="545"/>
      <c r="L567" s="545"/>
      <c r="M567" s="545"/>
      <c r="N567" s="545"/>
      <c r="O567" s="545"/>
      <c r="P567" s="545"/>
      <c r="Q567" s="545"/>
      <c r="R567" s="545"/>
      <c r="S567" s="545"/>
      <c r="T567" s="545"/>
      <c r="U567" s="545"/>
      <c r="V567" s="545"/>
      <c r="W567" s="545"/>
      <c r="X567" s="545"/>
      <c r="Y567" s="545"/>
      <c r="Z567" s="545"/>
    </row>
    <row r="568" ht="9.0" customHeight="1">
      <c r="A568" s="545"/>
      <c r="B568" s="545"/>
      <c r="C568" s="545"/>
      <c r="D568" s="545"/>
      <c r="E568" s="545"/>
      <c r="F568" s="545"/>
      <c r="G568" s="545"/>
      <c r="H568" s="545"/>
      <c r="I568" s="545"/>
      <c r="J568" s="545"/>
      <c r="K568" s="545"/>
      <c r="L568" s="545"/>
      <c r="M568" s="545"/>
      <c r="N568" s="545"/>
      <c r="O568" s="545"/>
      <c r="P568" s="545"/>
      <c r="Q568" s="545"/>
      <c r="R568" s="545"/>
      <c r="S568" s="545"/>
      <c r="T568" s="545"/>
      <c r="U568" s="545"/>
      <c r="V568" s="545"/>
      <c r="W568" s="545"/>
      <c r="X568" s="545"/>
      <c r="Y568" s="545"/>
      <c r="Z568" s="545"/>
    </row>
    <row r="569" ht="9.0" customHeight="1">
      <c r="A569" s="545"/>
      <c r="B569" s="545"/>
      <c r="C569" s="545"/>
      <c r="D569" s="545"/>
      <c r="E569" s="545"/>
      <c r="F569" s="545"/>
      <c r="G569" s="545"/>
      <c r="H569" s="545"/>
      <c r="I569" s="545"/>
      <c r="J569" s="545"/>
      <c r="K569" s="545"/>
      <c r="L569" s="545"/>
      <c r="M569" s="545"/>
      <c r="N569" s="545"/>
      <c r="O569" s="545"/>
      <c r="P569" s="545"/>
      <c r="Q569" s="545"/>
      <c r="R569" s="545"/>
      <c r="S569" s="545"/>
      <c r="T569" s="545"/>
      <c r="U569" s="545"/>
      <c r="V569" s="545"/>
      <c r="W569" s="545"/>
      <c r="X569" s="545"/>
      <c r="Y569" s="545"/>
      <c r="Z569" s="545"/>
    </row>
    <row r="570" ht="9.0" customHeight="1">
      <c r="A570" s="545"/>
      <c r="B570" s="545"/>
      <c r="C570" s="545"/>
      <c r="D570" s="545"/>
      <c r="E570" s="545"/>
      <c r="F570" s="545"/>
      <c r="G570" s="545"/>
      <c r="H570" s="545"/>
      <c r="I570" s="545"/>
      <c r="J570" s="545"/>
      <c r="K570" s="545"/>
      <c r="L570" s="545"/>
      <c r="M570" s="545"/>
      <c r="N570" s="545"/>
      <c r="O570" s="545"/>
      <c r="P570" s="545"/>
      <c r="Q570" s="545"/>
      <c r="R570" s="545"/>
      <c r="S570" s="545"/>
      <c r="T570" s="545"/>
      <c r="U570" s="545"/>
      <c r="V570" s="545"/>
      <c r="W570" s="545"/>
      <c r="X570" s="545"/>
      <c r="Y570" s="545"/>
      <c r="Z570" s="545"/>
    </row>
    <row r="571" ht="9.0" customHeight="1">
      <c r="A571" s="545"/>
      <c r="B571" s="545"/>
      <c r="C571" s="545"/>
      <c r="D571" s="545"/>
      <c r="E571" s="545"/>
      <c r="F571" s="545"/>
      <c r="G571" s="545"/>
      <c r="H571" s="545"/>
      <c r="I571" s="545"/>
      <c r="J571" s="545"/>
      <c r="K571" s="545"/>
      <c r="L571" s="545"/>
      <c r="M571" s="545"/>
      <c r="N571" s="545"/>
      <c r="O571" s="545"/>
      <c r="P571" s="545"/>
      <c r="Q571" s="545"/>
      <c r="R571" s="545"/>
      <c r="S571" s="545"/>
      <c r="T571" s="545"/>
      <c r="U571" s="545"/>
      <c r="V571" s="545"/>
      <c r="W571" s="545"/>
      <c r="X571" s="545"/>
      <c r="Y571" s="545"/>
      <c r="Z571" s="545"/>
    </row>
    <row r="572" ht="9.0" customHeight="1">
      <c r="A572" s="545"/>
      <c r="B572" s="545"/>
      <c r="C572" s="545"/>
      <c r="D572" s="545"/>
      <c r="E572" s="545"/>
      <c r="F572" s="545"/>
      <c r="G572" s="545"/>
      <c r="H572" s="545"/>
      <c r="I572" s="545"/>
      <c r="J572" s="545"/>
      <c r="K572" s="545"/>
      <c r="L572" s="545"/>
      <c r="M572" s="545"/>
      <c r="N572" s="545"/>
      <c r="O572" s="545"/>
      <c r="P572" s="545"/>
      <c r="Q572" s="545"/>
      <c r="R572" s="545"/>
      <c r="S572" s="545"/>
      <c r="T572" s="545"/>
      <c r="U572" s="545"/>
      <c r="V572" s="545"/>
      <c r="W572" s="545"/>
      <c r="X572" s="545"/>
      <c r="Y572" s="545"/>
      <c r="Z572" s="545"/>
    </row>
    <row r="573" ht="9.0" customHeight="1">
      <c r="A573" s="545"/>
      <c r="B573" s="545"/>
      <c r="C573" s="545"/>
      <c r="D573" s="545"/>
      <c r="E573" s="545"/>
      <c r="F573" s="545"/>
      <c r="G573" s="545"/>
      <c r="H573" s="545"/>
      <c r="I573" s="545"/>
      <c r="J573" s="545"/>
      <c r="K573" s="545"/>
      <c r="L573" s="545"/>
      <c r="M573" s="545"/>
      <c r="N573" s="545"/>
      <c r="O573" s="545"/>
      <c r="P573" s="545"/>
      <c r="Q573" s="545"/>
      <c r="R573" s="545"/>
      <c r="S573" s="545"/>
      <c r="T573" s="545"/>
      <c r="U573" s="545"/>
      <c r="V573" s="545"/>
      <c r="W573" s="545"/>
      <c r="X573" s="545"/>
      <c r="Y573" s="545"/>
      <c r="Z573" s="545"/>
    </row>
    <row r="574" ht="9.0" customHeight="1">
      <c r="A574" s="545"/>
      <c r="B574" s="545"/>
      <c r="C574" s="545"/>
      <c r="D574" s="545"/>
      <c r="E574" s="545"/>
      <c r="F574" s="545"/>
      <c r="G574" s="545"/>
      <c r="H574" s="545"/>
      <c r="I574" s="545"/>
      <c r="J574" s="545"/>
      <c r="K574" s="545"/>
      <c r="L574" s="545"/>
      <c r="M574" s="545"/>
      <c r="N574" s="545"/>
      <c r="O574" s="545"/>
      <c r="P574" s="545"/>
      <c r="Q574" s="545"/>
      <c r="R574" s="545"/>
      <c r="S574" s="545"/>
      <c r="T574" s="545"/>
      <c r="U574" s="545"/>
      <c r="V574" s="545"/>
      <c r="W574" s="545"/>
      <c r="X574" s="545"/>
      <c r="Y574" s="545"/>
      <c r="Z574" s="545"/>
    </row>
    <row r="575" ht="9.0" customHeight="1">
      <c r="A575" s="545"/>
      <c r="B575" s="545"/>
      <c r="C575" s="545"/>
      <c r="D575" s="545"/>
      <c r="E575" s="545"/>
      <c r="F575" s="545"/>
      <c r="G575" s="545"/>
      <c r="H575" s="545"/>
      <c r="I575" s="545"/>
      <c r="J575" s="545"/>
      <c r="K575" s="545"/>
      <c r="L575" s="545"/>
      <c r="M575" s="545"/>
      <c r="N575" s="545"/>
      <c r="O575" s="545"/>
      <c r="P575" s="545"/>
      <c r="Q575" s="545"/>
      <c r="R575" s="545"/>
      <c r="S575" s="545"/>
      <c r="T575" s="545"/>
      <c r="U575" s="545"/>
      <c r="V575" s="545"/>
      <c r="W575" s="545"/>
      <c r="X575" s="545"/>
      <c r="Y575" s="545"/>
      <c r="Z575" s="545"/>
    </row>
    <row r="576" ht="9.0" customHeight="1">
      <c r="A576" s="545"/>
      <c r="B576" s="545"/>
      <c r="C576" s="545"/>
      <c r="D576" s="545"/>
      <c r="E576" s="545"/>
      <c r="F576" s="545"/>
      <c r="G576" s="545"/>
      <c r="H576" s="545"/>
      <c r="I576" s="545"/>
      <c r="J576" s="545"/>
      <c r="K576" s="545"/>
      <c r="L576" s="545"/>
      <c r="M576" s="545"/>
      <c r="N576" s="545"/>
      <c r="O576" s="545"/>
      <c r="P576" s="545"/>
      <c r="Q576" s="545"/>
      <c r="R576" s="545"/>
      <c r="S576" s="545"/>
      <c r="T576" s="545"/>
      <c r="U576" s="545"/>
      <c r="V576" s="545"/>
      <c r="W576" s="545"/>
      <c r="X576" s="545"/>
      <c r="Y576" s="545"/>
      <c r="Z576" s="545"/>
    </row>
    <row r="577" ht="9.0" customHeight="1">
      <c r="A577" s="545"/>
      <c r="B577" s="545"/>
      <c r="C577" s="545"/>
      <c r="D577" s="545"/>
      <c r="E577" s="545"/>
      <c r="F577" s="545"/>
      <c r="G577" s="545"/>
      <c r="H577" s="545"/>
      <c r="I577" s="545"/>
      <c r="J577" s="545"/>
      <c r="K577" s="545"/>
      <c r="L577" s="545"/>
      <c r="M577" s="545"/>
      <c r="N577" s="545"/>
      <c r="O577" s="545"/>
      <c r="P577" s="545"/>
      <c r="Q577" s="545"/>
      <c r="R577" s="545"/>
      <c r="S577" s="545"/>
      <c r="T577" s="545"/>
      <c r="U577" s="545"/>
      <c r="V577" s="545"/>
      <c r="W577" s="545"/>
      <c r="X577" s="545"/>
      <c r="Y577" s="545"/>
      <c r="Z577" s="545"/>
    </row>
    <row r="578" ht="9.0" customHeight="1">
      <c r="A578" s="545"/>
      <c r="B578" s="545"/>
      <c r="C578" s="545"/>
      <c r="D578" s="545"/>
      <c r="E578" s="545"/>
      <c r="F578" s="545"/>
      <c r="G578" s="545"/>
      <c r="H578" s="545"/>
      <c r="I578" s="545"/>
      <c r="J578" s="545"/>
      <c r="K578" s="545"/>
      <c r="L578" s="545"/>
      <c r="M578" s="545"/>
      <c r="N578" s="545"/>
      <c r="O578" s="545"/>
      <c r="P578" s="545"/>
      <c r="Q578" s="545"/>
      <c r="R578" s="545"/>
      <c r="S578" s="545"/>
      <c r="T578" s="545"/>
      <c r="U578" s="545"/>
      <c r="V578" s="545"/>
      <c r="W578" s="545"/>
      <c r="X578" s="545"/>
      <c r="Y578" s="545"/>
      <c r="Z578" s="545"/>
    </row>
    <row r="579" ht="9.0" customHeight="1">
      <c r="A579" s="545"/>
      <c r="B579" s="545"/>
      <c r="C579" s="545"/>
      <c r="D579" s="545"/>
      <c r="E579" s="545"/>
      <c r="F579" s="545"/>
      <c r="G579" s="545"/>
      <c r="H579" s="545"/>
      <c r="I579" s="545"/>
      <c r="J579" s="545"/>
      <c r="K579" s="545"/>
      <c r="L579" s="545"/>
      <c r="M579" s="545"/>
      <c r="N579" s="545"/>
      <c r="O579" s="545"/>
      <c r="P579" s="545"/>
      <c r="Q579" s="545"/>
      <c r="R579" s="545"/>
      <c r="S579" s="545"/>
      <c r="T579" s="545"/>
      <c r="U579" s="545"/>
      <c r="V579" s="545"/>
      <c r="W579" s="545"/>
      <c r="X579" s="545"/>
      <c r="Y579" s="545"/>
      <c r="Z579" s="545"/>
    </row>
    <row r="580" ht="9.0" customHeight="1">
      <c r="A580" s="545"/>
      <c r="B580" s="545"/>
      <c r="C580" s="545"/>
      <c r="D580" s="545"/>
      <c r="E580" s="545"/>
      <c r="F580" s="545"/>
      <c r="G580" s="545"/>
      <c r="H580" s="545"/>
      <c r="I580" s="545"/>
      <c r="J580" s="545"/>
      <c r="K580" s="545"/>
      <c r="L580" s="545"/>
      <c r="M580" s="545"/>
      <c r="N580" s="545"/>
      <c r="O580" s="545"/>
      <c r="P580" s="545"/>
      <c r="Q580" s="545"/>
      <c r="R580" s="545"/>
      <c r="S580" s="545"/>
      <c r="T580" s="545"/>
      <c r="U580" s="545"/>
      <c r="V580" s="545"/>
      <c r="W580" s="545"/>
      <c r="X580" s="545"/>
      <c r="Y580" s="545"/>
      <c r="Z580" s="545"/>
    </row>
    <row r="581" ht="9.0" customHeight="1">
      <c r="A581" s="545"/>
      <c r="B581" s="545"/>
      <c r="C581" s="545"/>
      <c r="D581" s="545"/>
      <c r="E581" s="545"/>
      <c r="F581" s="545"/>
      <c r="G581" s="545"/>
      <c r="H581" s="545"/>
      <c r="I581" s="545"/>
      <c r="J581" s="545"/>
      <c r="K581" s="545"/>
      <c r="L581" s="545"/>
      <c r="M581" s="545"/>
      <c r="N581" s="545"/>
      <c r="O581" s="545"/>
      <c r="P581" s="545"/>
      <c r="Q581" s="545"/>
      <c r="R581" s="545"/>
      <c r="S581" s="545"/>
      <c r="T581" s="545"/>
      <c r="U581" s="545"/>
      <c r="V581" s="545"/>
      <c r="W581" s="545"/>
      <c r="X581" s="545"/>
      <c r="Y581" s="545"/>
      <c r="Z581" s="545"/>
    </row>
    <row r="582" ht="9.0" customHeight="1">
      <c r="A582" s="545"/>
      <c r="B582" s="545"/>
      <c r="C582" s="545"/>
      <c r="D582" s="545"/>
      <c r="E582" s="545"/>
      <c r="F582" s="545"/>
      <c r="G582" s="545"/>
      <c r="H582" s="545"/>
      <c r="I582" s="545"/>
      <c r="J582" s="545"/>
      <c r="K582" s="545"/>
      <c r="L582" s="545"/>
      <c r="M582" s="545"/>
      <c r="N582" s="545"/>
      <c r="O582" s="545"/>
      <c r="P582" s="545"/>
      <c r="Q582" s="545"/>
      <c r="R582" s="545"/>
      <c r="S582" s="545"/>
      <c r="T582" s="545"/>
      <c r="U582" s="545"/>
      <c r="V582" s="545"/>
      <c r="W582" s="545"/>
      <c r="X582" s="545"/>
      <c r="Y582" s="545"/>
      <c r="Z582" s="545"/>
    </row>
    <row r="583" ht="9.0" customHeight="1">
      <c r="A583" s="545"/>
      <c r="B583" s="545"/>
      <c r="C583" s="545"/>
      <c r="D583" s="545"/>
      <c r="E583" s="545"/>
      <c r="F583" s="545"/>
      <c r="G583" s="545"/>
      <c r="H583" s="545"/>
      <c r="I583" s="545"/>
      <c r="J583" s="545"/>
      <c r="K583" s="545"/>
      <c r="L583" s="545"/>
      <c r="M583" s="545"/>
      <c r="N583" s="545"/>
      <c r="O583" s="545"/>
      <c r="P583" s="545"/>
      <c r="Q583" s="545"/>
      <c r="R583" s="545"/>
      <c r="S583" s="545"/>
      <c r="T583" s="545"/>
      <c r="U583" s="545"/>
      <c r="V583" s="545"/>
      <c r="W583" s="545"/>
      <c r="X583" s="545"/>
      <c r="Y583" s="545"/>
      <c r="Z583" s="545"/>
    </row>
    <row r="584" ht="9.0" customHeight="1">
      <c r="A584" s="545"/>
      <c r="B584" s="545"/>
      <c r="C584" s="545"/>
      <c r="D584" s="545"/>
      <c r="E584" s="545"/>
      <c r="F584" s="545"/>
      <c r="G584" s="545"/>
      <c r="H584" s="545"/>
      <c r="I584" s="545"/>
      <c r="J584" s="545"/>
      <c r="K584" s="545"/>
      <c r="L584" s="545"/>
      <c r="M584" s="545"/>
      <c r="N584" s="545"/>
      <c r="O584" s="545"/>
      <c r="P584" s="545"/>
      <c r="Q584" s="545"/>
      <c r="R584" s="545"/>
      <c r="S584" s="545"/>
      <c r="T584" s="545"/>
      <c r="U584" s="545"/>
      <c r="V584" s="545"/>
      <c r="W584" s="545"/>
      <c r="X584" s="545"/>
      <c r="Y584" s="545"/>
      <c r="Z584" s="545"/>
    </row>
    <row r="585" ht="9.0" customHeight="1">
      <c r="A585" s="545"/>
      <c r="B585" s="545"/>
      <c r="C585" s="545"/>
      <c r="D585" s="545"/>
      <c r="E585" s="545"/>
      <c r="F585" s="545"/>
      <c r="G585" s="545"/>
      <c r="H585" s="545"/>
      <c r="I585" s="545"/>
      <c r="J585" s="545"/>
      <c r="K585" s="545"/>
      <c r="L585" s="545"/>
      <c r="M585" s="545"/>
      <c r="N585" s="545"/>
      <c r="O585" s="545"/>
      <c r="P585" s="545"/>
      <c r="Q585" s="545"/>
      <c r="R585" s="545"/>
      <c r="S585" s="545"/>
      <c r="T585" s="545"/>
      <c r="U585" s="545"/>
      <c r="V585" s="545"/>
      <c r="W585" s="545"/>
      <c r="X585" s="545"/>
      <c r="Y585" s="545"/>
      <c r="Z585" s="545"/>
    </row>
    <row r="586" ht="9.0" customHeight="1">
      <c r="A586" s="545"/>
      <c r="B586" s="545"/>
      <c r="C586" s="545"/>
      <c r="D586" s="545"/>
      <c r="E586" s="545"/>
      <c r="F586" s="545"/>
      <c r="G586" s="545"/>
      <c r="H586" s="545"/>
      <c r="I586" s="545"/>
      <c r="J586" s="545"/>
      <c r="K586" s="545"/>
      <c r="L586" s="545"/>
      <c r="M586" s="545"/>
      <c r="N586" s="545"/>
      <c r="O586" s="545"/>
      <c r="P586" s="545"/>
      <c r="Q586" s="545"/>
      <c r="R586" s="545"/>
      <c r="S586" s="545"/>
      <c r="T586" s="545"/>
      <c r="U586" s="545"/>
      <c r="V586" s="545"/>
      <c r="W586" s="545"/>
      <c r="X586" s="545"/>
      <c r="Y586" s="545"/>
      <c r="Z586" s="545"/>
    </row>
    <row r="587" ht="9.0" customHeight="1">
      <c r="A587" s="545"/>
      <c r="B587" s="545"/>
      <c r="C587" s="545"/>
      <c r="D587" s="545"/>
      <c r="E587" s="545"/>
      <c r="F587" s="545"/>
      <c r="G587" s="545"/>
      <c r="H587" s="545"/>
      <c r="I587" s="545"/>
      <c r="J587" s="545"/>
      <c r="K587" s="545"/>
      <c r="L587" s="545"/>
      <c r="M587" s="545"/>
      <c r="N587" s="545"/>
      <c r="O587" s="545"/>
      <c r="P587" s="545"/>
      <c r="Q587" s="545"/>
      <c r="R587" s="545"/>
      <c r="S587" s="545"/>
      <c r="T587" s="545"/>
      <c r="U587" s="545"/>
      <c r="V587" s="545"/>
      <c r="W587" s="545"/>
      <c r="X587" s="545"/>
      <c r="Y587" s="545"/>
      <c r="Z587" s="545"/>
    </row>
    <row r="588" ht="9.0" customHeight="1">
      <c r="A588" s="545"/>
      <c r="B588" s="545"/>
      <c r="C588" s="545"/>
      <c r="D588" s="545"/>
      <c r="E588" s="545"/>
      <c r="F588" s="545"/>
      <c r="G588" s="545"/>
      <c r="H588" s="545"/>
      <c r="I588" s="545"/>
      <c r="J588" s="545"/>
      <c r="K588" s="545"/>
      <c r="L588" s="545"/>
      <c r="M588" s="545"/>
      <c r="N588" s="545"/>
      <c r="O588" s="545"/>
      <c r="P588" s="545"/>
      <c r="Q588" s="545"/>
      <c r="R588" s="545"/>
      <c r="S588" s="545"/>
      <c r="T588" s="545"/>
      <c r="U588" s="545"/>
      <c r="V588" s="545"/>
      <c r="W588" s="545"/>
      <c r="X588" s="545"/>
      <c r="Y588" s="545"/>
      <c r="Z588" s="545"/>
    </row>
    <row r="589" ht="9.0" customHeight="1">
      <c r="A589" s="545"/>
      <c r="B589" s="545"/>
      <c r="C589" s="545"/>
      <c r="D589" s="545"/>
      <c r="E589" s="545"/>
      <c r="F589" s="545"/>
      <c r="G589" s="545"/>
      <c r="H589" s="545"/>
      <c r="I589" s="545"/>
      <c r="J589" s="545"/>
      <c r="K589" s="545"/>
      <c r="L589" s="545"/>
      <c r="M589" s="545"/>
      <c r="N589" s="545"/>
      <c r="O589" s="545"/>
      <c r="P589" s="545"/>
      <c r="Q589" s="545"/>
      <c r="R589" s="545"/>
      <c r="S589" s="545"/>
      <c r="T589" s="545"/>
      <c r="U589" s="545"/>
      <c r="V589" s="545"/>
      <c r="W589" s="545"/>
      <c r="X589" s="545"/>
      <c r="Y589" s="545"/>
      <c r="Z589" s="545"/>
    </row>
    <row r="590" ht="9.0" customHeight="1">
      <c r="A590" s="545"/>
      <c r="B590" s="545"/>
      <c r="C590" s="545"/>
      <c r="D590" s="545"/>
      <c r="E590" s="545"/>
      <c r="F590" s="545"/>
      <c r="G590" s="545"/>
      <c r="H590" s="545"/>
      <c r="I590" s="545"/>
      <c r="J590" s="545"/>
      <c r="K590" s="545"/>
      <c r="L590" s="545"/>
      <c r="M590" s="545"/>
      <c r="N590" s="545"/>
      <c r="O590" s="545"/>
      <c r="P590" s="545"/>
      <c r="Q590" s="545"/>
      <c r="R590" s="545"/>
      <c r="S590" s="545"/>
      <c r="T590" s="545"/>
      <c r="U590" s="545"/>
      <c r="V590" s="545"/>
      <c r="W590" s="545"/>
      <c r="X590" s="545"/>
      <c r="Y590" s="545"/>
      <c r="Z590" s="545"/>
    </row>
    <row r="591" ht="9.0" customHeight="1">
      <c r="A591" s="545"/>
      <c r="B591" s="545"/>
      <c r="C591" s="545"/>
      <c r="D591" s="545"/>
      <c r="E591" s="545"/>
      <c r="F591" s="545"/>
      <c r="G591" s="545"/>
      <c r="H591" s="545"/>
      <c r="I591" s="545"/>
      <c r="J591" s="545"/>
      <c r="K591" s="545"/>
      <c r="L591" s="545"/>
      <c r="M591" s="545"/>
      <c r="N591" s="545"/>
      <c r="O591" s="545"/>
      <c r="P591" s="545"/>
      <c r="Q591" s="545"/>
      <c r="R591" s="545"/>
      <c r="S591" s="545"/>
      <c r="T591" s="545"/>
      <c r="U591" s="545"/>
      <c r="V591" s="545"/>
      <c r="W591" s="545"/>
      <c r="X591" s="545"/>
      <c r="Y591" s="545"/>
      <c r="Z591" s="545"/>
    </row>
    <row r="592" ht="9.0" customHeight="1">
      <c r="A592" s="545"/>
      <c r="B592" s="545"/>
      <c r="C592" s="545"/>
      <c r="D592" s="545"/>
      <c r="E592" s="545"/>
      <c r="F592" s="545"/>
      <c r="G592" s="545"/>
      <c r="H592" s="545"/>
      <c r="I592" s="545"/>
      <c r="J592" s="545"/>
      <c r="K592" s="545"/>
      <c r="L592" s="545"/>
      <c r="M592" s="545"/>
      <c r="N592" s="545"/>
      <c r="O592" s="545"/>
      <c r="P592" s="545"/>
      <c r="Q592" s="545"/>
      <c r="R592" s="545"/>
      <c r="S592" s="545"/>
      <c r="T592" s="545"/>
      <c r="U592" s="545"/>
      <c r="V592" s="545"/>
      <c r="W592" s="545"/>
      <c r="X592" s="545"/>
      <c r="Y592" s="545"/>
      <c r="Z592" s="545"/>
    </row>
    <row r="593" ht="9.0" customHeight="1">
      <c r="A593" s="545"/>
      <c r="B593" s="545"/>
      <c r="C593" s="545"/>
      <c r="D593" s="545"/>
      <c r="E593" s="545"/>
      <c r="F593" s="545"/>
      <c r="G593" s="545"/>
      <c r="H593" s="545"/>
      <c r="I593" s="545"/>
      <c r="J593" s="545"/>
      <c r="K593" s="545"/>
      <c r="L593" s="545"/>
      <c r="M593" s="545"/>
      <c r="N593" s="545"/>
      <c r="O593" s="545"/>
      <c r="P593" s="545"/>
      <c r="Q593" s="545"/>
      <c r="R593" s="545"/>
      <c r="S593" s="545"/>
      <c r="T593" s="545"/>
      <c r="U593" s="545"/>
      <c r="V593" s="545"/>
      <c r="W593" s="545"/>
      <c r="X593" s="545"/>
      <c r="Y593" s="545"/>
      <c r="Z593" s="545"/>
    </row>
    <row r="594" ht="9.0" customHeight="1">
      <c r="A594" s="545"/>
      <c r="B594" s="545"/>
      <c r="C594" s="545"/>
      <c r="D594" s="545"/>
      <c r="E594" s="545"/>
      <c r="F594" s="545"/>
      <c r="G594" s="545"/>
      <c r="H594" s="545"/>
      <c r="I594" s="545"/>
      <c r="J594" s="545"/>
      <c r="K594" s="545"/>
      <c r="L594" s="545"/>
      <c r="M594" s="545"/>
      <c r="N594" s="545"/>
      <c r="O594" s="545"/>
      <c r="P594" s="545"/>
      <c r="Q594" s="545"/>
      <c r="R594" s="545"/>
      <c r="S594" s="545"/>
      <c r="T594" s="545"/>
      <c r="U594" s="545"/>
      <c r="V594" s="545"/>
      <c r="W594" s="545"/>
      <c r="X594" s="545"/>
      <c r="Y594" s="545"/>
      <c r="Z594" s="545"/>
    </row>
    <row r="595" ht="9.0" customHeight="1">
      <c r="A595" s="545"/>
      <c r="B595" s="545"/>
      <c r="C595" s="545"/>
      <c r="D595" s="545"/>
      <c r="E595" s="545"/>
      <c r="F595" s="545"/>
      <c r="G595" s="545"/>
      <c r="H595" s="545"/>
      <c r="I595" s="545"/>
      <c r="J595" s="545"/>
      <c r="K595" s="545"/>
      <c r="L595" s="545"/>
      <c r="M595" s="545"/>
      <c r="N595" s="545"/>
      <c r="O595" s="545"/>
      <c r="P595" s="545"/>
      <c r="Q595" s="545"/>
      <c r="R595" s="545"/>
      <c r="S595" s="545"/>
      <c r="T595" s="545"/>
      <c r="U595" s="545"/>
      <c r="V595" s="545"/>
      <c r="W595" s="545"/>
      <c r="X595" s="545"/>
      <c r="Y595" s="545"/>
      <c r="Z595" s="545"/>
    </row>
    <row r="596" ht="9.0" customHeight="1">
      <c r="A596" s="545"/>
      <c r="B596" s="545"/>
      <c r="C596" s="545"/>
      <c r="D596" s="545"/>
      <c r="E596" s="545"/>
      <c r="F596" s="545"/>
      <c r="G596" s="545"/>
      <c r="H596" s="545"/>
      <c r="I596" s="545"/>
      <c r="J596" s="545"/>
      <c r="K596" s="545"/>
      <c r="L596" s="545"/>
      <c r="M596" s="545"/>
      <c r="N596" s="545"/>
      <c r="O596" s="545"/>
      <c r="P596" s="545"/>
      <c r="Q596" s="545"/>
      <c r="R596" s="545"/>
      <c r="S596" s="545"/>
      <c r="T596" s="545"/>
      <c r="U596" s="545"/>
      <c r="V596" s="545"/>
      <c r="W596" s="545"/>
      <c r="X596" s="545"/>
      <c r="Y596" s="545"/>
      <c r="Z596" s="545"/>
    </row>
    <row r="597" ht="9.0" customHeight="1">
      <c r="A597" s="545"/>
      <c r="B597" s="545"/>
      <c r="C597" s="545"/>
      <c r="D597" s="545"/>
      <c r="E597" s="545"/>
      <c r="F597" s="545"/>
      <c r="G597" s="545"/>
      <c r="H597" s="545"/>
      <c r="I597" s="545"/>
      <c r="J597" s="545"/>
      <c r="K597" s="545"/>
      <c r="L597" s="545"/>
      <c r="M597" s="545"/>
      <c r="N597" s="545"/>
      <c r="O597" s="545"/>
      <c r="P597" s="545"/>
      <c r="Q597" s="545"/>
      <c r="R597" s="545"/>
      <c r="S597" s="545"/>
      <c r="T597" s="545"/>
      <c r="U597" s="545"/>
      <c r="V597" s="545"/>
      <c r="W597" s="545"/>
      <c r="X597" s="545"/>
      <c r="Y597" s="545"/>
      <c r="Z597" s="545"/>
    </row>
    <row r="598" ht="9.0" customHeight="1">
      <c r="A598" s="545"/>
      <c r="B598" s="545"/>
      <c r="C598" s="545"/>
      <c r="D598" s="545"/>
      <c r="E598" s="545"/>
      <c r="F598" s="545"/>
      <c r="G598" s="545"/>
      <c r="H598" s="545"/>
      <c r="I598" s="545"/>
      <c r="J598" s="545"/>
      <c r="K598" s="545"/>
      <c r="L598" s="545"/>
      <c r="M598" s="545"/>
      <c r="N598" s="545"/>
      <c r="O598" s="545"/>
      <c r="P598" s="545"/>
      <c r="Q598" s="545"/>
      <c r="R598" s="545"/>
      <c r="S598" s="545"/>
      <c r="T598" s="545"/>
      <c r="U598" s="545"/>
      <c r="V598" s="545"/>
      <c r="W598" s="545"/>
      <c r="X598" s="545"/>
      <c r="Y598" s="545"/>
      <c r="Z598" s="545"/>
    </row>
    <row r="599" ht="9.0" customHeight="1">
      <c r="A599" s="545"/>
      <c r="B599" s="545"/>
      <c r="C599" s="545"/>
      <c r="D599" s="545"/>
      <c r="E599" s="545"/>
      <c r="F599" s="545"/>
      <c r="G599" s="545"/>
      <c r="H599" s="545"/>
      <c r="I599" s="545"/>
      <c r="J599" s="545"/>
      <c r="K599" s="545"/>
      <c r="L599" s="545"/>
      <c r="M599" s="545"/>
      <c r="N599" s="545"/>
      <c r="O599" s="545"/>
      <c r="P599" s="545"/>
      <c r="Q599" s="545"/>
      <c r="R599" s="545"/>
      <c r="S599" s="545"/>
      <c r="T599" s="545"/>
      <c r="U599" s="545"/>
      <c r="V599" s="545"/>
      <c r="W599" s="545"/>
      <c r="X599" s="545"/>
      <c r="Y599" s="545"/>
      <c r="Z599" s="545"/>
    </row>
    <row r="600" ht="9.0" customHeight="1">
      <c r="A600" s="545"/>
      <c r="B600" s="545"/>
      <c r="C600" s="545"/>
      <c r="D600" s="545"/>
      <c r="E600" s="545"/>
      <c r="F600" s="545"/>
      <c r="G600" s="545"/>
      <c r="H600" s="545"/>
      <c r="I600" s="545"/>
      <c r="J600" s="545"/>
      <c r="K600" s="545"/>
      <c r="L600" s="545"/>
      <c r="M600" s="545"/>
      <c r="N600" s="545"/>
      <c r="O600" s="545"/>
      <c r="P600" s="545"/>
      <c r="Q600" s="545"/>
      <c r="R600" s="545"/>
      <c r="S600" s="545"/>
      <c r="T600" s="545"/>
      <c r="U600" s="545"/>
      <c r="V600" s="545"/>
      <c r="W600" s="545"/>
      <c r="X600" s="545"/>
      <c r="Y600" s="545"/>
      <c r="Z600" s="545"/>
    </row>
    <row r="601" ht="9.0" customHeight="1">
      <c r="A601" s="545"/>
      <c r="B601" s="545"/>
      <c r="C601" s="545"/>
      <c r="D601" s="545"/>
      <c r="E601" s="545"/>
      <c r="F601" s="545"/>
      <c r="G601" s="545"/>
      <c r="H601" s="545"/>
      <c r="I601" s="545"/>
      <c r="J601" s="545"/>
      <c r="K601" s="545"/>
      <c r="L601" s="545"/>
      <c r="M601" s="545"/>
      <c r="N601" s="545"/>
      <c r="O601" s="545"/>
      <c r="P601" s="545"/>
      <c r="Q601" s="545"/>
      <c r="R601" s="545"/>
      <c r="S601" s="545"/>
      <c r="T601" s="545"/>
      <c r="U601" s="545"/>
      <c r="V601" s="545"/>
      <c r="W601" s="545"/>
      <c r="X601" s="545"/>
      <c r="Y601" s="545"/>
      <c r="Z601" s="545"/>
    </row>
    <row r="602" ht="9.0" customHeight="1">
      <c r="A602" s="545"/>
      <c r="B602" s="545"/>
      <c r="C602" s="545"/>
      <c r="D602" s="545"/>
      <c r="E602" s="545"/>
      <c r="F602" s="545"/>
      <c r="G602" s="545"/>
      <c r="H602" s="545"/>
      <c r="I602" s="545"/>
      <c r="J602" s="545"/>
      <c r="K602" s="545"/>
      <c r="L602" s="545"/>
      <c r="M602" s="545"/>
      <c r="N602" s="545"/>
      <c r="O602" s="545"/>
      <c r="P602" s="545"/>
      <c r="Q602" s="545"/>
      <c r="R602" s="545"/>
      <c r="S602" s="545"/>
      <c r="T602" s="545"/>
      <c r="U602" s="545"/>
      <c r="V602" s="545"/>
      <c r="W602" s="545"/>
      <c r="X602" s="545"/>
      <c r="Y602" s="545"/>
      <c r="Z602" s="545"/>
    </row>
    <row r="603" ht="9.0" customHeight="1">
      <c r="A603" s="545"/>
      <c r="B603" s="545"/>
      <c r="C603" s="545"/>
      <c r="D603" s="545"/>
      <c r="E603" s="545"/>
      <c r="F603" s="545"/>
      <c r="G603" s="545"/>
      <c r="H603" s="545"/>
      <c r="I603" s="545"/>
      <c r="J603" s="545"/>
      <c r="K603" s="545"/>
      <c r="L603" s="545"/>
      <c r="M603" s="545"/>
      <c r="N603" s="545"/>
      <c r="O603" s="545"/>
      <c r="P603" s="545"/>
      <c r="Q603" s="545"/>
      <c r="R603" s="545"/>
      <c r="S603" s="545"/>
      <c r="T603" s="545"/>
      <c r="U603" s="545"/>
      <c r="V603" s="545"/>
      <c r="W603" s="545"/>
      <c r="X603" s="545"/>
      <c r="Y603" s="545"/>
      <c r="Z603" s="545"/>
    </row>
    <row r="604" ht="9.0" customHeight="1">
      <c r="A604" s="545"/>
      <c r="B604" s="545"/>
      <c r="C604" s="545"/>
      <c r="D604" s="545"/>
      <c r="E604" s="545"/>
      <c r="F604" s="545"/>
      <c r="G604" s="545"/>
      <c r="H604" s="545"/>
      <c r="I604" s="545"/>
      <c r="J604" s="545"/>
      <c r="K604" s="545"/>
      <c r="L604" s="545"/>
      <c r="M604" s="545"/>
      <c r="N604" s="545"/>
      <c r="O604" s="545"/>
      <c r="P604" s="545"/>
      <c r="Q604" s="545"/>
      <c r="R604" s="545"/>
      <c r="S604" s="545"/>
      <c r="T604" s="545"/>
      <c r="U604" s="545"/>
      <c r="V604" s="545"/>
      <c r="W604" s="545"/>
      <c r="X604" s="545"/>
      <c r="Y604" s="545"/>
      <c r="Z604" s="545"/>
    </row>
    <row r="605" ht="9.0" customHeight="1">
      <c r="A605" s="545"/>
      <c r="B605" s="545"/>
      <c r="C605" s="545"/>
      <c r="D605" s="545"/>
      <c r="E605" s="545"/>
      <c r="F605" s="545"/>
      <c r="G605" s="545"/>
      <c r="H605" s="545"/>
      <c r="I605" s="545"/>
      <c r="J605" s="545"/>
      <c r="K605" s="545"/>
      <c r="L605" s="545"/>
      <c r="M605" s="545"/>
      <c r="N605" s="545"/>
      <c r="O605" s="545"/>
      <c r="P605" s="545"/>
      <c r="Q605" s="545"/>
      <c r="R605" s="545"/>
      <c r="S605" s="545"/>
      <c r="T605" s="545"/>
      <c r="U605" s="545"/>
      <c r="V605" s="545"/>
      <c r="W605" s="545"/>
      <c r="X605" s="545"/>
      <c r="Y605" s="545"/>
      <c r="Z605" s="545"/>
    </row>
    <row r="606" ht="9.0" customHeight="1">
      <c r="A606" s="545"/>
      <c r="B606" s="545"/>
      <c r="C606" s="545"/>
      <c r="D606" s="545"/>
      <c r="E606" s="545"/>
      <c r="F606" s="545"/>
      <c r="G606" s="545"/>
      <c r="H606" s="545"/>
      <c r="I606" s="545"/>
      <c r="J606" s="545"/>
      <c r="K606" s="545"/>
      <c r="L606" s="545"/>
      <c r="M606" s="545"/>
      <c r="N606" s="545"/>
      <c r="O606" s="545"/>
      <c r="P606" s="545"/>
      <c r="Q606" s="545"/>
      <c r="R606" s="545"/>
      <c r="S606" s="545"/>
      <c r="T606" s="545"/>
      <c r="U606" s="545"/>
      <c r="V606" s="545"/>
      <c r="W606" s="545"/>
      <c r="X606" s="545"/>
      <c r="Y606" s="545"/>
      <c r="Z606" s="545"/>
    </row>
    <row r="607" ht="9.0" customHeight="1">
      <c r="A607" s="545"/>
      <c r="B607" s="545"/>
      <c r="C607" s="545"/>
      <c r="D607" s="545"/>
      <c r="E607" s="545"/>
      <c r="F607" s="545"/>
      <c r="G607" s="545"/>
      <c r="H607" s="545"/>
      <c r="I607" s="545"/>
      <c r="J607" s="545"/>
      <c r="K607" s="545"/>
      <c r="L607" s="545"/>
      <c r="M607" s="545"/>
      <c r="N607" s="545"/>
      <c r="O607" s="545"/>
      <c r="P607" s="545"/>
      <c r="Q607" s="545"/>
      <c r="R607" s="545"/>
      <c r="S607" s="545"/>
      <c r="T607" s="545"/>
      <c r="U607" s="545"/>
      <c r="V607" s="545"/>
      <c r="W607" s="545"/>
      <c r="X607" s="545"/>
      <c r="Y607" s="545"/>
      <c r="Z607" s="545"/>
    </row>
    <row r="608" ht="9.0" customHeight="1">
      <c r="A608" s="545"/>
      <c r="B608" s="545"/>
      <c r="C608" s="545"/>
      <c r="D608" s="545"/>
      <c r="E608" s="545"/>
      <c r="F608" s="545"/>
      <c r="G608" s="545"/>
      <c r="H608" s="545"/>
      <c r="I608" s="545"/>
      <c r="J608" s="545"/>
      <c r="K608" s="545"/>
      <c r="L608" s="545"/>
      <c r="M608" s="545"/>
      <c r="N608" s="545"/>
      <c r="O608" s="545"/>
      <c r="P608" s="545"/>
      <c r="Q608" s="545"/>
      <c r="R608" s="545"/>
      <c r="S608" s="545"/>
      <c r="T608" s="545"/>
      <c r="U608" s="545"/>
      <c r="V608" s="545"/>
      <c r="W608" s="545"/>
      <c r="X608" s="545"/>
      <c r="Y608" s="545"/>
      <c r="Z608" s="545"/>
    </row>
    <row r="609" ht="9.0" customHeight="1">
      <c r="A609" s="545"/>
      <c r="B609" s="545"/>
      <c r="C609" s="545"/>
      <c r="D609" s="545"/>
      <c r="E609" s="545"/>
      <c r="F609" s="545"/>
      <c r="G609" s="545"/>
      <c r="H609" s="545"/>
      <c r="I609" s="545"/>
      <c r="J609" s="545"/>
      <c r="K609" s="545"/>
      <c r="L609" s="545"/>
      <c r="M609" s="545"/>
      <c r="N609" s="545"/>
      <c r="O609" s="545"/>
      <c r="P609" s="545"/>
      <c r="Q609" s="545"/>
      <c r="R609" s="545"/>
      <c r="S609" s="545"/>
      <c r="T609" s="545"/>
      <c r="U609" s="545"/>
      <c r="V609" s="545"/>
      <c r="W609" s="545"/>
      <c r="X609" s="545"/>
      <c r="Y609" s="545"/>
      <c r="Z609" s="545"/>
    </row>
    <row r="610" ht="9.0" customHeight="1">
      <c r="A610" s="545"/>
      <c r="B610" s="545"/>
      <c r="C610" s="545"/>
      <c r="D610" s="545"/>
      <c r="E610" s="545"/>
      <c r="F610" s="545"/>
      <c r="G610" s="545"/>
      <c r="H610" s="545"/>
      <c r="I610" s="545"/>
      <c r="J610" s="545"/>
      <c r="K610" s="545"/>
      <c r="L610" s="545"/>
      <c r="M610" s="545"/>
      <c r="N610" s="545"/>
      <c r="O610" s="545"/>
      <c r="P610" s="545"/>
      <c r="Q610" s="545"/>
      <c r="R610" s="545"/>
      <c r="S610" s="545"/>
      <c r="T610" s="545"/>
      <c r="U610" s="545"/>
      <c r="V610" s="545"/>
      <c r="W610" s="545"/>
      <c r="X610" s="545"/>
      <c r="Y610" s="545"/>
      <c r="Z610" s="545"/>
    </row>
    <row r="611" ht="9.0" customHeight="1">
      <c r="A611" s="545"/>
      <c r="B611" s="545"/>
      <c r="C611" s="545"/>
      <c r="D611" s="545"/>
      <c r="E611" s="545"/>
      <c r="F611" s="545"/>
      <c r="G611" s="545"/>
      <c r="H611" s="545"/>
      <c r="I611" s="545"/>
      <c r="J611" s="545"/>
      <c r="K611" s="545"/>
      <c r="L611" s="545"/>
      <c r="M611" s="545"/>
      <c r="N611" s="545"/>
      <c r="O611" s="545"/>
      <c r="P611" s="545"/>
      <c r="Q611" s="545"/>
      <c r="R611" s="545"/>
      <c r="S611" s="545"/>
      <c r="T611" s="545"/>
      <c r="U611" s="545"/>
      <c r="V611" s="545"/>
      <c r="W611" s="545"/>
      <c r="X611" s="545"/>
      <c r="Y611" s="545"/>
      <c r="Z611" s="545"/>
    </row>
    <row r="612" ht="9.0" customHeight="1">
      <c r="A612" s="545"/>
      <c r="B612" s="545"/>
      <c r="C612" s="545"/>
      <c r="D612" s="545"/>
      <c r="E612" s="545"/>
      <c r="F612" s="545"/>
      <c r="G612" s="545"/>
      <c r="H612" s="545"/>
      <c r="I612" s="545"/>
      <c r="J612" s="545"/>
      <c r="K612" s="545"/>
      <c r="L612" s="545"/>
      <c r="M612" s="545"/>
      <c r="N612" s="545"/>
      <c r="O612" s="545"/>
      <c r="P612" s="545"/>
      <c r="Q612" s="545"/>
      <c r="R612" s="545"/>
      <c r="S612" s="545"/>
      <c r="T612" s="545"/>
      <c r="U612" s="545"/>
      <c r="V612" s="545"/>
      <c r="W612" s="545"/>
      <c r="X612" s="545"/>
      <c r="Y612" s="545"/>
      <c r="Z612" s="545"/>
    </row>
    <row r="613" ht="9.0" customHeight="1">
      <c r="A613" s="545"/>
      <c r="B613" s="545"/>
      <c r="C613" s="545"/>
      <c r="D613" s="545"/>
      <c r="E613" s="545"/>
      <c r="F613" s="545"/>
      <c r="G613" s="545"/>
      <c r="H613" s="545"/>
      <c r="I613" s="545"/>
      <c r="J613" s="545"/>
      <c r="K613" s="545"/>
      <c r="L613" s="545"/>
      <c r="M613" s="545"/>
      <c r="N613" s="545"/>
      <c r="O613" s="545"/>
      <c r="P613" s="545"/>
      <c r="Q613" s="545"/>
      <c r="R613" s="545"/>
      <c r="S613" s="545"/>
      <c r="T613" s="545"/>
      <c r="U613" s="545"/>
      <c r="V613" s="545"/>
      <c r="W613" s="545"/>
      <c r="X613" s="545"/>
      <c r="Y613" s="545"/>
      <c r="Z613" s="545"/>
    </row>
    <row r="614" ht="9.0" customHeight="1">
      <c r="A614" s="545"/>
      <c r="B614" s="545"/>
      <c r="C614" s="545"/>
      <c r="D614" s="545"/>
      <c r="E614" s="545"/>
      <c r="F614" s="545"/>
      <c r="G614" s="545"/>
      <c r="H614" s="545"/>
      <c r="I614" s="545"/>
      <c r="J614" s="545"/>
      <c r="K614" s="545"/>
      <c r="L614" s="545"/>
      <c r="M614" s="545"/>
      <c r="N614" s="545"/>
      <c r="O614" s="545"/>
      <c r="P614" s="545"/>
      <c r="Q614" s="545"/>
      <c r="R614" s="545"/>
      <c r="S614" s="545"/>
      <c r="T614" s="545"/>
      <c r="U614" s="545"/>
      <c r="V614" s="545"/>
      <c r="W614" s="545"/>
      <c r="X614" s="545"/>
      <c r="Y614" s="545"/>
      <c r="Z614" s="545"/>
    </row>
    <row r="615" ht="9.0" customHeight="1">
      <c r="A615" s="545"/>
      <c r="B615" s="545"/>
      <c r="C615" s="545"/>
      <c r="D615" s="545"/>
      <c r="E615" s="545"/>
      <c r="F615" s="545"/>
      <c r="G615" s="545"/>
      <c r="H615" s="545"/>
      <c r="I615" s="545"/>
      <c r="J615" s="545"/>
      <c r="K615" s="545"/>
      <c r="L615" s="545"/>
      <c r="M615" s="545"/>
      <c r="N615" s="545"/>
      <c r="O615" s="545"/>
      <c r="P615" s="545"/>
      <c r="Q615" s="545"/>
      <c r="R615" s="545"/>
      <c r="S615" s="545"/>
      <c r="T615" s="545"/>
      <c r="U615" s="545"/>
      <c r="V615" s="545"/>
      <c r="W615" s="545"/>
      <c r="X615" s="545"/>
      <c r="Y615" s="545"/>
      <c r="Z615" s="545"/>
    </row>
    <row r="616" ht="9.0" customHeight="1">
      <c r="A616" s="545"/>
      <c r="B616" s="545"/>
      <c r="C616" s="545"/>
      <c r="D616" s="545"/>
      <c r="E616" s="545"/>
      <c r="F616" s="545"/>
      <c r="G616" s="545"/>
      <c r="H616" s="545"/>
      <c r="I616" s="545"/>
      <c r="J616" s="545"/>
      <c r="K616" s="545"/>
      <c r="L616" s="545"/>
      <c r="M616" s="545"/>
      <c r="N616" s="545"/>
      <c r="O616" s="545"/>
      <c r="P616" s="545"/>
      <c r="Q616" s="545"/>
      <c r="R616" s="545"/>
      <c r="S616" s="545"/>
      <c r="T616" s="545"/>
      <c r="U616" s="545"/>
      <c r="V616" s="545"/>
      <c r="W616" s="545"/>
      <c r="X616" s="545"/>
      <c r="Y616" s="545"/>
      <c r="Z616" s="545"/>
    </row>
    <row r="617" ht="9.0" customHeight="1">
      <c r="A617" s="545"/>
      <c r="B617" s="545"/>
      <c r="C617" s="545"/>
      <c r="D617" s="545"/>
      <c r="E617" s="545"/>
      <c r="F617" s="545"/>
      <c r="G617" s="545"/>
      <c r="H617" s="545"/>
      <c r="I617" s="545"/>
      <c r="J617" s="545"/>
      <c r="K617" s="545"/>
      <c r="L617" s="545"/>
      <c r="M617" s="545"/>
      <c r="N617" s="545"/>
      <c r="O617" s="545"/>
      <c r="P617" s="545"/>
      <c r="Q617" s="545"/>
      <c r="R617" s="545"/>
      <c r="S617" s="545"/>
      <c r="T617" s="545"/>
      <c r="U617" s="545"/>
      <c r="V617" s="545"/>
      <c r="W617" s="545"/>
      <c r="X617" s="545"/>
      <c r="Y617" s="545"/>
      <c r="Z617" s="545"/>
    </row>
    <row r="618" ht="9.0" customHeight="1">
      <c r="A618" s="545"/>
      <c r="B618" s="545"/>
      <c r="C618" s="545"/>
      <c r="D618" s="545"/>
      <c r="E618" s="545"/>
      <c r="F618" s="545"/>
      <c r="G618" s="545"/>
      <c r="H618" s="545"/>
      <c r="I618" s="545"/>
      <c r="J618" s="545"/>
      <c r="K618" s="545"/>
      <c r="L618" s="545"/>
      <c r="M618" s="545"/>
      <c r="N618" s="545"/>
      <c r="O618" s="545"/>
      <c r="P618" s="545"/>
      <c r="Q618" s="545"/>
      <c r="R618" s="545"/>
      <c r="S618" s="545"/>
      <c r="T618" s="545"/>
      <c r="U618" s="545"/>
      <c r="V618" s="545"/>
      <c r="W618" s="545"/>
      <c r="X618" s="545"/>
      <c r="Y618" s="545"/>
      <c r="Z618" s="545"/>
    </row>
    <row r="619" ht="9.0" customHeight="1">
      <c r="A619" s="545"/>
      <c r="B619" s="545"/>
      <c r="C619" s="545"/>
      <c r="D619" s="545"/>
      <c r="E619" s="545"/>
      <c r="F619" s="545"/>
      <c r="G619" s="545"/>
      <c r="H619" s="545"/>
      <c r="I619" s="545"/>
      <c r="J619" s="545"/>
      <c r="K619" s="545"/>
      <c r="L619" s="545"/>
      <c r="M619" s="545"/>
      <c r="N619" s="545"/>
      <c r="O619" s="545"/>
      <c r="P619" s="545"/>
      <c r="Q619" s="545"/>
      <c r="R619" s="545"/>
      <c r="S619" s="545"/>
      <c r="T619" s="545"/>
      <c r="U619" s="545"/>
      <c r="V619" s="545"/>
      <c r="W619" s="545"/>
      <c r="X619" s="545"/>
      <c r="Y619" s="545"/>
      <c r="Z619" s="545"/>
    </row>
    <row r="620" ht="9.0" customHeight="1">
      <c r="A620" s="545"/>
      <c r="B620" s="545"/>
      <c r="C620" s="545"/>
      <c r="D620" s="545"/>
      <c r="E620" s="545"/>
      <c r="F620" s="545"/>
      <c r="G620" s="545"/>
      <c r="H620" s="545"/>
      <c r="I620" s="545"/>
      <c r="J620" s="545"/>
      <c r="K620" s="545"/>
      <c r="L620" s="545"/>
      <c r="M620" s="545"/>
      <c r="N620" s="545"/>
      <c r="O620" s="545"/>
      <c r="P620" s="545"/>
      <c r="Q620" s="545"/>
      <c r="R620" s="545"/>
      <c r="S620" s="545"/>
      <c r="T620" s="545"/>
      <c r="U620" s="545"/>
      <c r="V620" s="545"/>
      <c r="W620" s="545"/>
      <c r="X620" s="545"/>
      <c r="Y620" s="545"/>
      <c r="Z620" s="545"/>
    </row>
    <row r="621" ht="9.0" customHeight="1">
      <c r="A621" s="545"/>
      <c r="B621" s="545"/>
      <c r="C621" s="545"/>
      <c r="D621" s="545"/>
      <c r="E621" s="545"/>
      <c r="F621" s="545"/>
      <c r="G621" s="545"/>
      <c r="H621" s="545"/>
      <c r="I621" s="545"/>
      <c r="J621" s="545"/>
      <c r="K621" s="545"/>
      <c r="L621" s="545"/>
      <c r="M621" s="545"/>
      <c r="N621" s="545"/>
      <c r="O621" s="545"/>
      <c r="P621" s="545"/>
      <c r="Q621" s="545"/>
      <c r="R621" s="545"/>
      <c r="S621" s="545"/>
      <c r="T621" s="545"/>
      <c r="U621" s="545"/>
      <c r="V621" s="545"/>
      <c r="W621" s="545"/>
      <c r="X621" s="545"/>
      <c r="Y621" s="545"/>
      <c r="Z621" s="545"/>
    </row>
    <row r="622" ht="9.0" customHeight="1">
      <c r="A622" s="545"/>
      <c r="B622" s="545"/>
      <c r="C622" s="545"/>
      <c r="D622" s="545"/>
      <c r="E622" s="545"/>
      <c r="F622" s="545"/>
      <c r="G622" s="545"/>
      <c r="H622" s="545"/>
      <c r="I622" s="545"/>
      <c r="J622" s="545"/>
      <c r="K622" s="545"/>
      <c r="L622" s="545"/>
      <c r="M622" s="545"/>
      <c r="N622" s="545"/>
      <c r="O622" s="545"/>
      <c r="P622" s="545"/>
      <c r="Q622" s="545"/>
      <c r="R622" s="545"/>
      <c r="S622" s="545"/>
      <c r="T622" s="545"/>
      <c r="U622" s="545"/>
      <c r="V622" s="545"/>
      <c r="W622" s="545"/>
      <c r="X622" s="545"/>
      <c r="Y622" s="545"/>
      <c r="Z622" s="545"/>
    </row>
    <row r="623" ht="9.0" customHeight="1">
      <c r="A623" s="545"/>
      <c r="B623" s="545"/>
      <c r="C623" s="545"/>
      <c r="D623" s="545"/>
      <c r="E623" s="545"/>
      <c r="F623" s="545"/>
      <c r="G623" s="545"/>
      <c r="H623" s="545"/>
      <c r="I623" s="545"/>
      <c r="J623" s="545"/>
      <c r="K623" s="545"/>
      <c r="L623" s="545"/>
      <c r="M623" s="545"/>
      <c r="N623" s="545"/>
      <c r="O623" s="545"/>
      <c r="P623" s="545"/>
      <c r="Q623" s="545"/>
      <c r="R623" s="545"/>
      <c r="S623" s="545"/>
      <c r="T623" s="545"/>
      <c r="U623" s="545"/>
      <c r="V623" s="545"/>
      <c r="W623" s="545"/>
      <c r="X623" s="545"/>
      <c r="Y623" s="545"/>
      <c r="Z623" s="545"/>
    </row>
    <row r="624" ht="9.0" customHeight="1">
      <c r="A624" s="545"/>
      <c r="B624" s="545"/>
      <c r="C624" s="545"/>
      <c r="D624" s="545"/>
      <c r="E624" s="545"/>
      <c r="F624" s="545"/>
      <c r="G624" s="545"/>
      <c r="H624" s="545"/>
      <c r="I624" s="545"/>
      <c r="J624" s="545"/>
      <c r="K624" s="545"/>
      <c r="L624" s="545"/>
      <c r="M624" s="545"/>
      <c r="N624" s="545"/>
      <c r="O624" s="545"/>
      <c r="P624" s="545"/>
      <c r="Q624" s="545"/>
      <c r="R624" s="545"/>
      <c r="S624" s="545"/>
      <c r="T624" s="545"/>
      <c r="U624" s="545"/>
      <c r="V624" s="545"/>
      <c r="W624" s="545"/>
      <c r="X624" s="545"/>
      <c r="Y624" s="545"/>
      <c r="Z624" s="545"/>
    </row>
    <row r="625" ht="9.0" customHeight="1">
      <c r="A625" s="545"/>
      <c r="B625" s="545"/>
      <c r="C625" s="545"/>
      <c r="D625" s="545"/>
      <c r="E625" s="545"/>
      <c r="F625" s="545"/>
      <c r="G625" s="545"/>
      <c r="H625" s="545"/>
      <c r="I625" s="545"/>
      <c r="J625" s="545"/>
      <c r="K625" s="545"/>
      <c r="L625" s="545"/>
      <c r="M625" s="545"/>
      <c r="N625" s="545"/>
      <c r="O625" s="545"/>
      <c r="P625" s="545"/>
      <c r="Q625" s="545"/>
      <c r="R625" s="545"/>
      <c r="S625" s="545"/>
      <c r="T625" s="545"/>
      <c r="U625" s="545"/>
      <c r="V625" s="545"/>
      <c r="W625" s="545"/>
      <c r="X625" s="545"/>
      <c r="Y625" s="545"/>
      <c r="Z625" s="545"/>
    </row>
    <row r="626" ht="9.0" customHeight="1">
      <c r="A626" s="545"/>
      <c r="B626" s="545"/>
      <c r="C626" s="545"/>
      <c r="D626" s="545"/>
      <c r="E626" s="545"/>
      <c r="F626" s="545"/>
      <c r="G626" s="545"/>
      <c r="H626" s="545"/>
      <c r="I626" s="545"/>
      <c r="J626" s="545"/>
      <c r="K626" s="545"/>
      <c r="L626" s="545"/>
      <c r="M626" s="545"/>
      <c r="N626" s="545"/>
      <c r="O626" s="545"/>
      <c r="P626" s="545"/>
      <c r="Q626" s="545"/>
      <c r="R626" s="545"/>
      <c r="S626" s="545"/>
      <c r="T626" s="545"/>
      <c r="U626" s="545"/>
      <c r="V626" s="545"/>
      <c r="W626" s="545"/>
      <c r="X626" s="545"/>
      <c r="Y626" s="545"/>
      <c r="Z626" s="545"/>
    </row>
    <row r="627" ht="9.0" customHeight="1">
      <c r="A627" s="545"/>
      <c r="B627" s="545"/>
      <c r="C627" s="545"/>
      <c r="D627" s="545"/>
      <c r="E627" s="545"/>
      <c r="F627" s="545"/>
      <c r="G627" s="545"/>
      <c r="H627" s="545"/>
      <c r="I627" s="545"/>
      <c r="J627" s="545"/>
      <c r="K627" s="545"/>
      <c r="L627" s="545"/>
      <c r="M627" s="545"/>
      <c r="N627" s="545"/>
      <c r="O627" s="545"/>
      <c r="P627" s="545"/>
      <c r="Q627" s="545"/>
      <c r="R627" s="545"/>
      <c r="S627" s="545"/>
      <c r="T627" s="545"/>
      <c r="U627" s="545"/>
      <c r="V627" s="545"/>
      <c r="W627" s="545"/>
      <c r="X627" s="545"/>
      <c r="Y627" s="545"/>
      <c r="Z627" s="545"/>
    </row>
    <row r="628" ht="9.0" customHeight="1">
      <c r="A628" s="545"/>
      <c r="B628" s="545"/>
      <c r="C628" s="545"/>
      <c r="D628" s="545"/>
      <c r="E628" s="545"/>
      <c r="F628" s="545"/>
      <c r="G628" s="545"/>
      <c r="H628" s="545"/>
      <c r="I628" s="545"/>
      <c r="J628" s="545"/>
      <c r="K628" s="545"/>
      <c r="L628" s="545"/>
      <c r="M628" s="545"/>
      <c r="N628" s="545"/>
      <c r="O628" s="545"/>
      <c r="P628" s="545"/>
      <c r="Q628" s="545"/>
      <c r="R628" s="545"/>
      <c r="S628" s="545"/>
      <c r="T628" s="545"/>
      <c r="U628" s="545"/>
      <c r="V628" s="545"/>
      <c r="W628" s="545"/>
      <c r="X628" s="545"/>
      <c r="Y628" s="545"/>
      <c r="Z628" s="545"/>
    </row>
    <row r="629" ht="9.0" customHeight="1">
      <c r="A629" s="545"/>
      <c r="B629" s="545"/>
      <c r="C629" s="545"/>
      <c r="D629" s="545"/>
      <c r="E629" s="545"/>
      <c r="F629" s="545"/>
      <c r="G629" s="545"/>
      <c r="H629" s="545"/>
      <c r="I629" s="545"/>
      <c r="J629" s="545"/>
      <c r="K629" s="545"/>
      <c r="L629" s="545"/>
      <c r="M629" s="545"/>
      <c r="N629" s="545"/>
      <c r="O629" s="545"/>
      <c r="P629" s="545"/>
      <c r="Q629" s="545"/>
      <c r="R629" s="545"/>
      <c r="S629" s="545"/>
      <c r="T629" s="545"/>
      <c r="U629" s="545"/>
      <c r="V629" s="545"/>
      <c r="W629" s="545"/>
      <c r="X629" s="545"/>
      <c r="Y629" s="545"/>
      <c r="Z629" s="545"/>
    </row>
    <row r="630" ht="9.0" customHeight="1">
      <c r="A630" s="545"/>
      <c r="B630" s="545"/>
      <c r="C630" s="545"/>
      <c r="D630" s="545"/>
      <c r="E630" s="545"/>
      <c r="F630" s="545"/>
      <c r="G630" s="545"/>
      <c r="H630" s="545"/>
      <c r="I630" s="545"/>
      <c r="J630" s="545"/>
      <c r="K630" s="545"/>
      <c r="L630" s="545"/>
      <c r="M630" s="545"/>
      <c r="N630" s="545"/>
      <c r="O630" s="545"/>
      <c r="P630" s="545"/>
      <c r="Q630" s="545"/>
      <c r="R630" s="545"/>
      <c r="S630" s="545"/>
      <c r="T630" s="545"/>
      <c r="U630" s="545"/>
      <c r="V630" s="545"/>
      <c r="W630" s="545"/>
      <c r="X630" s="545"/>
      <c r="Y630" s="545"/>
      <c r="Z630" s="545"/>
    </row>
    <row r="631" ht="9.0" customHeight="1">
      <c r="A631" s="545"/>
      <c r="B631" s="545"/>
      <c r="C631" s="545"/>
      <c r="D631" s="545"/>
      <c r="E631" s="545"/>
      <c r="F631" s="545"/>
      <c r="G631" s="545"/>
      <c r="H631" s="545"/>
      <c r="I631" s="545"/>
      <c r="J631" s="545"/>
      <c r="K631" s="545"/>
      <c r="L631" s="545"/>
      <c r="M631" s="545"/>
      <c r="N631" s="545"/>
      <c r="O631" s="545"/>
      <c r="P631" s="545"/>
      <c r="Q631" s="545"/>
      <c r="R631" s="545"/>
      <c r="S631" s="545"/>
      <c r="T631" s="545"/>
      <c r="U631" s="545"/>
      <c r="V631" s="545"/>
      <c r="W631" s="545"/>
      <c r="X631" s="545"/>
      <c r="Y631" s="545"/>
      <c r="Z631" s="545"/>
    </row>
    <row r="632" ht="9.0" customHeight="1">
      <c r="A632" s="545"/>
      <c r="B632" s="545"/>
      <c r="C632" s="545"/>
      <c r="D632" s="545"/>
      <c r="E632" s="545"/>
      <c r="F632" s="545"/>
      <c r="G632" s="545"/>
      <c r="H632" s="545"/>
      <c r="I632" s="545"/>
      <c r="J632" s="545"/>
      <c r="K632" s="545"/>
      <c r="L632" s="545"/>
      <c r="M632" s="545"/>
      <c r="N632" s="545"/>
      <c r="O632" s="545"/>
      <c r="P632" s="545"/>
      <c r="Q632" s="545"/>
      <c r="R632" s="545"/>
      <c r="S632" s="545"/>
      <c r="T632" s="545"/>
      <c r="U632" s="545"/>
      <c r="V632" s="545"/>
      <c r="W632" s="545"/>
      <c r="X632" s="545"/>
      <c r="Y632" s="545"/>
      <c r="Z632" s="545"/>
    </row>
    <row r="633" ht="9.0" customHeight="1">
      <c r="A633" s="545"/>
      <c r="B633" s="545"/>
      <c r="C633" s="545"/>
      <c r="D633" s="545"/>
      <c r="E633" s="545"/>
      <c r="F633" s="545"/>
      <c r="G633" s="545"/>
      <c r="H633" s="545"/>
      <c r="I633" s="545"/>
      <c r="J633" s="545"/>
      <c r="K633" s="545"/>
      <c r="L633" s="545"/>
      <c r="M633" s="545"/>
      <c r="N633" s="545"/>
      <c r="O633" s="545"/>
      <c r="P633" s="545"/>
      <c r="Q633" s="545"/>
      <c r="R633" s="545"/>
      <c r="S633" s="545"/>
      <c r="T633" s="545"/>
      <c r="U633" s="545"/>
      <c r="V633" s="545"/>
      <c r="W633" s="545"/>
      <c r="X633" s="545"/>
      <c r="Y633" s="545"/>
      <c r="Z633" s="545"/>
    </row>
    <row r="634" ht="9.0" customHeight="1">
      <c r="A634" s="545"/>
      <c r="B634" s="545"/>
      <c r="C634" s="545"/>
      <c r="D634" s="545"/>
      <c r="E634" s="545"/>
      <c r="F634" s="545"/>
      <c r="G634" s="545"/>
      <c r="H634" s="545"/>
      <c r="I634" s="545"/>
      <c r="J634" s="545"/>
      <c r="K634" s="545"/>
      <c r="L634" s="545"/>
      <c r="M634" s="545"/>
      <c r="N634" s="545"/>
      <c r="O634" s="545"/>
      <c r="P634" s="545"/>
      <c r="Q634" s="545"/>
      <c r="R634" s="545"/>
      <c r="S634" s="545"/>
      <c r="T634" s="545"/>
      <c r="U634" s="545"/>
      <c r="V634" s="545"/>
      <c r="W634" s="545"/>
      <c r="X634" s="545"/>
      <c r="Y634" s="545"/>
      <c r="Z634" s="545"/>
    </row>
    <row r="635" ht="9.0" customHeight="1">
      <c r="A635" s="545"/>
      <c r="B635" s="545"/>
      <c r="C635" s="545"/>
      <c r="D635" s="545"/>
      <c r="E635" s="545"/>
      <c r="F635" s="545"/>
      <c r="G635" s="545"/>
      <c r="H635" s="545"/>
      <c r="I635" s="545"/>
      <c r="J635" s="545"/>
      <c r="K635" s="545"/>
      <c r="L635" s="545"/>
      <c r="M635" s="545"/>
      <c r="N635" s="545"/>
      <c r="O635" s="545"/>
      <c r="P635" s="545"/>
      <c r="Q635" s="545"/>
      <c r="R635" s="545"/>
      <c r="S635" s="545"/>
      <c r="T635" s="545"/>
      <c r="U635" s="545"/>
      <c r="V635" s="545"/>
      <c r="W635" s="545"/>
      <c r="X635" s="545"/>
      <c r="Y635" s="545"/>
      <c r="Z635" s="545"/>
    </row>
    <row r="636" ht="9.0" customHeight="1">
      <c r="A636" s="545"/>
      <c r="B636" s="545"/>
      <c r="C636" s="545"/>
      <c r="D636" s="545"/>
      <c r="E636" s="545"/>
      <c r="F636" s="545"/>
      <c r="G636" s="545"/>
      <c r="H636" s="545"/>
      <c r="I636" s="545"/>
      <c r="J636" s="545"/>
      <c r="K636" s="545"/>
      <c r="L636" s="545"/>
      <c r="M636" s="545"/>
      <c r="N636" s="545"/>
      <c r="O636" s="545"/>
      <c r="P636" s="545"/>
      <c r="Q636" s="545"/>
      <c r="R636" s="545"/>
      <c r="S636" s="545"/>
      <c r="T636" s="545"/>
      <c r="U636" s="545"/>
      <c r="V636" s="545"/>
      <c r="W636" s="545"/>
      <c r="X636" s="545"/>
      <c r="Y636" s="545"/>
      <c r="Z636" s="545"/>
    </row>
    <row r="637" ht="9.0" customHeight="1">
      <c r="A637" s="545"/>
      <c r="B637" s="545"/>
      <c r="C637" s="545"/>
      <c r="D637" s="545"/>
      <c r="E637" s="545"/>
      <c r="F637" s="545"/>
      <c r="G637" s="545"/>
      <c r="H637" s="545"/>
      <c r="I637" s="545"/>
      <c r="J637" s="545"/>
      <c r="K637" s="545"/>
      <c r="L637" s="545"/>
      <c r="M637" s="545"/>
      <c r="N637" s="545"/>
      <c r="O637" s="545"/>
      <c r="P637" s="545"/>
      <c r="Q637" s="545"/>
      <c r="R637" s="545"/>
      <c r="S637" s="545"/>
      <c r="T637" s="545"/>
      <c r="U637" s="545"/>
      <c r="V637" s="545"/>
      <c r="W637" s="545"/>
      <c r="X637" s="545"/>
      <c r="Y637" s="545"/>
      <c r="Z637" s="545"/>
    </row>
    <row r="638" ht="9.0" customHeight="1">
      <c r="A638" s="545"/>
      <c r="B638" s="545"/>
      <c r="C638" s="545"/>
      <c r="D638" s="545"/>
      <c r="E638" s="545"/>
      <c r="F638" s="545"/>
      <c r="G638" s="545"/>
      <c r="H638" s="545"/>
      <c r="I638" s="545"/>
      <c r="J638" s="545"/>
      <c r="K638" s="545"/>
      <c r="L638" s="545"/>
      <c r="M638" s="545"/>
      <c r="N638" s="545"/>
      <c r="O638" s="545"/>
      <c r="P638" s="545"/>
      <c r="Q638" s="545"/>
      <c r="R638" s="545"/>
      <c r="S638" s="545"/>
      <c r="T638" s="545"/>
      <c r="U638" s="545"/>
      <c r="V638" s="545"/>
      <c r="W638" s="545"/>
      <c r="X638" s="545"/>
      <c r="Y638" s="545"/>
      <c r="Z638" s="545"/>
    </row>
    <row r="639" ht="9.0" customHeight="1">
      <c r="A639" s="545"/>
      <c r="B639" s="545"/>
      <c r="C639" s="545"/>
      <c r="D639" s="545"/>
      <c r="E639" s="545"/>
      <c r="F639" s="545"/>
      <c r="G639" s="545"/>
      <c r="H639" s="545"/>
      <c r="I639" s="545"/>
      <c r="J639" s="545"/>
      <c r="K639" s="545"/>
      <c r="L639" s="545"/>
      <c r="M639" s="545"/>
      <c r="N639" s="545"/>
      <c r="O639" s="545"/>
      <c r="P639" s="545"/>
      <c r="Q639" s="545"/>
      <c r="R639" s="545"/>
      <c r="S639" s="545"/>
      <c r="T639" s="545"/>
      <c r="U639" s="545"/>
      <c r="V639" s="545"/>
      <c r="W639" s="545"/>
      <c r="X639" s="545"/>
      <c r="Y639" s="545"/>
      <c r="Z639" s="545"/>
    </row>
    <row r="640" ht="9.0" customHeight="1">
      <c r="A640" s="545"/>
      <c r="B640" s="545"/>
      <c r="C640" s="545"/>
      <c r="D640" s="545"/>
      <c r="E640" s="545"/>
      <c r="F640" s="545"/>
      <c r="G640" s="545"/>
      <c r="H640" s="545"/>
      <c r="I640" s="545"/>
      <c r="J640" s="545"/>
      <c r="K640" s="545"/>
      <c r="L640" s="545"/>
      <c r="M640" s="545"/>
      <c r="N640" s="545"/>
      <c r="O640" s="545"/>
      <c r="P640" s="545"/>
      <c r="Q640" s="545"/>
      <c r="R640" s="545"/>
      <c r="S640" s="545"/>
      <c r="T640" s="545"/>
      <c r="U640" s="545"/>
      <c r="V640" s="545"/>
      <c r="W640" s="545"/>
      <c r="X640" s="545"/>
      <c r="Y640" s="545"/>
      <c r="Z640" s="545"/>
    </row>
    <row r="641" ht="9.0" customHeight="1">
      <c r="A641" s="545"/>
      <c r="B641" s="545"/>
      <c r="C641" s="545"/>
      <c r="D641" s="545"/>
      <c r="E641" s="545"/>
      <c r="F641" s="545"/>
      <c r="G641" s="545"/>
      <c r="H641" s="545"/>
      <c r="I641" s="545"/>
      <c r="J641" s="545"/>
      <c r="K641" s="545"/>
      <c r="L641" s="545"/>
      <c r="M641" s="545"/>
      <c r="N641" s="545"/>
      <c r="O641" s="545"/>
      <c r="P641" s="545"/>
      <c r="Q641" s="545"/>
      <c r="R641" s="545"/>
      <c r="S641" s="545"/>
      <c r="T641" s="545"/>
      <c r="U641" s="545"/>
      <c r="V641" s="545"/>
      <c r="W641" s="545"/>
      <c r="X641" s="545"/>
      <c r="Y641" s="545"/>
      <c r="Z641" s="545"/>
    </row>
    <row r="642" ht="9.0" customHeight="1">
      <c r="A642" s="545"/>
      <c r="B642" s="545"/>
      <c r="C642" s="545"/>
      <c r="D642" s="545"/>
      <c r="E642" s="545"/>
      <c r="F642" s="545"/>
      <c r="G642" s="545"/>
      <c r="H642" s="545"/>
      <c r="I642" s="545"/>
      <c r="J642" s="545"/>
      <c r="K642" s="545"/>
      <c r="L642" s="545"/>
      <c r="M642" s="545"/>
      <c r="N642" s="545"/>
      <c r="O642" s="545"/>
      <c r="P642" s="545"/>
      <c r="Q642" s="545"/>
      <c r="R642" s="545"/>
      <c r="S642" s="545"/>
      <c r="T642" s="545"/>
      <c r="U642" s="545"/>
      <c r="V642" s="545"/>
      <c r="W642" s="545"/>
      <c r="X642" s="545"/>
      <c r="Y642" s="545"/>
      <c r="Z642" s="545"/>
    </row>
    <row r="643" ht="9.0" customHeight="1">
      <c r="A643" s="545"/>
      <c r="B643" s="545"/>
      <c r="C643" s="545"/>
      <c r="D643" s="545"/>
      <c r="E643" s="545"/>
      <c r="F643" s="545"/>
      <c r="G643" s="545"/>
      <c r="H643" s="545"/>
      <c r="I643" s="545"/>
      <c r="J643" s="545"/>
      <c r="K643" s="545"/>
      <c r="L643" s="545"/>
      <c r="M643" s="545"/>
      <c r="N643" s="545"/>
      <c r="O643" s="545"/>
      <c r="P643" s="545"/>
      <c r="Q643" s="545"/>
      <c r="R643" s="545"/>
      <c r="S643" s="545"/>
      <c r="T643" s="545"/>
      <c r="U643" s="545"/>
      <c r="V643" s="545"/>
      <c r="W643" s="545"/>
      <c r="X643" s="545"/>
      <c r="Y643" s="545"/>
      <c r="Z643" s="545"/>
    </row>
    <row r="644" ht="9.0" customHeight="1">
      <c r="A644" s="545"/>
      <c r="B644" s="545"/>
      <c r="C644" s="545"/>
      <c r="D644" s="545"/>
      <c r="E644" s="545"/>
      <c r="F644" s="545"/>
      <c r="G644" s="545"/>
      <c r="H644" s="545"/>
      <c r="I644" s="545"/>
      <c r="J644" s="545"/>
      <c r="K644" s="545"/>
      <c r="L644" s="545"/>
      <c r="M644" s="545"/>
      <c r="N644" s="545"/>
      <c r="O644" s="545"/>
      <c r="P644" s="545"/>
      <c r="Q644" s="545"/>
      <c r="R644" s="545"/>
      <c r="S644" s="545"/>
      <c r="T644" s="545"/>
      <c r="U644" s="545"/>
      <c r="V644" s="545"/>
      <c r="W644" s="545"/>
      <c r="X644" s="545"/>
      <c r="Y644" s="545"/>
      <c r="Z644" s="545"/>
    </row>
    <row r="645" ht="9.0" customHeight="1">
      <c r="A645" s="545"/>
      <c r="B645" s="545"/>
      <c r="C645" s="545"/>
      <c r="D645" s="545"/>
      <c r="E645" s="545"/>
      <c r="F645" s="545"/>
      <c r="G645" s="545"/>
      <c r="H645" s="545"/>
      <c r="I645" s="545"/>
      <c r="J645" s="545"/>
      <c r="K645" s="545"/>
      <c r="L645" s="545"/>
      <c r="M645" s="545"/>
      <c r="N645" s="545"/>
      <c r="O645" s="545"/>
      <c r="P645" s="545"/>
      <c r="Q645" s="545"/>
      <c r="R645" s="545"/>
      <c r="S645" s="545"/>
      <c r="T645" s="545"/>
      <c r="U645" s="545"/>
      <c r="V645" s="545"/>
      <c r="W645" s="545"/>
      <c r="X645" s="545"/>
      <c r="Y645" s="545"/>
      <c r="Z645" s="545"/>
    </row>
    <row r="646" ht="9.0" customHeight="1">
      <c r="A646" s="545"/>
      <c r="B646" s="545"/>
      <c r="C646" s="545"/>
      <c r="D646" s="545"/>
      <c r="E646" s="545"/>
      <c r="F646" s="545"/>
      <c r="G646" s="545"/>
      <c r="H646" s="545"/>
      <c r="I646" s="545"/>
      <c r="J646" s="545"/>
      <c r="K646" s="545"/>
      <c r="L646" s="545"/>
      <c r="M646" s="545"/>
      <c r="N646" s="545"/>
      <c r="O646" s="545"/>
      <c r="P646" s="545"/>
      <c r="Q646" s="545"/>
      <c r="R646" s="545"/>
      <c r="S646" s="545"/>
      <c r="T646" s="545"/>
      <c r="U646" s="545"/>
      <c r="V646" s="545"/>
      <c r="W646" s="545"/>
      <c r="X646" s="545"/>
      <c r="Y646" s="545"/>
      <c r="Z646" s="545"/>
    </row>
    <row r="647" ht="9.0" customHeight="1">
      <c r="A647" s="545"/>
      <c r="B647" s="545"/>
      <c r="C647" s="545"/>
      <c r="D647" s="545"/>
      <c r="E647" s="545"/>
      <c r="F647" s="545"/>
      <c r="G647" s="545"/>
      <c r="H647" s="545"/>
      <c r="I647" s="545"/>
      <c r="J647" s="545"/>
      <c r="K647" s="545"/>
      <c r="L647" s="545"/>
      <c r="M647" s="545"/>
      <c r="N647" s="545"/>
      <c r="O647" s="545"/>
      <c r="P647" s="545"/>
      <c r="Q647" s="545"/>
      <c r="R647" s="545"/>
      <c r="S647" s="545"/>
      <c r="T647" s="545"/>
      <c r="U647" s="545"/>
      <c r="V647" s="545"/>
      <c r="W647" s="545"/>
      <c r="X647" s="545"/>
      <c r="Y647" s="545"/>
      <c r="Z647" s="545"/>
    </row>
    <row r="648" ht="9.0" customHeight="1">
      <c r="A648" s="545"/>
      <c r="B648" s="545"/>
      <c r="C648" s="545"/>
      <c r="D648" s="545"/>
      <c r="E648" s="545"/>
      <c r="F648" s="545"/>
      <c r="G648" s="545"/>
      <c r="H648" s="545"/>
      <c r="I648" s="545"/>
      <c r="J648" s="545"/>
      <c r="K648" s="545"/>
      <c r="L648" s="545"/>
      <c r="M648" s="545"/>
      <c r="N648" s="545"/>
      <c r="O648" s="545"/>
      <c r="P648" s="545"/>
      <c r="Q648" s="545"/>
      <c r="R648" s="545"/>
      <c r="S648" s="545"/>
      <c r="T648" s="545"/>
      <c r="U648" s="545"/>
      <c r="V648" s="545"/>
      <c r="W648" s="545"/>
      <c r="X648" s="545"/>
      <c r="Y648" s="545"/>
      <c r="Z648" s="545"/>
    </row>
    <row r="649" ht="9.0" customHeight="1">
      <c r="A649" s="545"/>
      <c r="B649" s="545"/>
      <c r="C649" s="545"/>
      <c r="D649" s="545"/>
      <c r="E649" s="545"/>
      <c r="F649" s="545"/>
      <c r="G649" s="545"/>
      <c r="H649" s="545"/>
      <c r="I649" s="545"/>
      <c r="J649" s="545"/>
      <c r="K649" s="545"/>
      <c r="L649" s="545"/>
      <c r="M649" s="545"/>
      <c r="N649" s="545"/>
      <c r="O649" s="545"/>
      <c r="P649" s="545"/>
      <c r="Q649" s="545"/>
      <c r="R649" s="545"/>
      <c r="S649" s="545"/>
      <c r="T649" s="545"/>
      <c r="U649" s="545"/>
      <c r="V649" s="545"/>
      <c r="W649" s="545"/>
      <c r="X649" s="545"/>
      <c r="Y649" s="545"/>
      <c r="Z649" s="545"/>
    </row>
    <row r="650" ht="9.0" customHeight="1">
      <c r="A650" s="545"/>
      <c r="B650" s="545"/>
      <c r="C650" s="545"/>
      <c r="D650" s="545"/>
      <c r="E650" s="545"/>
      <c r="F650" s="545"/>
      <c r="G650" s="545"/>
      <c r="H650" s="545"/>
      <c r="I650" s="545"/>
      <c r="J650" s="545"/>
      <c r="K650" s="545"/>
      <c r="L650" s="545"/>
      <c r="M650" s="545"/>
      <c r="N650" s="545"/>
      <c r="O650" s="545"/>
      <c r="P650" s="545"/>
      <c r="Q650" s="545"/>
      <c r="R650" s="545"/>
      <c r="S650" s="545"/>
      <c r="T650" s="545"/>
      <c r="U650" s="545"/>
      <c r="V650" s="545"/>
      <c r="W650" s="545"/>
      <c r="X650" s="545"/>
      <c r="Y650" s="545"/>
      <c r="Z650" s="545"/>
    </row>
    <row r="651" ht="9.0" customHeight="1">
      <c r="A651" s="545"/>
      <c r="B651" s="545"/>
      <c r="C651" s="545"/>
      <c r="D651" s="545"/>
      <c r="E651" s="545"/>
      <c r="F651" s="545"/>
      <c r="G651" s="545"/>
      <c r="H651" s="545"/>
      <c r="I651" s="545"/>
      <c r="J651" s="545"/>
      <c r="K651" s="545"/>
      <c r="L651" s="545"/>
      <c r="M651" s="545"/>
      <c r="N651" s="545"/>
      <c r="O651" s="545"/>
      <c r="P651" s="545"/>
      <c r="Q651" s="545"/>
      <c r="R651" s="545"/>
      <c r="S651" s="545"/>
      <c r="T651" s="545"/>
      <c r="U651" s="545"/>
      <c r="V651" s="545"/>
      <c r="W651" s="545"/>
      <c r="X651" s="545"/>
      <c r="Y651" s="545"/>
      <c r="Z651" s="545"/>
    </row>
    <row r="652" ht="9.0" customHeight="1">
      <c r="A652" s="545"/>
      <c r="B652" s="545"/>
      <c r="C652" s="545"/>
      <c r="D652" s="545"/>
      <c r="E652" s="545"/>
      <c r="F652" s="545"/>
      <c r="G652" s="545"/>
      <c r="H652" s="545"/>
      <c r="I652" s="545"/>
      <c r="J652" s="545"/>
      <c r="K652" s="545"/>
      <c r="L652" s="545"/>
      <c r="M652" s="545"/>
      <c r="N652" s="545"/>
      <c r="O652" s="545"/>
      <c r="P652" s="545"/>
      <c r="Q652" s="545"/>
      <c r="R652" s="545"/>
      <c r="S652" s="545"/>
      <c r="T652" s="545"/>
      <c r="U652" s="545"/>
      <c r="V652" s="545"/>
      <c r="W652" s="545"/>
      <c r="X652" s="545"/>
      <c r="Y652" s="545"/>
      <c r="Z652" s="545"/>
    </row>
    <row r="653" ht="9.0" customHeight="1">
      <c r="A653" s="545"/>
      <c r="B653" s="545"/>
      <c r="C653" s="545"/>
      <c r="D653" s="545"/>
      <c r="E653" s="545"/>
      <c r="F653" s="545"/>
      <c r="G653" s="545"/>
      <c r="H653" s="545"/>
      <c r="I653" s="545"/>
      <c r="J653" s="545"/>
      <c r="K653" s="545"/>
      <c r="L653" s="545"/>
      <c r="M653" s="545"/>
      <c r="N653" s="545"/>
      <c r="O653" s="545"/>
      <c r="P653" s="545"/>
      <c r="Q653" s="545"/>
      <c r="R653" s="545"/>
      <c r="S653" s="545"/>
      <c r="T653" s="545"/>
      <c r="U653" s="545"/>
      <c r="V653" s="545"/>
      <c r="W653" s="545"/>
      <c r="X653" s="545"/>
      <c r="Y653" s="545"/>
      <c r="Z653" s="545"/>
    </row>
    <row r="654" ht="9.0" customHeight="1">
      <c r="A654" s="545"/>
      <c r="B654" s="545"/>
      <c r="C654" s="545"/>
      <c r="D654" s="545"/>
      <c r="E654" s="545"/>
      <c r="F654" s="545"/>
      <c r="G654" s="545"/>
      <c r="H654" s="545"/>
      <c r="I654" s="545"/>
      <c r="J654" s="545"/>
      <c r="K654" s="545"/>
      <c r="L654" s="545"/>
      <c r="M654" s="545"/>
      <c r="N654" s="545"/>
      <c r="O654" s="545"/>
      <c r="P654" s="545"/>
      <c r="Q654" s="545"/>
      <c r="R654" s="545"/>
      <c r="S654" s="545"/>
      <c r="T654" s="545"/>
      <c r="U654" s="545"/>
      <c r="V654" s="545"/>
      <c r="W654" s="545"/>
      <c r="X654" s="545"/>
      <c r="Y654" s="545"/>
      <c r="Z654" s="545"/>
    </row>
    <row r="655" ht="9.0" customHeight="1">
      <c r="A655" s="545"/>
      <c r="B655" s="545"/>
      <c r="C655" s="545"/>
      <c r="D655" s="545"/>
      <c r="E655" s="545"/>
      <c r="F655" s="545"/>
      <c r="G655" s="545"/>
      <c r="H655" s="545"/>
      <c r="I655" s="545"/>
      <c r="J655" s="545"/>
      <c r="K655" s="545"/>
      <c r="L655" s="545"/>
      <c r="M655" s="545"/>
      <c r="N655" s="545"/>
      <c r="O655" s="545"/>
      <c r="P655" s="545"/>
      <c r="Q655" s="545"/>
      <c r="R655" s="545"/>
      <c r="S655" s="545"/>
      <c r="T655" s="545"/>
      <c r="U655" s="545"/>
      <c r="V655" s="545"/>
      <c r="W655" s="545"/>
      <c r="X655" s="545"/>
      <c r="Y655" s="545"/>
      <c r="Z655" s="545"/>
    </row>
    <row r="656" ht="9.0" customHeight="1">
      <c r="A656" s="545"/>
      <c r="B656" s="545"/>
      <c r="C656" s="545"/>
      <c r="D656" s="545"/>
      <c r="E656" s="545"/>
      <c r="F656" s="545"/>
      <c r="G656" s="545"/>
      <c r="H656" s="545"/>
      <c r="I656" s="545"/>
      <c r="J656" s="545"/>
      <c r="K656" s="545"/>
      <c r="L656" s="545"/>
      <c r="M656" s="545"/>
      <c r="N656" s="545"/>
      <c r="O656" s="545"/>
      <c r="P656" s="545"/>
      <c r="Q656" s="545"/>
      <c r="R656" s="545"/>
      <c r="S656" s="545"/>
      <c r="T656" s="545"/>
      <c r="U656" s="545"/>
      <c r="V656" s="545"/>
      <c r="W656" s="545"/>
      <c r="X656" s="545"/>
      <c r="Y656" s="545"/>
      <c r="Z656" s="545"/>
    </row>
    <row r="657" ht="9.0" customHeight="1">
      <c r="A657" s="545"/>
      <c r="B657" s="545"/>
      <c r="C657" s="545"/>
      <c r="D657" s="545"/>
      <c r="E657" s="545"/>
      <c r="F657" s="545"/>
      <c r="G657" s="545"/>
      <c r="H657" s="545"/>
      <c r="I657" s="545"/>
      <c r="J657" s="545"/>
      <c r="K657" s="545"/>
      <c r="L657" s="545"/>
      <c r="M657" s="545"/>
      <c r="N657" s="545"/>
      <c r="O657" s="545"/>
      <c r="P657" s="545"/>
      <c r="Q657" s="545"/>
      <c r="R657" s="545"/>
      <c r="S657" s="545"/>
      <c r="T657" s="545"/>
      <c r="U657" s="545"/>
      <c r="V657" s="545"/>
      <c r="W657" s="545"/>
      <c r="X657" s="545"/>
      <c r="Y657" s="545"/>
      <c r="Z657" s="545"/>
    </row>
    <row r="658" ht="9.0" customHeight="1">
      <c r="A658" s="545"/>
      <c r="B658" s="545"/>
      <c r="C658" s="545"/>
      <c r="D658" s="545"/>
      <c r="E658" s="545"/>
      <c r="F658" s="545"/>
      <c r="G658" s="545"/>
      <c r="H658" s="545"/>
      <c r="I658" s="545"/>
      <c r="J658" s="545"/>
      <c r="K658" s="545"/>
      <c r="L658" s="545"/>
      <c r="M658" s="545"/>
      <c r="N658" s="545"/>
      <c r="O658" s="545"/>
      <c r="P658" s="545"/>
      <c r="Q658" s="545"/>
      <c r="R658" s="545"/>
      <c r="S658" s="545"/>
      <c r="T658" s="545"/>
      <c r="U658" s="545"/>
      <c r="V658" s="545"/>
      <c r="W658" s="545"/>
      <c r="X658" s="545"/>
      <c r="Y658" s="545"/>
      <c r="Z658" s="545"/>
    </row>
    <row r="659" ht="9.0" customHeight="1">
      <c r="A659" s="545"/>
      <c r="B659" s="545"/>
      <c r="C659" s="545"/>
      <c r="D659" s="545"/>
      <c r="E659" s="545"/>
      <c r="F659" s="545"/>
      <c r="G659" s="545"/>
      <c r="H659" s="545"/>
      <c r="I659" s="545"/>
      <c r="J659" s="545"/>
      <c r="K659" s="545"/>
      <c r="L659" s="545"/>
      <c r="M659" s="545"/>
      <c r="N659" s="545"/>
      <c r="O659" s="545"/>
      <c r="P659" s="545"/>
      <c r="Q659" s="545"/>
      <c r="R659" s="545"/>
      <c r="S659" s="545"/>
      <c r="T659" s="545"/>
      <c r="U659" s="545"/>
      <c r="V659" s="545"/>
      <c r="W659" s="545"/>
      <c r="X659" s="545"/>
      <c r="Y659" s="545"/>
      <c r="Z659" s="545"/>
    </row>
    <row r="660" ht="9.0" customHeight="1">
      <c r="A660" s="545"/>
      <c r="B660" s="545"/>
      <c r="C660" s="545"/>
      <c r="D660" s="545"/>
      <c r="E660" s="545"/>
      <c r="F660" s="545"/>
      <c r="G660" s="545"/>
      <c r="H660" s="545"/>
      <c r="I660" s="545"/>
      <c r="J660" s="545"/>
      <c r="K660" s="545"/>
      <c r="L660" s="545"/>
      <c r="M660" s="545"/>
      <c r="N660" s="545"/>
      <c r="O660" s="545"/>
      <c r="P660" s="545"/>
      <c r="Q660" s="545"/>
      <c r="R660" s="545"/>
      <c r="S660" s="545"/>
      <c r="T660" s="545"/>
      <c r="U660" s="545"/>
      <c r="V660" s="545"/>
      <c r="W660" s="545"/>
      <c r="X660" s="545"/>
      <c r="Y660" s="545"/>
      <c r="Z660" s="545"/>
    </row>
    <row r="661" ht="9.0" customHeight="1">
      <c r="A661" s="545"/>
      <c r="B661" s="545"/>
      <c r="C661" s="545"/>
      <c r="D661" s="545"/>
      <c r="E661" s="545"/>
      <c r="F661" s="545"/>
      <c r="G661" s="545"/>
      <c r="H661" s="545"/>
      <c r="I661" s="545"/>
      <c r="J661" s="545"/>
      <c r="K661" s="545"/>
      <c r="L661" s="545"/>
      <c r="M661" s="545"/>
      <c r="N661" s="545"/>
      <c r="O661" s="545"/>
      <c r="P661" s="545"/>
      <c r="Q661" s="545"/>
      <c r="R661" s="545"/>
      <c r="S661" s="545"/>
      <c r="T661" s="545"/>
      <c r="U661" s="545"/>
      <c r="V661" s="545"/>
      <c r="W661" s="545"/>
      <c r="X661" s="545"/>
      <c r="Y661" s="545"/>
      <c r="Z661" s="545"/>
    </row>
    <row r="662" ht="9.0" customHeight="1">
      <c r="A662" s="545"/>
      <c r="B662" s="545"/>
      <c r="C662" s="545"/>
      <c r="D662" s="545"/>
      <c r="E662" s="545"/>
      <c r="F662" s="545"/>
      <c r="G662" s="545"/>
      <c r="H662" s="545"/>
      <c r="I662" s="545"/>
      <c r="J662" s="545"/>
      <c r="K662" s="545"/>
      <c r="L662" s="545"/>
      <c r="M662" s="545"/>
      <c r="N662" s="545"/>
      <c r="O662" s="545"/>
      <c r="P662" s="545"/>
      <c r="Q662" s="545"/>
      <c r="R662" s="545"/>
      <c r="S662" s="545"/>
      <c r="T662" s="545"/>
      <c r="U662" s="545"/>
      <c r="V662" s="545"/>
      <c r="W662" s="545"/>
      <c r="X662" s="545"/>
      <c r="Y662" s="545"/>
      <c r="Z662" s="545"/>
    </row>
    <row r="663" ht="9.0" customHeight="1">
      <c r="A663" s="545"/>
      <c r="B663" s="545"/>
      <c r="C663" s="545"/>
      <c r="D663" s="545"/>
      <c r="E663" s="545"/>
      <c r="F663" s="545"/>
      <c r="G663" s="545"/>
      <c r="H663" s="545"/>
      <c r="I663" s="545"/>
      <c r="J663" s="545"/>
      <c r="K663" s="545"/>
      <c r="L663" s="545"/>
      <c r="M663" s="545"/>
      <c r="N663" s="545"/>
      <c r="O663" s="545"/>
      <c r="P663" s="545"/>
      <c r="Q663" s="545"/>
      <c r="R663" s="545"/>
      <c r="S663" s="545"/>
      <c r="T663" s="545"/>
      <c r="U663" s="545"/>
      <c r="V663" s="545"/>
      <c r="W663" s="545"/>
      <c r="X663" s="545"/>
      <c r="Y663" s="545"/>
      <c r="Z663" s="545"/>
    </row>
    <row r="664" ht="9.0" customHeight="1">
      <c r="A664" s="545"/>
      <c r="B664" s="545"/>
      <c r="C664" s="545"/>
      <c r="D664" s="545"/>
      <c r="E664" s="545"/>
      <c r="F664" s="545"/>
      <c r="G664" s="545"/>
      <c r="H664" s="545"/>
      <c r="I664" s="545"/>
      <c r="J664" s="545"/>
      <c r="K664" s="545"/>
      <c r="L664" s="545"/>
      <c r="M664" s="545"/>
      <c r="N664" s="545"/>
      <c r="O664" s="545"/>
      <c r="P664" s="545"/>
      <c r="Q664" s="545"/>
      <c r="R664" s="545"/>
      <c r="S664" s="545"/>
      <c r="T664" s="545"/>
      <c r="U664" s="545"/>
      <c r="V664" s="545"/>
      <c r="W664" s="545"/>
      <c r="X664" s="545"/>
      <c r="Y664" s="545"/>
      <c r="Z664" s="545"/>
    </row>
    <row r="665" ht="9.0" customHeight="1">
      <c r="A665" s="545"/>
      <c r="B665" s="545"/>
      <c r="C665" s="545"/>
      <c r="D665" s="545"/>
      <c r="E665" s="545"/>
      <c r="F665" s="545"/>
      <c r="G665" s="545"/>
      <c r="H665" s="545"/>
      <c r="I665" s="545"/>
      <c r="J665" s="545"/>
      <c r="K665" s="545"/>
      <c r="L665" s="545"/>
      <c r="M665" s="545"/>
      <c r="N665" s="545"/>
      <c r="O665" s="545"/>
      <c r="P665" s="545"/>
      <c r="Q665" s="545"/>
      <c r="R665" s="545"/>
      <c r="S665" s="545"/>
      <c r="T665" s="545"/>
      <c r="U665" s="545"/>
      <c r="V665" s="545"/>
      <c r="W665" s="545"/>
      <c r="X665" s="545"/>
      <c r="Y665" s="545"/>
      <c r="Z665" s="545"/>
    </row>
    <row r="666" ht="9.0" customHeight="1">
      <c r="A666" s="545"/>
      <c r="B666" s="545"/>
      <c r="C666" s="545"/>
      <c r="D666" s="545"/>
      <c r="E666" s="545"/>
      <c r="F666" s="545"/>
      <c r="G666" s="545"/>
      <c r="H666" s="545"/>
      <c r="I666" s="545"/>
      <c r="J666" s="545"/>
      <c r="K666" s="545"/>
      <c r="L666" s="545"/>
      <c r="M666" s="545"/>
      <c r="N666" s="545"/>
      <c r="O666" s="545"/>
      <c r="P666" s="545"/>
      <c r="Q666" s="545"/>
      <c r="R666" s="545"/>
      <c r="S666" s="545"/>
      <c r="T666" s="545"/>
      <c r="U666" s="545"/>
      <c r="V666" s="545"/>
      <c r="W666" s="545"/>
      <c r="X666" s="545"/>
      <c r="Y666" s="545"/>
      <c r="Z666" s="545"/>
    </row>
    <row r="667" ht="9.0" customHeight="1">
      <c r="A667" s="545"/>
      <c r="B667" s="545"/>
      <c r="C667" s="545"/>
      <c r="D667" s="545"/>
      <c r="E667" s="545"/>
      <c r="F667" s="545"/>
      <c r="G667" s="545"/>
      <c r="H667" s="545"/>
      <c r="I667" s="545"/>
      <c r="J667" s="545"/>
      <c r="K667" s="545"/>
      <c r="L667" s="545"/>
      <c r="M667" s="545"/>
      <c r="N667" s="545"/>
      <c r="O667" s="545"/>
      <c r="P667" s="545"/>
      <c r="Q667" s="545"/>
      <c r="R667" s="545"/>
      <c r="S667" s="545"/>
      <c r="T667" s="545"/>
      <c r="U667" s="545"/>
      <c r="V667" s="545"/>
      <c r="W667" s="545"/>
      <c r="X667" s="545"/>
      <c r="Y667" s="545"/>
      <c r="Z667" s="545"/>
    </row>
    <row r="668" ht="9.0" customHeight="1">
      <c r="A668" s="545"/>
      <c r="B668" s="545"/>
      <c r="C668" s="545"/>
      <c r="D668" s="545"/>
      <c r="E668" s="545"/>
      <c r="F668" s="545"/>
      <c r="G668" s="545"/>
      <c r="H668" s="545"/>
      <c r="I668" s="545"/>
      <c r="J668" s="545"/>
      <c r="K668" s="545"/>
      <c r="L668" s="545"/>
      <c r="M668" s="545"/>
      <c r="N668" s="545"/>
      <c r="O668" s="545"/>
      <c r="P668" s="545"/>
      <c r="Q668" s="545"/>
      <c r="R668" s="545"/>
      <c r="S668" s="545"/>
      <c r="T668" s="545"/>
      <c r="U668" s="545"/>
      <c r="V668" s="545"/>
      <c r="W668" s="545"/>
      <c r="X668" s="545"/>
      <c r="Y668" s="545"/>
      <c r="Z668" s="545"/>
    </row>
    <row r="669" ht="9.0" customHeight="1">
      <c r="A669" s="545"/>
      <c r="B669" s="545"/>
      <c r="C669" s="545"/>
      <c r="D669" s="545"/>
      <c r="E669" s="545"/>
      <c r="F669" s="545"/>
      <c r="G669" s="545"/>
      <c r="H669" s="545"/>
      <c r="I669" s="545"/>
      <c r="J669" s="545"/>
      <c r="K669" s="545"/>
      <c r="L669" s="545"/>
      <c r="M669" s="545"/>
      <c r="N669" s="545"/>
      <c r="O669" s="545"/>
      <c r="P669" s="545"/>
      <c r="Q669" s="545"/>
      <c r="R669" s="545"/>
      <c r="S669" s="545"/>
      <c r="T669" s="545"/>
      <c r="U669" s="545"/>
      <c r="V669" s="545"/>
      <c r="W669" s="545"/>
      <c r="X669" s="545"/>
      <c r="Y669" s="545"/>
      <c r="Z669" s="545"/>
    </row>
    <row r="670" ht="9.0" customHeight="1">
      <c r="A670" s="545"/>
      <c r="B670" s="545"/>
      <c r="C670" s="545"/>
      <c r="D670" s="545"/>
      <c r="E670" s="545"/>
      <c r="F670" s="545"/>
      <c r="G670" s="545"/>
      <c r="H670" s="545"/>
      <c r="I670" s="545"/>
      <c r="J670" s="545"/>
      <c r="K670" s="545"/>
      <c r="L670" s="545"/>
      <c r="M670" s="545"/>
      <c r="N670" s="545"/>
      <c r="O670" s="545"/>
      <c r="P670" s="545"/>
      <c r="Q670" s="545"/>
      <c r="R670" s="545"/>
      <c r="S670" s="545"/>
      <c r="T670" s="545"/>
      <c r="U670" s="545"/>
      <c r="V670" s="545"/>
      <c r="W670" s="545"/>
      <c r="X670" s="545"/>
      <c r="Y670" s="545"/>
      <c r="Z670" s="545"/>
    </row>
    <row r="671" ht="9.0" customHeight="1">
      <c r="A671" s="545"/>
      <c r="B671" s="545"/>
      <c r="C671" s="545"/>
      <c r="D671" s="545"/>
      <c r="E671" s="545"/>
      <c r="F671" s="545"/>
      <c r="G671" s="545"/>
      <c r="H671" s="545"/>
      <c r="I671" s="545"/>
      <c r="J671" s="545"/>
      <c r="K671" s="545"/>
      <c r="L671" s="545"/>
      <c r="M671" s="545"/>
      <c r="N671" s="545"/>
      <c r="O671" s="545"/>
      <c r="P671" s="545"/>
      <c r="Q671" s="545"/>
      <c r="R671" s="545"/>
      <c r="S671" s="545"/>
      <c r="T671" s="545"/>
      <c r="U671" s="545"/>
      <c r="V671" s="545"/>
      <c r="W671" s="545"/>
      <c r="X671" s="545"/>
      <c r="Y671" s="545"/>
      <c r="Z671" s="545"/>
    </row>
    <row r="672" ht="9.0" customHeight="1">
      <c r="A672" s="545"/>
      <c r="B672" s="545"/>
      <c r="C672" s="545"/>
      <c r="D672" s="545"/>
      <c r="E672" s="545"/>
      <c r="F672" s="545"/>
      <c r="G672" s="545"/>
      <c r="H672" s="545"/>
      <c r="I672" s="545"/>
      <c r="J672" s="545"/>
      <c r="K672" s="545"/>
      <c r="L672" s="545"/>
      <c r="M672" s="545"/>
      <c r="N672" s="545"/>
      <c r="O672" s="545"/>
      <c r="P672" s="545"/>
      <c r="Q672" s="545"/>
      <c r="R672" s="545"/>
      <c r="S672" s="545"/>
      <c r="T672" s="545"/>
      <c r="U672" s="545"/>
      <c r="V672" s="545"/>
      <c r="W672" s="545"/>
      <c r="X672" s="545"/>
      <c r="Y672" s="545"/>
      <c r="Z672" s="545"/>
    </row>
    <row r="673" ht="9.0" customHeight="1">
      <c r="A673" s="545"/>
      <c r="B673" s="545"/>
      <c r="C673" s="545"/>
      <c r="D673" s="545"/>
      <c r="E673" s="545"/>
      <c r="F673" s="545"/>
      <c r="G673" s="545"/>
      <c r="H673" s="545"/>
      <c r="I673" s="545"/>
      <c r="J673" s="545"/>
      <c r="K673" s="545"/>
      <c r="L673" s="545"/>
      <c r="M673" s="545"/>
      <c r="N673" s="545"/>
      <c r="O673" s="545"/>
      <c r="P673" s="545"/>
      <c r="Q673" s="545"/>
      <c r="R673" s="545"/>
      <c r="S673" s="545"/>
      <c r="T673" s="545"/>
      <c r="U673" s="545"/>
      <c r="V673" s="545"/>
      <c r="W673" s="545"/>
      <c r="X673" s="545"/>
      <c r="Y673" s="545"/>
      <c r="Z673" s="545"/>
    </row>
    <row r="674" ht="9.0" customHeight="1">
      <c r="A674" s="545"/>
      <c r="B674" s="545"/>
      <c r="C674" s="545"/>
      <c r="D674" s="545"/>
      <c r="E674" s="545"/>
      <c r="F674" s="545"/>
      <c r="G674" s="545"/>
      <c r="H674" s="545"/>
      <c r="I674" s="545"/>
      <c r="J674" s="545"/>
      <c r="K674" s="545"/>
      <c r="L674" s="545"/>
      <c r="M674" s="545"/>
      <c r="N674" s="545"/>
      <c r="O674" s="545"/>
      <c r="P674" s="545"/>
      <c r="Q674" s="545"/>
      <c r="R674" s="545"/>
      <c r="S674" s="545"/>
      <c r="T674" s="545"/>
      <c r="U674" s="545"/>
      <c r="V674" s="545"/>
      <c r="W674" s="545"/>
      <c r="X674" s="545"/>
      <c r="Y674" s="545"/>
      <c r="Z674" s="545"/>
    </row>
    <row r="675" ht="9.0" customHeight="1">
      <c r="A675" s="545"/>
      <c r="B675" s="545"/>
      <c r="C675" s="545"/>
      <c r="D675" s="545"/>
      <c r="E675" s="545"/>
      <c r="F675" s="545"/>
      <c r="G675" s="545"/>
      <c r="H675" s="545"/>
      <c r="I675" s="545"/>
      <c r="J675" s="545"/>
      <c r="K675" s="545"/>
      <c r="L675" s="545"/>
      <c r="M675" s="545"/>
      <c r="N675" s="545"/>
      <c r="O675" s="545"/>
      <c r="P675" s="545"/>
      <c r="Q675" s="545"/>
      <c r="R675" s="545"/>
      <c r="S675" s="545"/>
      <c r="T675" s="545"/>
      <c r="U675" s="545"/>
      <c r="V675" s="545"/>
      <c r="W675" s="545"/>
      <c r="X675" s="545"/>
      <c r="Y675" s="545"/>
      <c r="Z675" s="545"/>
    </row>
    <row r="676" ht="9.0" customHeight="1">
      <c r="A676" s="545"/>
      <c r="B676" s="545"/>
      <c r="C676" s="545"/>
      <c r="D676" s="545"/>
      <c r="E676" s="545"/>
      <c r="F676" s="545"/>
      <c r="G676" s="545"/>
      <c r="H676" s="545"/>
      <c r="I676" s="545"/>
      <c r="J676" s="545"/>
      <c r="K676" s="545"/>
      <c r="L676" s="545"/>
      <c r="M676" s="545"/>
      <c r="N676" s="545"/>
      <c r="O676" s="545"/>
      <c r="P676" s="545"/>
      <c r="Q676" s="545"/>
      <c r="R676" s="545"/>
      <c r="S676" s="545"/>
      <c r="T676" s="545"/>
      <c r="U676" s="545"/>
      <c r="V676" s="545"/>
      <c r="W676" s="545"/>
      <c r="X676" s="545"/>
      <c r="Y676" s="545"/>
      <c r="Z676" s="545"/>
    </row>
    <row r="677" ht="9.0" customHeight="1">
      <c r="A677" s="545"/>
      <c r="B677" s="545"/>
      <c r="C677" s="545"/>
      <c r="D677" s="545"/>
      <c r="E677" s="545"/>
      <c r="F677" s="545"/>
      <c r="G677" s="545"/>
      <c r="H677" s="545"/>
      <c r="I677" s="545"/>
      <c r="J677" s="545"/>
      <c r="K677" s="545"/>
      <c r="L677" s="545"/>
      <c r="M677" s="545"/>
      <c r="N677" s="545"/>
      <c r="O677" s="545"/>
      <c r="P677" s="545"/>
      <c r="Q677" s="545"/>
      <c r="R677" s="545"/>
      <c r="S677" s="545"/>
      <c r="T677" s="545"/>
      <c r="U677" s="545"/>
      <c r="V677" s="545"/>
      <c r="W677" s="545"/>
      <c r="X677" s="545"/>
      <c r="Y677" s="545"/>
      <c r="Z677" s="545"/>
    </row>
    <row r="678" ht="9.0" customHeight="1">
      <c r="A678" s="545"/>
      <c r="B678" s="545"/>
      <c r="C678" s="545"/>
      <c r="D678" s="545"/>
      <c r="E678" s="545"/>
      <c r="F678" s="545"/>
      <c r="G678" s="545"/>
      <c r="H678" s="545"/>
      <c r="I678" s="545"/>
      <c r="J678" s="545"/>
      <c r="K678" s="545"/>
      <c r="L678" s="545"/>
      <c r="M678" s="545"/>
      <c r="N678" s="545"/>
      <c r="O678" s="545"/>
      <c r="P678" s="545"/>
      <c r="Q678" s="545"/>
      <c r="R678" s="545"/>
      <c r="S678" s="545"/>
      <c r="T678" s="545"/>
      <c r="U678" s="545"/>
      <c r="V678" s="545"/>
      <c r="W678" s="545"/>
      <c r="X678" s="545"/>
      <c r="Y678" s="545"/>
      <c r="Z678" s="545"/>
    </row>
    <row r="679" ht="9.0" customHeight="1">
      <c r="A679" s="545"/>
      <c r="B679" s="545"/>
      <c r="C679" s="545"/>
      <c r="D679" s="545"/>
      <c r="E679" s="545"/>
      <c r="F679" s="545"/>
      <c r="G679" s="545"/>
      <c r="H679" s="545"/>
      <c r="I679" s="545"/>
      <c r="J679" s="545"/>
      <c r="K679" s="545"/>
      <c r="L679" s="545"/>
      <c r="M679" s="545"/>
      <c r="N679" s="545"/>
      <c r="O679" s="545"/>
      <c r="P679" s="545"/>
      <c r="Q679" s="545"/>
      <c r="R679" s="545"/>
      <c r="S679" s="545"/>
      <c r="T679" s="545"/>
      <c r="U679" s="545"/>
      <c r="V679" s="545"/>
      <c r="W679" s="545"/>
      <c r="X679" s="545"/>
      <c r="Y679" s="545"/>
      <c r="Z679" s="545"/>
    </row>
    <row r="680" ht="9.0" customHeight="1">
      <c r="A680" s="545"/>
      <c r="B680" s="545"/>
      <c r="C680" s="545"/>
      <c r="D680" s="545"/>
      <c r="E680" s="545"/>
      <c r="F680" s="545"/>
      <c r="G680" s="545"/>
      <c r="H680" s="545"/>
      <c r="I680" s="545"/>
      <c r="J680" s="545"/>
      <c r="K680" s="545"/>
      <c r="L680" s="545"/>
      <c r="M680" s="545"/>
      <c r="N680" s="545"/>
      <c r="O680" s="545"/>
      <c r="P680" s="545"/>
      <c r="Q680" s="545"/>
      <c r="R680" s="545"/>
      <c r="S680" s="545"/>
      <c r="T680" s="545"/>
      <c r="U680" s="545"/>
      <c r="V680" s="545"/>
      <c r="W680" s="545"/>
      <c r="X680" s="545"/>
      <c r="Y680" s="545"/>
      <c r="Z680" s="545"/>
    </row>
    <row r="681" ht="9.0" customHeight="1">
      <c r="A681" s="545"/>
      <c r="B681" s="545"/>
      <c r="C681" s="545"/>
      <c r="D681" s="545"/>
      <c r="E681" s="545"/>
      <c r="F681" s="545"/>
      <c r="G681" s="545"/>
      <c r="H681" s="545"/>
      <c r="I681" s="545"/>
      <c r="J681" s="545"/>
      <c r="K681" s="545"/>
      <c r="L681" s="545"/>
      <c r="M681" s="545"/>
      <c r="N681" s="545"/>
      <c r="O681" s="545"/>
      <c r="P681" s="545"/>
      <c r="Q681" s="545"/>
      <c r="R681" s="545"/>
      <c r="S681" s="545"/>
      <c r="T681" s="545"/>
      <c r="U681" s="545"/>
      <c r="V681" s="545"/>
      <c r="W681" s="545"/>
      <c r="X681" s="545"/>
      <c r="Y681" s="545"/>
      <c r="Z681" s="545"/>
    </row>
    <row r="682" ht="9.0" customHeight="1">
      <c r="A682" s="545"/>
      <c r="B682" s="545"/>
      <c r="C682" s="545"/>
      <c r="D682" s="545"/>
      <c r="E682" s="545"/>
      <c r="F682" s="545"/>
      <c r="G682" s="545"/>
      <c r="H682" s="545"/>
      <c r="I682" s="545"/>
      <c r="J682" s="545"/>
      <c r="K682" s="545"/>
      <c r="L682" s="545"/>
      <c r="M682" s="545"/>
      <c r="N682" s="545"/>
      <c r="O682" s="545"/>
      <c r="P682" s="545"/>
      <c r="Q682" s="545"/>
      <c r="R682" s="545"/>
      <c r="S682" s="545"/>
      <c r="T682" s="545"/>
      <c r="U682" s="545"/>
      <c r="V682" s="545"/>
      <c r="W682" s="545"/>
      <c r="X682" s="545"/>
      <c r="Y682" s="545"/>
      <c r="Z682" s="545"/>
    </row>
    <row r="683" ht="9.0" customHeight="1">
      <c r="A683" s="545"/>
      <c r="B683" s="545"/>
      <c r="C683" s="545"/>
      <c r="D683" s="545"/>
      <c r="E683" s="545"/>
      <c r="F683" s="545"/>
      <c r="G683" s="545"/>
      <c r="H683" s="545"/>
      <c r="I683" s="545"/>
      <c r="J683" s="545"/>
      <c r="K683" s="545"/>
      <c r="L683" s="545"/>
      <c r="M683" s="545"/>
      <c r="N683" s="545"/>
      <c r="O683" s="545"/>
      <c r="P683" s="545"/>
      <c r="Q683" s="545"/>
      <c r="R683" s="545"/>
      <c r="S683" s="545"/>
      <c r="T683" s="545"/>
      <c r="U683" s="545"/>
      <c r="V683" s="545"/>
      <c r="W683" s="545"/>
      <c r="X683" s="545"/>
      <c r="Y683" s="545"/>
      <c r="Z683" s="545"/>
    </row>
    <row r="684" ht="9.0" customHeight="1">
      <c r="A684" s="545"/>
      <c r="B684" s="545"/>
      <c r="C684" s="545"/>
      <c r="D684" s="545"/>
      <c r="E684" s="545"/>
      <c r="F684" s="545"/>
      <c r="G684" s="545"/>
      <c r="H684" s="545"/>
      <c r="I684" s="545"/>
      <c r="J684" s="545"/>
      <c r="K684" s="545"/>
      <c r="L684" s="545"/>
      <c r="M684" s="545"/>
      <c r="N684" s="545"/>
      <c r="O684" s="545"/>
      <c r="P684" s="545"/>
      <c r="Q684" s="545"/>
      <c r="R684" s="545"/>
      <c r="S684" s="545"/>
      <c r="T684" s="545"/>
      <c r="U684" s="545"/>
      <c r="V684" s="545"/>
      <c r="W684" s="545"/>
      <c r="X684" s="545"/>
      <c r="Y684" s="545"/>
      <c r="Z684" s="545"/>
    </row>
    <row r="685" ht="9.0" customHeight="1">
      <c r="A685" s="545"/>
      <c r="B685" s="545"/>
      <c r="C685" s="545"/>
      <c r="D685" s="545"/>
      <c r="E685" s="545"/>
      <c r="F685" s="545"/>
      <c r="G685" s="545"/>
      <c r="H685" s="545"/>
      <c r="I685" s="545"/>
      <c r="J685" s="545"/>
      <c r="K685" s="545"/>
      <c r="L685" s="545"/>
      <c r="M685" s="545"/>
      <c r="N685" s="545"/>
      <c r="O685" s="545"/>
      <c r="P685" s="545"/>
      <c r="Q685" s="545"/>
      <c r="R685" s="545"/>
      <c r="S685" s="545"/>
      <c r="T685" s="545"/>
      <c r="U685" s="545"/>
      <c r="V685" s="545"/>
      <c r="W685" s="545"/>
      <c r="X685" s="545"/>
      <c r="Y685" s="545"/>
      <c r="Z685" s="545"/>
    </row>
    <row r="686" ht="9.0" customHeight="1">
      <c r="A686" s="545"/>
      <c r="B686" s="545"/>
      <c r="C686" s="545"/>
      <c r="D686" s="545"/>
      <c r="E686" s="545"/>
      <c r="F686" s="545"/>
      <c r="G686" s="545"/>
      <c r="H686" s="545"/>
      <c r="I686" s="545"/>
      <c r="J686" s="545"/>
      <c r="K686" s="545"/>
      <c r="L686" s="545"/>
      <c r="M686" s="545"/>
      <c r="N686" s="545"/>
      <c r="O686" s="545"/>
      <c r="P686" s="545"/>
      <c r="Q686" s="545"/>
      <c r="R686" s="545"/>
      <c r="S686" s="545"/>
      <c r="T686" s="545"/>
      <c r="U686" s="545"/>
      <c r="V686" s="545"/>
      <c r="W686" s="545"/>
      <c r="X686" s="545"/>
      <c r="Y686" s="545"/>
      <c r="Z686" s="545"/>
    </row>
    <row r="687" ht="9.0" customHeight="1">
      <c r="A687" s="545"/>
      <c r="B687" s="545"/>
      <c r="C687" s="545"/>
      <c r="D687" s="545"/>
      <c r="E687" s="545"/>
      <c r="F687" s="545"/>
      <c r="G687" s="545"/>
      <c r="H687" s="545"/>
      <c r="I687" s="545"/>
      <c r="J687" s="545"/>
      <c r="K687" s="545"/>
      <c r="L687" s="545"/>
      <c r="M687" s="545"/>
      <c r="N687" s="545"/>
      <c r="O687" s="545"/>
      <c r="P687" s="545"/>
      <c r="Q687" s="545"/>
      <c r="R687" s="545"/>
      <c r="S687" s="545"/>
      <c r="T687" s="545"/>
      <c r="U687" s="545"/>
      <c r="V687" s="545"/>
      <c r="W687" s="545"/>
      <c r="X687" s="545"/>
      <c r="Y687" s="545"/>
      <c r="Z687" s="545"/>
    </row>
    <row r="688" ht="9.0" customHeight="1">
      <c r="A688" s="545"/>
      <c r="B688" s="545"/>
      <c r="C688" s="545"/>
      <c r="D688" s="545"/>
      <c r="E688" s="545"/>
      <c r="F688" s="545"/>
      <c r="G688" s="545"/>
      <c r="H688" s="545"/>
      <c r="I688" s="545"/>
      <c r="J688" s="545"/>
      <c r="K688" s="545"/>
      <c r="L688" s="545"/>
      <c r="M688" s="545"/>
      <c r="N688" s="545"/>
      <c r="O688" s="545"/>
      <c r="P688" s="545"/>
      <c r="Q688" s="545"/>
      <c r="R688" s="545"/>
      <c r="S688" s="545"/>
      <c r="T688" s="545"/>
      <c r="U688" s="545"/>
      <c r="V688" s="545"/>
      <c r="W688" s="545"/>
      <c r="X688" s="545"/>
      <c r="Y688" s="545"/>
      <c r="Z688" s="545"/>
    </row>
    <row r="689" ht="9.0" customHeight="1">
      <c r="A689" s="545"/>
      <c r="B689" s="545"/>
      <c r="C689" s="545"/>
      <c r="D689" s="545"/>
      <c r="E689" s="545"/>
      <c r="F689" s="545"/>
      <c r="G689" s="545"/>
      <c r="H689" s="545"/>
      <c r="I689" s="545"/>
      <c r="J689" s="545"/>
      <c r="K689" s="545"/>
      <c r="L689" s="545"/>
      <c r="M689" s="545"/>
      <c r="N689" s="545"/>
      <c r="O689" s="545"/>
      <c r="P689" s="545"/>
      <c r="Q689" s="545"/>
      <c r="R689" s="545"/>
      <c r="S689" s="545"/>
      <c r="T689" s="545"/>
      <c r="U689" s="545"/>
      <c r="V689" s="545"/>
      <c r="W689" s="545"/>
      <c r="X689" s="545"/>
      <c r="Y689" s="545"/>
      <c r="Z689" s="545"/>
    </row>
    <row r="690" ht="9.0" customHeight="1">
      <c r="A690" s="545"/>
      <c r="B690" s="545"/>
      <c r="C690" s="545"/>
      <c r="D690" s="545"/>
      <c r="E690" s="545"/>
      <c r="F690" s="545"/>
      <c r="G690" s="545"/>
      <c r="H690" s="545"/>
      <c r="I690" s="545"/>
      <c r="J690" s="545"/>
      <c r="K690" s="545"/>
      <c r="L690" s="545"/>
      <c r="M690" s="545"/>
      <c r="N690" s="545"/>
      <c r="O690" s="545"/>
      <c r="P690" s="545"/>
      <c r="Q690" s="545"/>
      <c r="R690" s="545"/>
      <c r="S690" s="545"/>
      <c r="T690" s="545"/>
      <c r="U690" s="545"/>
      <c r="V690" s="545"/>
      <c r="W690" s="545"/>
      <c r="X690" s="545"/>
      <c r="Y690" s="545"/>
      <c r="Z690" s="545"/>
    </row>
    <row r="691" ht="9.0" customHeight="1">
      <c r="A691" s="545"/>
      <c r="B691" s="545"/>
      <c r="C691" s="545"/>
      <c r="D691" s="545"/>
      <c r="E691" s="545"/>
      <c r="F691" s="545"/>
      <c r="G691" s="545"/>
      <c r="H691" s="545"/>
      <c r="I691" s="545"/>
      <c r="J691" s="545"/>
      <c r="K691" s="545"/>
      <c r="L691" s="545"/>
      <c r="M691" s="545"/>
      <c r="N691" s="545"/>
      <c r="O691" s="545"/>
      <c r="P691" s="545"/>
      <c r="Q691" s="545"/>
      <c r="R691" s="545"/>
      <c r="S691" s="545"/>
      <c r="T691" s="545"/>
      <c r="U691" s="545"/>
      <c r="V691" s="545"/>
      <c r="W691" s="545"/>
      <c r="X691" s="545"/>
      <c r="Y691" s="545"/>
      <c r="Z691" s="545"/>
    </row>
    <row r="692" ht="9.0" customHeight="1">
      <c r="A692" s="545"/>
      <c r="B692" s="545"/>
      <c r="C692" s="545"/>
      <c r="D692" s="545"/>
      <c r="E692" s="545"/>
      <c r="F692" s="545"/>
      <c r="G692" s="545"/>
      <c r="H692" s="545"/>
      <c r="I692" s="545"/>
      <c r="J692" s="545"/>
      <c r="K692" s="545"/>
      <c r="L692" s="545"/>
      <c r="M692" s="545"/>
      <c r="N692" s="545"/>
      <c r="O692" s="545"/>
      <c r="P692" s="545"/>
      <c r="Q692" s="545"/>
      <c r="R692" s="545"/>
      <c r="S692" s="545"/>
      <c r="T692" s="545"/>
      <c r="U692" s="545"/>
      <c r="V692" s="545"/>
      <c r="W692" s="545"/>
      <c r="X692" s="545"/>
      <c r="Y692" s="545"/>
      <c r="Z692" s="545"/>
    </row>
    <row r="693" ht="9.0" customHeight="1">
      <c r="A693" s="545"/>
      <c r="B693" s="545"/>
      <c r="C693" s="545"/>
      <c r="D693" s="545"/>
      <c r="E693" s="545"/>
      <c r="F693" s="545"/>
      <c r="G693" s="545"/>
      <c r="H693" s="545"/>
      <c r="I693" s="545"/>
      <c r="J693" s="545"/>
      <c r="K693" s="545"/>
      <c r="L693" s="545"/>
      <c r="M693" s="545"/>
      <c r="N693" s="545"/>
      <c r="O693" s="545"/>
      <c r="P693" s="545"/>
      <c r="Q693" s="545"/>
      <c r="R693" s="545"/>
      <c r="S693" s="545"/>
      <c r="T693" s="545"/>
      <c r="U693" s="545"/>
      <c r="V693" s="545"/>
      <c r="W693" s="545"/>
      <c r="X693" s="545"/>
      <c r="Y693" s="545"/>
      <c r="Z693" s="545"/>
    </row>
    <row r="694" ht="9.0" customHeight="1">
      <c r="A694" s="545"/>
      <c r="B694" s="545"/>
      <c r="C694" s="545"/>
      <c r="D694" s="545"/>
      <c r="E694" s="545"/>
      <c r="F694" s="545"/>
      <c r="G694" s="545"/>
      <c r="H694" s="545"/>
      <c r="I694" s="545"/>
      <c r="J694" s="545"/>
      <c r="K694" s="545"/>
      <c r="L694" s="545"/>
      <c r="M694" s="545"/>
      <c r="N694" s="545"/>
      <c r="O694" s="545"/>
      <c r="P694" s="545"/>
      <c r="Q694" s="545"/>
      <c r="R694" s="545"/>
      <c r="S694" s="545"/>
      <c r="T694" s="545"/>
      <c r="U694" s="545"/>
      <c r="V694" s="545"/>
      <c r="W694" s="545"/>
      <c r="X694" s="545"/>
      <c r="Y694" s="545"/>
      <c r="Z694" s="545"/>
    </row>
    <row r="695" ht="9.0" customHeight="1">
      <c r="A695" s="545"/>
      <c r="B695" s="545"/>
      <c r="C695" s="545"/>
      <c r="D695" s="545"/>
      <c r="E695" s="545"/>
      <c r="F695" s="545"/>
      <c r="G695" s="545"/>
      <c r="H695" s="545"/>
      <c r="I695" s="545"/>
      <c r="J695" s="545"/>
      <c r="K695" s="545"/>
      <c r="L695" s="545"/>
      <c r="M695" s="545"/>
      <c r="N695" s="545"/>
      <c r="O695" s="545"/>
      <c r="P695" s="545"/>
      <c r="Q695" s="545"/>
      <c r="R695" s="545"/>
      <c r="S695" s="545"/>
      <c r="T695" s="545"/>
      <c r="U695" s="545"/>
      <c r="V695" s="545"/>
      <c r="W695" s="545"/>
      <c r="X695" s="545"/>
      <c r="Y695" s="545"/>
      <c r="Z695" s="545"/>
    </row>
    <row r="696" ht="9.0" customHeight="1">
      <c r="A696" s="545"/>
      <c r="B696" s="545"/>
      <c r="C696" s="545"/>
      <c r="D696" s="545"/>
      <c r="E696" s="545"/>
      <c r="F696" s="545"/>
      <c r="G696" s="545"/>
      <c r="H696" s="545"/>
      <c r="I696" s="545"/>
      <c r="J696" s="545"/>
      <c r="K696" s="545"/>
      <c r="L696" s="545"/>
      <c r="M696" s="545"/>
      <c r="N696" s="545"/>
      <c r="O696" s="545"/>
      <c r="P696" s="545"/>
      <c r="Q696" s="545"/>
      <c r="R696" s="545"/>
      <c r="S696" s="545"/>
      <c r="T696" s="545"/>
      <c r="U696" s="545"/>
      <c r="V696" s="545"/>
      <c r="W696" s="545"/>
      <c r="X696" s="545"/>
      <c r="Y696" s="545"/>
      <c r="Z696" s="545"/>
    </row>
    <row r="697" ht="9.0" customHeight="1">
      <c r="A697" s="545"/>
      <c r="B697" s="545"/>
      <c r="C697" s="545"/>
      <c r="D697" s="545"/>
      <c r="E697" s="545"/>
      <c r="F697" s="545"/>
      <c r="G697" s="545"/>
      <c r="H697" s="545"/>
      <c r="I697" s="545"/>
      <c r="J697" s="545"/>
      <c r="K697" s="545"/>
      <c r="L697" s="545"/>
      <c r="M697" s="545"/>
      <c r="N697" s="545"/>
      <c r="O697" s="545"/>
      <c r="P697" s="545"/>
      <c r="Q697" s="545"/>
      <c r="R697" s="545"/>
      <c r="S697" s="545"/>
      <c r="T697" s="545"/>
      <c r="U697" s="545"/>
      <c r="V697" s="545"/>
      <c r="W697" s="545"/>
      <c r="X697" s="545"/>
      <c r="Y697" s="545"/>
      <c r="Z697" s="545"/>
    </row>
    <row r="698" ht="9.0" customHeight="1">
      <c r="A698" s="545"/>
      <c r="B698" s="545"/>
      <c r="C698" s="545"/>
      <c r="D698" s="545"/>
      <c r="E698" s="545"/>
      <c r="F698" s="545"/>
      <c r="G698" s="545"/>
      <c r="H698" s="545"/>
      <c r="I698" s="545"/>
      <c r="J698" s="545"/>
      <c r="K698" s="545"/>
      <c r="L698" s="545"/>
      <c r="M698" s="545"/>
      <c r="N698" s="545"/>
      <c r="O698" s="545"/>
      <c r="P698" s="545"/>
      <c r="Q698" s="545"/>
      <c r="R698" s="545"/>
      <c r="S698" s="545"/>
      <c r="T698" s="545"/>
      <c r="U698" s="545"/>
      <c r="V698" s="545"/>
      <c r="W698" s="545"/>
      <c r="X698" s="545"/>
      <c r="Y698" s="545"/>
      <c r="Z698" s="545"/>
    </row>
    <row r="699" ht="9.0" customHeight="1">
      <c r="A699" s="545"/>
      <c r="B699" s="545"/>
      <c r="C699" s="545"/>
      <c r="D699" s="545"/>
      <c r="E699" s="545"/>
      <c r="F699" s="545"/>
      <c r="G699" s="545"/>
      <c r="H699" s="545"/>
      <c r="I699" s="545"/>
      <c r="J699" s="545"/>
      <c r="K699" s="545"/>
      <c r="L699" s="545"/>
      <c r="M699" s="545"/>
      <c r="N699" s="545"/>
      <c r="O699" s="545"/>
      <c r="P699" s="545"/>
      <c r="Q699" s="545"/>
      <c r="R699" s="545"/>
      <c r="S699" s="545"/>
      <c r="T699" s="545"/>
      <c r="U699" s="545"/>
      <c r="V699" s="545"/>
      <c r="W699" s="545"/>
      <c r="X699" s="545"/>
      <c r="Y699" s="545"/>
      <c r="Z699" s="545"/>
    </row>
    <row r="700" ht="9.0" customHeight="1">
      <c r="A700" s="545"/>
      <c r="B700" s="545"/>
      <c r="C700" s="545"/>
      <c r="D700" s="545"/>
      <c r="E700" s="545"/>
      <c r="F700" s="545"/>
      <c r="G700" s="545"/>
      <c r="H700" s="545"/>
      <c r="I700" s="545"/>
      <c r="J700" s="545"/>
      <c r="K700" s="545"/>
      <c r="L700" s="545"/>
      <c r="M700" s="545"/>
      <c r="N700" s="545"/>
      <c r="O700" s="545"/>
      <c r="P700" s="545"/>
      <c r="Q700" s="545"/>
      <c r="R700" s="545"/>
      <c r="S700" s="545"/>
      <c r="T700" s="545"/>
      <c r="U700" s="545"/>
      <c r="V700" s="545"/>
      <c r="W700" s="545"/>
      <c r="X700" s="545"/>
      <c r="Y700" s="545"/>
      <c r="Z700" s="545"/>
    </row>
    <row r="701" ht="9.0" customHeight="1">
      <c r="A701" s="545"/>
      <c r="B701" s="545"/>
      <c r="C701" s="545"/>
      <c r="D701" s="545"/>
      <c r="E701" s="545"/>
      <c r="F701" s="545"/>
      <c r="G701" s="545"/>
      <c r="H701" s="545"/>
      <c r="I701" s="545"/>
      <c r="J701" s="545"/>
      <c r="K701" s="545"/>
      <c r="L701" s="545"/>
      <c r="M701" s="545"/>
      <c r="N701" s="545"/>
      <c r="O701" s="545"/>
      <c r="P701" s="545"/>
      <c r="Q701" s="545"/>
      <c r="R701" s="545"/>
      <c r="S701" s="545"/>
      <c r="T701" s="545"/>
      <c r="U701" s="545"/>
      <c r="V701" s="545"/>
      <c r="W701" s="545"/>
      <c r="X701" s="545"/>
      <c r="Y701" s="545"/>
      <c r="Z701" s="545"/>
    </row>
    <row r="702" ht="9.0" customHeight="1">
      <c r="A702" s="545"/>
      <c r="B702" s="545"/>
      <c r="C702" s="545"/>
      <c r="D702" s="545"/>
      <c r="E702" s="545"/>
      <c r="F702" s="545"/>
      <c r="G702" s="545"/>
      <c r="H702" s="545"/>
      <c r="I702" s="545"/>
      <c r="J702" s="545"/>
      <c r="K702" s="545"/>
      <c r="L702" s="545"/>
      <c r="M702" s="545"/>
      <c r="N702" s="545"/>
      <c r="O702" s="545"/>
      <c r="P702" s="545"/>
      <c r="Q702" s="545"/>
      <c r="R702" s="545"/>
      <c r="S702" s="545"/>
      <c r="T702" s="545"/>
      <c r="U702" s="545"/>
      <c r="V702" s="545"/>
      <c r="W702" s="545"/>
      <c r="X702" s="545"/>
      <c r="Y702" s="545"/>
      <c r="Z702" s="545"/>
    </row>
    <row r="703" ht="9.0" customHeight="1">
      <c r="A703" s="545"/>
      <c r="B703" s="545"/>
      <c r="C703" s="545"/>
      <c r="D703" s="545"/>
      <c r="E703" s="545"/>
      <c r="F703" s="545"/>
      <c r="G703" s="545"/>
      <c r="H703" s="545"/>
      <c r="I703" s="545"/>
      <c r="J703" s="545"/>
      <c r="K703" s="545"/>
      <c r="L703" s="545"/>
      <c r="M703" s="545"/>
      <c r="N703" s="545"/>
      <c r="O703" s="545"/>
      <c r="P703" s="545"/>
      <c r="Q703" s="545"/>
      <c r="R703" s="545"/>
      <c r="S703" s="545"/>
      <c r="T703" s="545"/>
      <c r="U703" s="545"/>
      <c r="V703" s="545"/>
      <c r="W703" s="545"/>
      <c r="X703" s="545"/>
      <c r="Y703" s="545"/>
      <c r="Z703" s="545"/>
    </row>
    <row r="704" ht="9.0" customHeight="1">
      <c r="A704" s="545"/>
      <c r="B704" s="545"/>
      <c r="C704" s="545"/>
      <c r="D704" s="545"/>
      <c r="E704" s="545"/>
      <c r="F704" s="545"/>
      <c r="G704" s="545"/>
      <c r="H704" s="545"/>
      <c r="I704" s="545"/>
      <c r="J704" s="545"/>
      <c r="K704" s="545"/>
      <c r="L704" s="545"/>
      <c r="M704" s="545"/>
      <c r="N704" s="545"/>
      <c r="O704" s="545"/>
      <c r="P704" s="545"/>
      <c r="Q704" s="545"/>
      <c r="R704" s="545"/>
      <c r="S704" s="545"/>
      <c r="T704" s="545"/>
      <c r="U704" s="545"/>
      <c r="V704" s="545"/>
      <c r="W704" s="545"/>
      <c r="X704" s="545"/>
      <c r="Y704" s="545"/>
      <c r="Z704" s="545"/>
    </row>
    <row r="705" ht="9.0" customHeight="1">
      <c r="A705" s="545"/>
      <c r="B705" s="545"/>
      <c r="C705" s="545"/>
      <c r="D705" s="545"/>
      <c r="E705" s="545"/>
      <c r="F705" s="545"/>
      <c r="G705" s="545"/>
      <c r="H705" s="545"/>
      <c r="I705" s="545"/>
      <c r="J705" s="545"/>
      <c r="K705" s="545"/>
      <c r="L705" s="545"/>
      <c r="M705" s="545"/>
      <c r="N705" s="545"/>
      <c r="O705" s="545"/>
      <c r="P705" s="545"/>
      <c r="Q705" s="545"/>
      <c r="R705" s="545"/>
      <c r="S705" s="545"/>
      <c r="T705" s="545"/>
      <c r="U705" s="545"/>
      <c r="V705" s="545"/>
      <c r="W705" s="545"/>
      <c r="X705" s="545"/>
      <c r="Y705" s="545"/>
      <c r="Z705" s="545"/>
    </row>
    <row r="706" ht="9.0" customHeight="1">
      <c r="A706" s="545"/>
      <c r="B706" s="545"/>
      <c r="C706" s="545"/>
      <c r="D706" s="545"/>
      <c r="E706" s="545"/>
      <c r="F706" s="545"/>
      <c r="G706" s="545"/>
      <c r="H706" s="545"/>
      <c r="I706" s="545"/>
      <c r="J706" s="545"/>
      <c r="K706" s="545"/>
      <c r="L706" s="545"/>
      <c r="M706" s="545"/>
      <c r="N706" s="545"/>
      <c r="O706" s="545"/>
      <c r="P706" s="545"/>
      <c r="Q706" s="545"/>
      <c r="R706" s="545"/>
      <c r="S706" s="545"/>
      <c r="T706" s="545"/>
      <c r="U706" s="545"/>
      <c r="V706" s="545"/>
      <c r="W706" s="545"/>
      <c r="X706" s="545"/>
      <c r="Y706" s="545"/>
      <c r="Z706" s="545"/>
    </row>
    <row r="707" ht="9.0" customHeight="1">
      <c r="A707" s="545"/>
      <c r="B707" s="545"/>
      <c r="C707" s="545"/>
      <c r="D707" s="545"/>
      <c r="E707" s="545"/>
      <c r="F707" s="545"/>
      <c r="G707" s="545"/>
      <c r="H707" s="545"/>
      <c r="I707" s="545"/>
      <c r="J707" s="545"/>
      <c r="K707" s="545"/>
      <c r="L707" s="545"/>
      <c r="M707" s="545"/>
      <c r="N707" s="545"/>
      <c r="O707" s="545"/>
      <c r="P707" s="545"/>
      <c r="Q707" s="545"/>
      <c r="R707" s="545"/>
      <c r="S707" s="545"/>
      <c r="T707" s="545"/>
      <c r="U707" s="545"/>
      <c r="V707" s="545"/>
      <c r="W707" s="545"/>
      <c r="X707" s="545"/>
      <c r="Y707" s="545"/>
      <c r="Z707" s="545"/>
    </row>
    <row r="708" ht="9.0" customHeight="1">
      <c r="A708" s="545"/>
      <c r="B708" s="545"/>
      <c r="C708" s="545"/>
      <c r="D708" s="545"/>
      <c r="E708" s="545"/>
      <c r="F708" s="545"/>
      <c r="G708" s="545"/>
      <c r="H708" s="545"/>
      <c r="I708" s="545"/>
      <c r="J708" s="545"/>
      <c r="K708" s="545"/>
      <c r="L708" s="545"/>
      <c r="M708" s="545"/>
      <c r="N708" s="545"/>
      <c r="O708" s="545"/>
      <c r="P708" s="545"/>
      <c r="Q708" s="545"/>
      <c r="R708" s="545"/>
      <c r="S708" s="545"/>
      <c r="T708" s="545"/>
      <c r="U708" s="545"/>
      <c r="V708" s="545"/>
      <c r="W708" s="545"/>
      <c r="X708" s="545"/>
      <c r="Y708" s="545"/>
      <c r="Z708" s="545"/>
    </row>
    <row r="709" ht="9.0" customHeight="1">
      <c r="A709" s="545"/>
      <c r="B709" s="545"/>
      <c r="C709" s="545"/>
      <c r="D709" s="545"/>
      <c r="E709" s="545"/>
      <c r="F709" s="545"/>
      <c r="G709" s="545"/>
      <c r="H709" s="545"/>
      <c r="I709" s="545"/>
      <c r="J709" s="545"/>
      <c r="K709" s="545"/>
      <c r="L709" s="545"/>
      <c r="M709" s="545"/>
      <c r="N709" s="545"/>
      <c r="O709" s="545"/>
      <c r="P709" s="545"/>
      <c r="Q709" s="545"/>
      <c r="R709" s="545"/>
      <c r="S709" s="545"/>
      <c r="T709" s="545"/>
      <c r="U709" s="545"/>
      <c r="V709" s="545"/>
      <c r="W709" s="545"/>
      <c r="X709" s="545"/>
      <c r="Y709" s="545"/>
      <c r="Z709" s="545"/>
    </row>
    <row r="710" ht="9.0" customHeight="1">
      <c r="A710" s="545"/>
      <c r="B710" s="545"/>
      <c r="C710" s="545"/>
      <c r="D710" s="545"/>
      <c r="E710" s="545"/>
      <c r="F710" s="545"/>
      <c r="G710" s="545"/>
      <c r="H710" s="545"/>
      <c r="I710" s="545"/>
      <c r="J710" s="545"/>
      <c r="K710" s="545"/>
      <c r="L710" s="545"/>
      <c r="M710" s="545"/>
      <c r="N710" s="545"/>
      <c r="O710" s="545"/>
      <c r="P710" s="545"/>
      <c r="Q710" s="545"/>
      <c r="R710" s="545"/>
      <c r="S710" s="545"/>
      <c r="T710" s="545"/>
      <c r="U710" s="545"/>
      <c r="V710" s="545"/>
      <c r="W710" s="545"/>
      <c r="X710" s="545"/>
      <c r="Y710" s="545"/>
      <c r="Z710" s="545"/>
    </row>
    <row r="711" ht="9.0" customHeight="1">
      <c r="A711" s="545"/>
      <c r="B711" s="545"/>
      <c r="C711" s="545"/>
      <c r="D711" s="545"/>
      <c r="E711" s="545"/>
      <c r="F711" s="545"/>
      <c r="G711" s="545"/>
      <c r="H711" s="545"/>
      <c r="I711" s="545"/>
      <c r="J711" s="545"/>
      <c r="K711" s="545"/>
      <c r="L711" s="545"/>
      <c r="M711" s="545"/>
      <c r="N711" s="545"/>
      <c r="O711" s="545"/>
      <c r="P711" s="545"/>
      <c r="Q711" s="545"/>
      <c r="R711" s="545"/>
      <c r="S711" s="545"/>
      <c r="T711" s="545"/>
      <c r="U711" s="545"/>
      <c r="V711" s="545"/>
      <c r="W711" s="545"/>
      <c r="X711" s="545"/>
      <c r="Y711" s="545"/>
      <c r="Z711" s="545"/>
    </row>
    <row r="712" ht="9.0" customHeight="1">
      <c r="A712" s="545"/>
      <c r="B712" s="545"/>
      <c r="C712" s="545"/>
      <c r="D712" s="545"/>
      <c r="E712" s="545"/>
      <c r="F712" s="545"/>
      <c r="G712" s="545"/>
      <c r="H712" s="545"/>
      <c r="I712" s="545"/>
      <c r="J712" s="545"/>
      <c r="K712" s="545"/>
      <c r="L712" s="545"/>
      <c r="M712" s="545"/>
      <c r="N712" s="545"/>
      <c r="O712" s="545"/>
      <c r="P712" s="545"/>
      <c r="Q712" s="545"/>
      <c r="R712" s="545"/>
      <c r="S712" s="545"/>
      <c r="T712" s="545"/>
      <c r="U712" s="545"/>
      <c r="V712" s="545"/>
      <c r="W712" s="545"/>
      <c r="X712" s="545"/>
      <c r="Y712" s="545"/>
      <c r="Z712" s="545"/>
    </row>
    <row r="713" ht="9.0" customHeight="1">
      <c r="A713" s="545"/>
      <c r="B713" s="545"/>
      <c r="C713" s="545"/>
      <c r="D713" s="545"/>
      <c r="E713" s="545"/>
      <c r="F713" s="545"/>
      <c r="G713" s="545"/>
      <c r="H713" s="545"/>
      <c r="I713" s="545"/>
      <c r="J713" s="545"/>
      <c r="K713" s="545"/>
      <c r="L713" s="545"/>
      <c r="M713" s="545"/>
      <c r="N713" s="545"/>
      <c r="O713" s="545"/>
      <c r="P713" s="545"/>
      <c r="Q713" s="545"/>
      <c r="R713" s="545"/>
      <c r="S713" s="545"/>
      <c r="T713" s="545"/>
      <c r="U713" s="545"/>
      <c r="V713" s="545"/>
      <c r="W713" s="545"/>
      <c r="X713" s="545"/>
      <c r="Y713" s="545"/>
      <c r="Z713" s="545"/>
    </row>
    <row r="714" ht="9.0" customHeight="1">
      <c r="A714" s="545"/>
      <c r="B714" s="545"/>
      <c r="C714" s="545"/>
      <c r="D714" s="545"/>
      <c r="E714" s="545"/>
      <c r="F714" s="545"/>
      <c r="G714" s="545"/>
      <c r="H714" s="545"/>
      <c r="I714" s="545"/>
      <c r="J714" s="545"/>
      <c r="K714" s="545"/>
      <c r="L714" s="545"/>
      <c r="M714" s="545"/>
      <c r="N714" s="545"/>
      <c r="O714" s="545"/>
      <c r="P714" s="545"/>
      <c r="Q714" s="545"/>
      <c r="R714" s="545"/>
      <c r="S714" s="545"/>
      <c r="T714" s="545"/>
      <c r="U714" s="545"/>
      <c r="V714" s="545"/>
      <c r="W714" s="545"/>
      <c r="X714" s="545"/>
      <c r="Y714" s="545"/>
      <c r="Z714" s="545"/>
    </row>
    <row r="715" ht="9.0" customHeight="1">
      <c r="A715" s="545"/>
      <c r="B715" s="545"/>
      <c r="C715" s="545"/>
      <c r="D715" s="545"/>
      <c r="E715" s="545"/>
      <c r="F715" s="545"/>
      <c r="G715" s="545"/>
      <c r="H715" s="545"/>
      <c r="I715" s="545"/>
      <c r="J715" s="545"/>
      <c r="K715" s="545"/>
      <c r="L715" s="545"/>
      <c r="M715" s="545"/>
      <c r="N715" s="545"/>
      <c r="O715" s="545"/>
      <c r="P715" s="545"/>
      <c r="Q715" s="545"/>
      <c r="R715" s="545"/>
      <c r="S715" s="545"/>
      <c r="T715" s="545"/>
      <c r="U715" s="545"/>
      <c r="V715" s="545"/>
      <c r="W715" s="545"/>
      <c r="X715" s="545"/>
      <c r="Y715" s="545"/>
      <c r="Z715" s="545"/>
    </row>
    <row r="716" ht="9.0" customHeight="1">
      <c r="A716" s="545"/>
      <c r="B716" s="545"/>
      <c r="C716" s="545"/>
      <c r="D716" s="545"/>
      <c r="E716" s="545"/>
      <c r="F716" s="545"/>
      <c r="G716" s="545"/>
      <c r="H716" s="545"/>
      <c r="I716" s="545"/>
      <c r="J716" s="545"/>
      <c r="K716" s="545"/>
      <c r="L716" s="545"/>
      <c r="M716" s="545"/>
      <c r="N716" s="545"/>
      <c r="O716" s="545"/>
      <c r="P716" s="545"/>
      <c r="Q716" s="545"/>
      <c r="R716" s="545"/>
      <c r="S716" s="545"/>
      <c r="T716" s="545"/>
      <c r="U716" s="545"/>
      <c r="V716" s="545"/>
      <c r="W716" s="545"/>
      <c r="X716" s="545"/>
      <c r="Y716" s="545"/>
      <c r="Z716" s="545"/>
    </row>
    <row r="717" ht="9.0" customHeight="1">
      <c r="A717" s="545"/>
      <c r="B717" s="545"/>
      <c r="C717" s="545"/>
      <c r="D717" s="545"/>
      <c r="E717" s="545"/>
      <c r="F717" s="545"/>
      <c r="G717" s="545"/>
      <c r="H717" s="545"/>
      <c r="I717" s="545"/>
      <c r="J717" s="545"/>
      <c r="K717" s="545"/>
      <c r="L717" s="545"/>
      <c r="M717" s="545"/>
      <c r="N717" s="545"/>
      <c r="O717" s="545"/>
      <c r="P717" s="545"/>
      <c r="Q717" s="545"/>
      <c r="R717" s="545"/>
      <c r="S717" s="545"/>
      <c r="T717" s="545"/>
      <c r="U717" s="545"/>
      <c r="V717" s="545"/>
      <c r="W717" s="545"/>
      <c r="X717" s="545"/>
      <c r="Y717" s="545"/>
      <c r="Z717" s="545"/>
    </row>
    <row r="718" ht="9.0" customHeight="1">
      <c r="A718" s="545"/>
      <c r="B718" s="545"/>
      <c r="C718" s="545"/>
      <c r="D718" s="545"/>
      <c r="E718" s="545"/>
      <c r="F718" s="545"/>
      <c r="G718" s="545"/>
      <c r="H718" s="545"/>
      <c r="I718" s="545"/>
      <c r="J718" s="545"/>
      <c r="K718" s="545"/>
      <c r="L718" s="545"/>
      <c r="M718" s="545"/>
      <c r="N718" s="545"/>
      <c r="O718" s="545"/>
      <c r="P718" s="545"/>
      <c r="Q718" s="545"/>
      <c r="R718" s="545"/>
      <c r="S718" s="545"/>
      <c r="T718" s="545"/>
      <c r="U718" s="545"/>
      <c r="V718" s="545"/>
      <c r="W718" s="545"/>
      <c r="X718" s="545"/>
      <c r="Y718" s="545"/>
      <c r="Z718" s="545"/>
    </row>
    <row r="719" ht="9.0" customHeight="1">
      <c r="A719" s="545"/>
      <c r="B719" s="545"/>
      <c r="C719" s="545"/>
      <c r="D719" s="545"/>
      <c r="E719" s="545"/>
      <c r="F719" s="545"/>
      <c r="G719" s="545"/>
      <c r="H719" s="545"/>
      <c r="I719" s="545"/>
      <c r="J719" s="545"/>
      <c r="K719" s="545"/>
      <c r="L719" s="545"/>
      <c r="M719" s="545"/>
      <c r="N719" s="545"/>
      <c r="O719" s="545"/>
      <c r="P719" s="545"/>
      <c r="Q719" s="545"/>
      <c r="R719" s="545"/>
      <c r="S719" s="545"/>
      <c r="T719" s="545"/>
      <c r="U719" s="545"/>
      <c r="V719" s="545"/>
      <c r="W719" s="545"/>
      <c r="X719" s="545"/>
      <c r="Y719" s="545"/>
      <c r="Z719" s="545"/>
    </row>
    <row r="720" ht="9.0" customHeight="1">
      <c r="A720" s="545"/>
      <c r="B720" s="545"/>
      <c r="C720" s="545"/>
      <c r="D720" s="545"/>
      <c r="E720" s="545"/>
      <c r="F720" s="545"/>
      <c r="G720" s="545"/>
      <c r="H720" s="545"/>
      <c r="I720" s="545"/>
      <c r="J720" s="545"/>
      <c r="K720" s="545"/>
      <c r="L720" s="545"/>
      <c r="M720" s="545"/>
      <c r="N720" s="545"/>
      <c r="O720" s="545"/>
      <c r="P720" s="545"/>
      <c r="Q720" s="545"/>
      <c r="R720" s="545"/>
      <c r="S720" s="545"/>
      <c r="T720" s="545"/>
      <c r="U720" s="545"/>
      <c r="V720" s="545"/>
      <c r="W720" s="545"/>
      <c r="X720" s="545"/>
      <c r="Y720" s="545"/>
      <c r="Z720" s="545"/>
    </row>
    <row r="721" ht="9.0" customHeight="1">
      <c r="A721" s="545"/>
      <c r="B721" s="545"/>
      <c r="C721" s="545"/>
      <c r="D721" s="545"/>
      <c r="E721" s="545"/>
      <c r="F721" s="545"/>
      <c r="G721" s="545"/>
      <c r="H721" s="545"/>
      <c r="I721" s="545"/>
      <c r="J721" s="545"/>
      <c r="K721" s="545"/>
      <c r="L721" s="545"/>
      <c r="M721" s="545"/>
      <c r="N721" s="545"/>
      <c r="O721" s="545"/>
      <c r="P721" s="545"/>
      <c r="Q721" s="545"/>
      <c r="R721" s="545"/>
      <c r="S721" s="545"/>
      <c r="T721" s="545"/>
      <c r="U721" s="545"/>
      <c r="V721" s="545"/>
      <c r="W721" s="545"/>
      <c r="X721" s="545"/>
      <c r="Y721" s="545"/>
      <c r="Z721" s="545"/>
    </row>
    <row r="722" ht="9.0" customHeight="1">
      <c r="A722" s="545"/>
      <c r="B722" s="545"/>
      <c r="C722" s="545"/>
      <c r="D722" s="545"/>
      <c r="E722" s="545"/>
      <c r="F722" s="545"/>
      <c r="G722" s="545"/>
      <c r="H722" s="545"/>
      <c r="I722" s="545"/>
      <c r="J722" s="545"/>
      <c r="K722" s="545"/>
      <c r="L722" s="545"/>
      <c r="M722" s="545"/>
      <c r="N722" s="545"/>
      <c r="O722" s="545"/>
      <c r="P722" s="545"/>
      <c r="Q722" s="545"/>
      <c r="R722" s="545"/>
      <c r="S722" s="545"/>
      <c r="T722" s="545"/>
      <c r="U722" s="545"/>
      <c r="V722" s="545"/>
      <c r="W722" s="545"/>
      <c r="X722" s="545"/>
      <c r="Y722" s="545"/>
      <c r="Z722" s="545"/>
    </row>
    <row r="723" ht="9.0" customHeight="1">
      <c r="A723" s="545"/>
      <c r="B723" s="545"/>
      <c r="C723" s="545"/>
      <c r="D723" s="545"/>
      <c r="E723" s="545"/>
      <c r="F723" s="545"/>
      <c r="G723" s="545"/>
      <c r="H723" s="545"/>
      <c r="I723" s="545"/>
      <c r="J723" s="545"/>
      <c r="K723" s="545"/>
      <c r="L723" s="545"/>
      <c r="M723" s="545"/>
      <c r="N723" s="545"/>
      <c r="O723" s="545"/>
      <c r="P723" s="545"/>
      <c r="Q723" s="545"/>
      <c r="R723" s="545"/>
      <c r="S723" s="545"/>
      <c r="T723" s="545"/>
      <c r="U723" s="545"/>
      <c r="V723" s="545"/>
      <c r="W723" s="545"/>
      <c r="X723" s="545"/>
      <c r="Y723" s="545"/>
      <c r="Z723" s="545"/>
    </row>
    <row r="724" ht="9.0" customHeight="1">
      <c r="A724" s="545"/>
      <c r="B724" s="545"/>
      <c r="C724" s="545"/>
      <c r="D724" s="545"/>
      <c r="E724" s="545"/>
      <c r="F724" s="545"/>
      <c r="G724" s="545"/>
      <c r="H724" s="545"/>
      <c r="I724" s="545"/>
      <c r="J724" s="545"/>
      <c r="K724" s="545"/>
      <c r="L724" s="545"/>
      <c r="M724" s="545"/>
      <c r="N724" s="545"/>
      <c r="O724" s="545"/>
      <c r="P724" s="545"/>
      <c r="Q724" s="545"/>
      <c r="R724" s="545"/>
      <c r="S724" s="545"/>
      <c r="T724" s="545"/>
      <c r="U724" s="545"/>
      <c r="V724" s="545"/>
      <c r="W724" s="545"/>
      <c r="X724" s="545"/>
      <c r="Y724" s="545"/>
      <c r="Z724" s="545"/>
    </row>
    <row r="725" ht="9.0" customHeight="1">
      <c r="A725" s="545"/>
      <c r="B725" s="545"/>
      <c r="C725" s="545"/>
      <c r="D725" s="545"/>
      <c r="E725" s="545"/>
      <c r="F725" s="545"/>
      <c r="G725" s="545"/>
      <c r="H725" s="545"/>
      <c r="I725" s="545"/>
      <c r="J725" s="545"/>
      <c r="K725" s="545"/>
      <c r="L725" s="545"/>
      <c r="M725" s="545"/>
      <c r="N725" s="545"/>
      <c r="O725" s="545"/>
      <c r="P725" s="545"/>
      <c r="Q725" s="545"/>
      <c r="R725" s="545"/>
      <c r="S725" s="545"/>
      <c r="T725" s="545"/>
      <c r="U725" s="545"/>
      <c r="V725" s="545"/>
      <c r="W725" s="545"/>
      <c r="X725" s="545"/>
      <c r="Y725" s="545"/>
      <c r="Z725" s="545"/>
    </row>
    <row r="726" ht="9.0" customHeight="1">
      <c r="A726" s="545"/>
      <c r="B726" s="545"/>
      <c r="C726" s="545"/>
      <c r="D726" s="545"/>
      <c r="E726" s="545"/>
      <c r="F726" s="545"/>
      <c r="G726" s="545"/>
      <c r="H726" s="545"/>
      <c r="I726" s="545"/>
      <c r="J726" s="545"/>
      <c r="K726" s="545"/>
      <c r="L726" s="545"/>
      <c r="M726" s="545"/>
      <c r="N726" s="545"/>
      <c r="O726" s="545"/>
      <c r="P726" s="545"/>
      <c r="Q726" s="545"/>
      <c r="R726" s="545"/>
      <c r="S726" s="545"/>
      <c r="T726" s="545"/>
      <c r="U726" s="545"/>
      <c r="V726" s="545"/>
      <c r="W726" s="545"/>
      <c r="X726" s="545"/>
      <c r="Y726" s="545"/>
      <c r="Z726" s="545"/>
    </row>
    <row r="727" ht="9.0" customHeight="1">
      <c r="A727" s="545"/>
      <c r="B727" s="545"/>
      <c r="C727" s="545"/>
      <c r="D727" s="545"/>
      <c r="E727" s="545"/>
      <c r="F727" s="545"/>
      <c r="G727" s="545"/>
      <c r="H727" s="545"/>
      <c r="I727" s="545"/>
      <c r="J727" s="545"/>
      <c r="K727" s="545"/>
      <c r="L727" s="545"/>
      <c r="M727" s="545"/>
      <c r="N727" s="545"/>
      <c r="O727" s="545"/>
      <c r="P727" s="545"/>
      <c r="Q727" s="545"/>
      <c r="R727" s="545"/>
      <c r="S727" s="545"/>
      <c r="T727" s="545"/>
      <c r="U727" s="545"/>
      <c r="V727" s="545"/>
      <c r="W727" s="545"/>
      <c r="X727" s="545"/>
      <c r="Y727" s="545"/>
      <c r="Z727" s="545"/>
    </row>
    <row r="728" ht="9.0" customHeight="1">
      <c r="A728" s="545"/>
      <c r="B728" s="545"/>
      <c r="C728" s="545"/>
      <c r="D728" s="545"/>
      <c r="E728" s="545"/>
      <c r="F728" s="545"/>
      <c r="G728" s="545"/>
      <c r="H728" s="545"/>
      <c r="I728" s="545"/>
      <c r="J728" s="545"/>
      <c r="K728" s="545"/>
      <c r="L728" s="545"/>
      <c r="M728" s="545"/>
      <c r="N728" s="545"/>
      <c r="O728" s="545"/>
      <c r="P728" s="545"/>
      <c r="Q728" s="545"/>
      <c r="R728" s="545"/>
      <c r="S728" s="545"/>
      <c r="T728" s="545"/>
      <c r="U728" s="545"/>
      <c r="V728" s="545"/>
      <c r="W728" s="545"/>
      <c r="X728" s="545"/>
      <c r="Y728" s="545"/>
      <c r="Z728" s="545"/>
    </row>
    <row r="729" ht="9.0" customHeight="1">
      <c r="A729" s="545"/>
      <c r="B729" s="545"/>
      <c r="C729" s="545"/>
      <c r="D729" s="545"/>
      <c r="E729" s="545"/>
      <c r="F729" s="545"/>
      <c r="G729" s="545"/>
      <c r="H729" s="545"/>
      <c r="I729" s="545"/>
      <c r="J729" s="545"/>
      <c r="K729" s="545"/>
      <c r="L729" s="545"/>
      <c r="M729" s="545"/>
      <c r="N729" s="545"/>
      <c r="O729" s="545"/>
      <c r="P729" s="545"/>
      <c r="Q729" s="545"/>
      <c r="R729" s="545"/>
      <c r="S729" s="545"/>
      <c r="T729" s="545"/>
      <c r="U729" s="545"/>
      <c r="V729" s="545"/>
      <c r="W729" s="545"/>
      <c r="X729" s="545"/>
      <c r="Y729" s="545"/>
      <c r="Z729" s="545"/>
    </row>
    <row r="730" ht="9.0" customHeight="1">
      <c r="A730" s="545"/>
      <c r="B730" s="545"/>
      <c r="C730" s="545"/>
      <c r="D730" s="545"/>
      <c r="E730" s="545"/>
      <c r="F730" s="545"/>
      <c r="G730" s="545"/>
      <c r="H730" s="545"/>
      <c r="I730" s="545"/>
      <c r="J730" s="545"/>
      <c r="K730" s="545"/>
      <c r="L730" s="545"/>
      <c r="M730" s="545"/>
      <c r="N730" s="545"/>
      <c r="O730" s="545"/>
      <c r="P730" s="545"/>
      <c r="Q730" s="545"/>
      <c r="R730" s="545"/>
      <c r="S730" s="545"/>
      <c r="T730" s="545"/>
      <c r="U730" s="545"/>
      <c r="V730" s="545"/>
      <c r="W730" s="545"/>
      <c r="X730" s="545"/>
      <c r="Y730" s="545"/>
      <c r="Z730" s="545"/>
    </row>
    <row r="731" ht="9.0" customHeight="1">
      <c r="A731" s="545"/>
      <c r="B731" s="545"/>
      <c r="C731" s="545"/>
      <c r="D731" s="545"/>
      <c r="E731" s="545"/>
      <c r="F731" s="545"/>
      <c r="G731" s="545"/>
      <c r="H731" s="545"/>
      <c r="I731" s="545"/>
      <c r="J731" s="545"/>
      <c r="K731" s="545"/>
      <c r="L731" s="545"/>
      <c r="M731" s="545"/>
      <c r="N731" s="545"/>
      <c r="O731" s="545"/>
      <c r="P731" s="545"/>
      <c r="Q731" s="545"/>
      <c r="R731" s="545"/>
      <c r="S731" s="545"/>
      <c r="T731" s="545"/>
      <c r="U731" s="545"/>
      <c r="V731" s="545"/>
      <c r="W731" s="545"/>
      <c r="X731" s="545"/>
      <c r="Y731" s="545"/>
      <c r="Z731" s="545"/>
    </row>
    <row r="732" ht="9.0" customHeight="1">
      <c r="A732" s="545"/>
      <c r="B732" s="545"/>
      <c r="C732" s="545"/>
      <c r="D732" s="545"/>
      <c r="E732" s="545"/>
      <c r="F732" s="545"/>
      <c r="G732" s="545"/>
      <c r="H732" s="545"/>
      <c r="I732" s="545"/>
      <c r="J732" s="545"/>
      <c r="K732" s="545"/>
      <c r="L732" s="545"/>
      <c r="M732" s="545"/>
      <c r="N732" s="545"/>
      <c r="O732" s="545"/>
      <c r="P732" s="545"/>
      <c r="Q732" s="545"/>
      <c r="R732" s="545"/>
      <c r="S732" s="545"/>
      <c r="T732" s="545"/>
      <c r="U732" s="545"/>
      <c r="V732" s="545"/>
      <c r="W732" s="545"/>
      <c r="X732" s="545"/>
      <c r="Y732" s="545"/>
      <c r="Z732" s="545"/>
    </row>
    <row r="733" ht="9.0" customHeight="1">
      <c r="A733" s="545"/>
      <c r="B733" s="545"/>
      <c r="C733" s="545"/>
      <c r="D733" s="545"/>
      <c r="E733" s="545"/>
      <c r="F733" s="545"/>
      <c r="G733" s="545"/>
      <c r="H733" s="545"/>
      <c r="I733" s="545"/>
      <c r="J733" s="545"/>
      <c r="K733" s="545"/>
      <c r="L733" s="545"/>
      <c r="M733" s="545"/>
      <c r="N733" s="545"/>
      <c r="O733" s="545"/>
      <c r="P733" s="545"/>
      <c r="Q733" s="545"/>
      <c r="R733" s="545"/>
      <c r="S733" s="545"/>
      <c r="T733" s="545"/>
      <c r="U733" s="545"/>
      <c r="V733" s="545"/>
      <c r="W733" s="545"/>
      <c r="X733" s="545"/>
      <c r="Y733" s="545"/>
      <c r="Z733" s="545"/>
    </row>
    <row r="734" ht="9.0" customHeight="1">
      <c r="A734" s="545"/>
      <c r="B734" s="545"/>
      <c r="C734" s="545"/>
      <c r="D734" s="545"/>
      <c r="E734" s="545"/>
      <c r="F734" s="545"/>
      <c r="G734" s="545"/>
      <c r="H734" s="545"/>
      <c r="I734" s="545"/>
      <c r="J734" s="545"/>
      <c r="K734" s="545"/>
      <c r="L734" s="545"/>
      <c r="M734" s="545"/>
      <c r="N734" s="545"/>
      <c r="O734" s="545"/>
      <c r="P734" s="545"/>
      <c r="Q734" s="545"/>
      <c r="R734" s="545"/>
      <c r="S734" s="545"/>
      <c r="T734" s="545"/>
      <c r="U734" s="545"/>
      <c r="V734" s="545"/>
      <c r="W734" s="545"/>
      <c r="X734" s="545"/>
      <c r="Y734" s="545"/>
      <c r="Z734" s="545"/>
    </row>
    <row r="735" ht="9.0" customHeight="1">
      <c r="A735" s="545"/>
      <c r="B735" s="545"/>
      <c r="C735" s="545"/>
      <c r="D735" s="545"/>
      <c r="E735" s="545"/>
      <c r="F735" s="545"/>
      <c r="G735" s="545"/>
      <c r="H735" s="545"/>
      <c r="I735" s="545"/>
      <c r="J735" s="545"/>
      <c r="K735" s="545"/>
      <c r="L735" s="545"/>
      <c r="M735" s="545"/>
      <c r="N735" s="545"/>
      <c r="O735" s="545"/>
      <c r="P735" s="545"/>
      <c r="Q735" s="545"/>
      <c r="R735" s="545"/>
      <c r="S735" s="545"/>
      <c r="T735" s="545"/>
      <c r="U735" s="545"/>
      <c r="V735" s="545"/>
      <c r="W735" s="545"/>
      <c r="X735" s="545"/>
      <c r="Y735" s="545"/>
      <c r="Z735" s="545"/>
    </row>
    <row r="736" ht="9.0" customHeight="1">
      <c r="A736" s="545"/>
      <c r="B736" s="545"/>
      <c r="C736" s="545"/>
      <c r="D736" s="545"/>
      <c r="E736" s="545"/>
      <c r="F736" s="545"/>
      <c r="G736" s="545"/>
      <c r="H736" s="545"/>
      <c r="I736" s="545"/>
      <c r="J736" s="545"/>
      <c r="K736" s="545"/>
      <c r="L736" s="545"/>
      <c r="M736" s="545"/>
      <c r="N736" s="545"/>
      <c r="O736" s="545"/>
      <c r="P736" s="545"/>
      <c r="Q736" s="545"/>
      <c r="R736" s="545"/>
      <c r="S736" s="545"/>
      <c r="T736" s="545"/>
      <c r="U736" s="545"/>
      <c r="V736" s="545"/>
      <c r="W736" s="545"/>
      <c r="X736" s="545"/>
      <c r="Y736" s="545"/>
      <c r="Z736" s="545"/>
    </row>
    <row r="737" ht="9.0" customHeight="1">
      <c r="A737" s="545"/>
      <c r="B737" s="545"/>
      <c r="C737" s="545"/>
      <c r="D737" s="545"/>
      <c r="E737" s="545"/>
      <c r="F737" s="545"/>
      <c r="G737" s="545"/>
      <c r="H737" s="545"/>
      <c r="I737" s="545"/>
      <c r="J737" s="545"/>
      <c r="K737" s="545"/>
      <c r="L737" s="545"/>
      <c r="M737" s="545"/>
      <c r="N737" s="545"/>
      <c r="O737" s="545"/>
      <c r="P737" s="545"/>
      <c r="Q737" s="545"/>
      <c r="R737" s="545"/>
      <c r="S737" s="545"/>
      <c r="T737" s="545"/>
      <c r="U737" s="545"/>
      <c r="V737" s="545"/>
      <c r="W737" s="545"/>
      <c r="X737" s="545"/>
      <c r="Y737" s="545"/>
      <c r="Z737" s="545"/>
    </row>
    <row r="738" ht="9.0" customHeight="1">
      <c r="A738" s="545"/>
      <c r="B738" s="545"/>
      <c r="C738" s="545"/>
      <c r="D738" s="545"/>
      <c r="E738" s="545"/>
      <c r="F738" s="545"/>
      <c r="G738" s="545"/>
      <c r="H738" s="545"/>
      <c r="I738" s="545"/>
      <c r="J738" s="545"/>
      <c r="K738" s="545"/>
      <c r="L738" s="545"/>
      <c r="M738" s="545"/>
      <c r="N738" s="545"/>
      <c r="O738" s="545"/>
      <c r="P738" s="545"/>
      <c r="Q738" s="545"/>
      <c r="R738" s="545"/>
      <c r="S738" s="545"/>
      <c r="T738" s="545"/>
      <c r="U738" s="545"/>
      <c r="V738" s="545"/>
      <c r="W738" s="545"/>
      <c r="X738" s="545"/>
      <c r="Y738" s="545"/>
      <c r="Z738" s="545"/>
    </row>
    <row r="739" ht="9.0" customHeight="1">
      <c r="A739" s="545"/>
      <c r="B739" s="545"/>
      <c r="C739" s="545"/>
      <c r="D739" s="545"/>
      <c r="E739" s="545"/>
      <c r="F739" s="545"/>
      <c r="G739" s="545"/>
      <c r="H739" s="545"/>
      <c r="I739" s="545"/>
      <c r="J739" s="545"/>
      <c r="K739" s="545"/>
      <c r="L739" s="545"/>
      <c r="M739" s="545"/>
      <c r="N739" s="545"/>
      <c r="O739" s="545"/>
      <c r="P739" s="545"/>
      <c r="Q739" s="545"/>
      <c r="R739" s="545"/>
      <c r="S739" s="545"/>
      <c r="T739" s="545"/>
      <c r="U739" s="545"/>
      <c r="V739" s="545"/>
      <c r="W739" s="545"/>
      <c r="X739" s="545"/>
      <c r="Y739" s="545"/>
      <c r="Z739" s="545"/>
    </row>
    <row r="740" ht="9.0" customHeight="1">
      <c r="A740" s="545"/>
      <c r="B740" s="545"/>
      <c r="C740" s="545"/>
      <c r="D740" s="545"/>
      <c r="E740" s="545"/>
      <c r="F740" s="545"/>
      <c r="G740" s="545"/>
      <c r="H740" s="545"/>
      <c r="I740" s="545"/>
      <c r="J740" s="545"/>
      <c r="K740" s="545"/>
      <c r="L740" s="545"/>
      <c r="M740" s="545"/>
      <c r="N740" s="545"/>
      <c r="O740" s="545"/>
      <c r="P740" s="545"/>
      <c r="Q740" s="545"/>
      <c r="R740" s="545"/>
      <c r="S740" s="545"/>
      <c r="T740" s="545"/>
      <c r="U740" s="545"/>
      <c r="V740" s="545"/>
      <c r="W740" s="545"/>
      <c r="X740" s="545"/>
      <c r="Y740" s="545"/>
      <c r="Z740" s="545"/>
    </row>
    <row r="741" ht="9.0" customHeight="1">
      <c r="A741" s="545"/>
      <c r="B741" s="545"/>
      <c r="C741" s="545"/>
      <c r="D741" s="545"/>
      <c r="E741" s="545"/>
      <c r="F741" s="545"/>
      <c r="G741" s="545"/>
      <c r="H741" s="545"/>
      <c r="I741" s="545"/>
      <c r="J741" s="545"/>
      <c r="K741" s="545"/>
      <c r="L741" s="545"/>
      <c r="M741" s="545"/>
      <c r="N741" s="545"/>
      <c r="O741" s="545"/>
      <c r="P741" s="545"/>
      <c r="Q741" s="545"/>
      <c r="R741" s="545"/>
      <c r="S741" s="545"/>
      <c r="T741" s="545"/>
      <c r="U741" s="545"/>
      <c r="V741" s="545"/>
      <c r="W741" s="545"/>
      <c r="X741" s="545"/>
      <c r="Y741" s="545"/>
      <c r="Z741" s="545"/>
    </row>
    <row r="742" ht="9.0" customHeight="1">
      <c r="A742" s="545"/>
      <c r="B742" s="545"/>
      <c r="C742" s="545"/>
      <c r="D742" s="545"/>
      <c r="E742" s="545"/>
      <c r="F742" s="545"/>
      <c r="G742" s="545"/>
      <c r="H742" s="545"/>
      <c r="I742" s="545"/>
      <c r="J742" s="545"/>
      <c r="K742" s="545"/>
      <c r="L742" s="545"/>
      <c r="M742" s="545"/>
      <c r="N742" s="545"/>
      <c r="O742" s="545"/>
      <c r="P742" s="545"/>
      <c r="Q742" s="545"/>
      <c r="R742" s="545"/>
      <c r="S742" s="545"/>
      <c r="T742" s="545"/>
      <c r="U742" s="545"/>
      <c r="V742" s="545"/>
      <c r="W742" s="545"/>
      <c r="X742" s="545"/>
      <c r="Y742" s="545"/>
      <c r="Z742" s="545"/>
    </row>
    <row r="743" ht="9.0" customHeight="1">
      <c r="A743" s="545"/>
      <c r="B743" s="545"/>
      <c r="C743" s="545"/>
      <c r="D743" s="545"/>
      <c r="E743" s="545"/>
      <c r="F743" s="545"/>
      <c r="G743" s="545"/>
      <c r="H743" s="545"/>
      <c r="I743" s="545"/>
      <c r="J743" s="545"/>
      <c r="K743" s="545"/>
      <c r="L743" s="545"/>
      <c r="M743" s="545"/>
      <c r="N743" s="545"/>
      <c r="O743" s="545"/>
      <c r="P743" s="545"/>
      <c r="Q743" s="545"/>
      <c r="R743" s="545"/>
      <c r="S743" s="545"/>
      <c r="T743" s="545"/>
      <c r="U743" s="545"/>
      <c r="V743" s="545"/>
      <c r="W743" s="545"/>
      <c r="X743" s="545"/>
      <c r="Y743" s="545"/>
      <c r="Z743" s="545"/>
    </row>
    <row r="744" ht="9.0" customHeight="1">
      <c r="A744" s="545"/>
      <c r="B744" s="545"/>
      <c r="C744" s="545"/>
      <c r="D744" s="545"/>
      <c r="E744" s="545"/>
      <c r="F744" s="545"/>
      <c r="G744" s="545"/>
      <c r="H744" s="545"/>
      <c r="I744" s="545"/>
      <c r="J744" s="545"/>
      <c r="K744" s="545"/>
      <c r="L744" s="545"/>
      <c r="M744" s="545"/>
      <c r="N744" s="545"/>
      <c r="O744" s="545"/>
      <c r="P744" s="545"/>
      <c r="Q744" s="545"/>
      <c r="R744" s="545"/>
      <c r="S744" s="545"/>
      <c r="T744" s="545"/>
      <c r="U744" s="545"/>
      <c r="V744" s="545"/>
      <c r="W744" s="545"/>
      <c r="X744" s="545"/>
      <c r="Y744" s="545"/>
      <c r="Z744" s="545"/>
    </row>
    <row r="745" ht="9.0" customHeight="1">
      <c r="A745" s="545"/>
      <c r="B745" s="545"/>
      <c r="C745" s="545"/>
      <c r="D745" s="545"/>
      <c r="E745" s="545"/>
      <c r="F745" s="545"/>
      <c r="G745" s="545"/>
      <c r="H745" s="545"/>
      <c r="I745" s="545"/>
      <c r="J745" s="545"/>
      <c r="K745" s="545"/>
      <c r="L745" s="545"/>
      <c r="M745" s="545"/>
      <c r="N745" s="545"/>
      <c r="O745" s="545"/>
      <c r="P745" s="545"/>
      <c r="Q745" s="545"/>
      <c r="R745" s="545"/>
      <c r="S745" s="545"/>
      <c r="T745" s="545"/>
      <c r="U745" s="545"/>
      <c r="V745" s="545"/>
      <c r="W745" s="545"/>
      <c r="X745" s="545"/>
      <c r="Y745" s="545"/>
      <c r="Z745" s="545"/>
    </row>
    <row r="746" ht="9.0" customHeight="1">
      <c r="A746" s="545"/>
      <c r="B746" s="545"/>
      <c r="C746" s="545"/>
      <c r="D746" s="545"/>
      <c r="E746" s="545"/>
      <c r="F746" s="545"/>
      <c r="G746" s="545"/>
      <c r="H746" s="545"/>
      <c r="I746" s="545"/>
      <c r="J746" s="545"/>
      <c r="K746" s="545"/>
      <c r="L746" s="545"/>
      <c r="M746" s="545"/>
      <c r="N746" s="545"/>
      <c r="O746" s="545"/>
      <c r="P746" s="545"/>
      <c r="Q746" s="545"/>
      <c r="R746" s="545"/>
      <c r="S746" s="545"/>
      <c r="T746" s="545"/>
      <c r="U746" s="545"/>
      <c r="V746" s="545"/>
      <c r="W746" s="545"/>
      <c r="X746" s="545"/>
      <c r="Y746" s="545"/>
      <c r="Z746" s="545"/>
    </row>
    <row r="747" ht="9.0" customHeight="1">
      <c r="A747" s="545"/>
      <c r="B747" s="545"/>
      <c r="C747" s="545"/>
      <c r="D747" s="545"/>
      <c r="E747" s="545"/>
      <c r="F747" s="545"/>
      <c r="G747" s="545"/>
      <c r="H747" s="545"/>
      <c r="I747" s="545"/>
      <c r="J747" s="545"/>
      <c r="K747" s="545"/>
      <c r="L747" s="545"/>
      <c r="M747" s="545"/>
      <c r="N747" s="545"/>
      <c r="O747" s="545"/>
      <c r="P747" s="545"/>
      <c r="Q747" s="545"/>
      <c r="R747" s="545"/>
      <c r="S747" s="545"/>
      <c r="T747" s="545"/>
      <c r="U747" s="545"/>
      <c r="V747" s="545"/>
      <c r="W747" s="545"/>
      <c r="X747" s="545"/>
      <c r="Y747" s="545"/>
      <c r="Z747" s="545"/>
    </row>
    <row r="748" ht="9.0" customHeight="1">
      <c r="A748" s="545"/>
      <c r="B748" s="545"/>
      <c r="C748" s="545"/>
      <c r="D748" s="545"/>
      <c r="E748" s="545"/>
      <c r="F748" s="545"/>
      <c r="G748" s="545"/>
      <c r="H748" s="545"/>
      <c r="I748" s="545"/>
      <c r="J748" s="545"/>
      <c r="K748" s="545"/>
      <c r="L748" s="545"/>
      <c r="M748" s="545"/>
      <c r="N748" s="545"/>
      <c r="O748" s="545"/>
      <c r="P748" s="545"/>
      <c r="Q748" s="545"/>
      <c r="R748" s="545"/>
      <c r="S748" s="545"/>
      <c r="T748" s="545"/>
      <c r="U748" s="545"/>
      <c r="V748" s="545"/>
      <c r="W748" s="545"/>
      <c r="X748" s="545"/>
      <c r="Y748" s="545"/>
      <c r="Z748" s="545"/>
    </row>
    <row r="749" ht="9.0" customHeight="1">
      <c r="A749" s="545"/>
      <c r="B749" s="545"/>
      <c r="C749" s="545"/>
      <c r="D749" s="545"/>
      <c r="E749" s="545"/>
      <c r="F749" s="545"/>
      <c r="G749" s="545"/>
      <c r="H749" s="545"/>
      <c r="I749" s="545"/>
      <c r="J749" s="545"/>
      <c r="K749" s="545"/>
      <c r="L749" s="545"/>
      <c r="M749" s="545"/>
      <c r="N749" s="545"/>
      <c r="O749" s="545"/>
      <c r="P749" s="545"/>
      <c r="Q749" s="545"/>
      <c r="R749" s="545"/>
      <c r="S749" s="545"/>
      <c r="T749" s="545"/>
      <c r="U749" s="545"/>
      <c r="V749" s="545"/>
      <c r="W749" s="545"/>
      <c r="X749" s="545"/>
      <c r="Y749" s="545"/>
      <c r="Z749" s="545"/>
    </row>
    <row r="750" ht="9.0" customHeight="1">
      <c r="A750" s="545"/>
      <c r="B750" s="545"/>
      <c r="C750" s="545"/>
      <c r="D750" s="545"/>
      <c r="E750" s="545"/>
      <c r="F750" s="545"/>
      <c r="G750" s="545"/>
      <c r="H750" s="545"/>
      <c r="I750" s="545"/>
      <c r="J750" s="545"/>
      <c r="K750" s="545"/>
      <c r="L750" s="545"/>
      <c r="M750" s="545"/>
      <c r="N750" s="545"/>
      <c r="O750" s="545"/>
      <c r="P750" s="545"/>
      <c r="Q750" s="545"/>
      <c r="R750" s="545"/>
      <c r="S750" s="545"/>
      <c r="T750" s="545"/>
      <c r="U750" s="545"/>
      <c r="V750" s="545"/>
      <c r="W750" s="545"/>
      <c r="X750" s="545"/>
      <c r="Y750" s="545"/>
      <c r="Z750" s="545"/>
    </row>
    <row r="751" ht="9.0" customHeight="1">
      <c r="A751" s="545"/>
      <c r="B751" s="545"/>
      <c r="C751" s="545"/>
      <c r="D751" s="545"/>
      <c r="E751" s="545"/>
      <c r="F751" s="545"/>
      <c r="G751" s="545"/>
      <c r="H751" s="545"/>
      <c r="I751" s="545"/>
      <c r="J751" s="545"/>
      <c r="K751" s="545"/>
      <c r="L751" s="545"/>
      <c r="M751" s="545"/>
      <c r="N751" s="545"/>
      <c r="O751" s="545"/>
      <c r="P751" s="545"/>
      <c r="Q751" s="545"/>
      <c r="R751" s="545"/>
      <c r="S751" s="545"/>
      <c r="T751" s="545"/>
      <c r="U751" s="545"/>
      <c r="V751" s="545"/>
      <c r="W751" s="545"/>
      <c r="X751" s="545"/>
      <c r="Y751" s="545"/>
      <c r="Z751" s="545"/>
    </row>
    <row r="752" ht="9.0" customHeight="1">
      <c r="A752" s="545"/>
      <c r="B752" s="545"/>
      <c r="C752" s="545"/>
      <c r="D752" s="545"/>
      <c r="E752" s="545"/>
      <c r="F752" s="545"/>
      <c r="G752" s="545"/>
      <c r="H752" s="545"/>
      <c r="I752" s="545"/>
      <c r="J752" s="545"/>
      <c r="K752" s="545"/>
      <c r="L752" s="545"/>
      <c r="M752" s="545"/>
      <c r="N752" s="545"/>
      <c r="O752" s="545"/>
      <c r="P752" s="545"/>
      <c r="Q752" s="545"/>
      <c r="R752" s="545"/>
      <c r="S752" s="545"/>
      <c r="T752" s="545"/>
      <c r="U752" s="545"/>
      <c r="V752" s="545"/>
      <c r="W752" s="545"/>
      <c r="X752" s="545"/>
      <c r="Y752" s="545"/>
      <c r="Z752" s="545"/>
    </row>
    <row r="753" ht="9.0" customHeight="1">
      <c r="A753" s="545"/>
      <c r="B753" s="545"/>
      <c r="C753" s="545"/>
      <c r="D753" s="545"/>
      <c r="E753" s="545"/>
      <c r="F753" s="545"/>
      <c r="G753" s="545"/>
      <c r="H753" s="545"/>
      <c r="I753" s="545"/>
      <c r="J753" s="545"/>
      <c r="K753" s="545"/>
      <c r="L753" s="545"/>
      <c r="M753" s="545"/>
      <c r="N753" s="545"/>
      <c r="O753" s="545"/>
      <c r="P753" s="545"/>
      <c r="Q753" s="545"/>
      <c r="R753" s="545"/>
      <c r="S753" s="545"/>
      <c r="T753" s="545"/>
      <c r="U753" s="545"/>
      <c r="V753" s="545"/>
      <c r="W753" s="545"/>
      <c r="X753" s="545"/>
      <c r="Y753" s="545"/>
      <c r="Z753" s="545"/>
    </row>
    <row r="754" ht="9.0" customHeight="1">
      <c r="A754" s="545"/>
      <c r="B754" s="545"/>
      <c r="C754" s="545"/>
      <c r="D754" s="545"/>
      <c r="E754" s="545"/>
      <c r="F754" s="545"/>
      <c r="G754" s="545"/>
      <c r="H754" s="545"/>
      <c r="I754" s="545"/>
      <c r="J754" s="545"/>
      <c r="K754" s="545"/>
      <c r="L754" s="545"/>
      <c r="M754" s="545"/>
      <c r="N754" s="545"/>
      <c r="O754" s="545"/>
      <c r="P754" s="545"/>
      <c r="Q754" s="545"/>
      <c r="R754" s="545"/>
      <c r="S754" s="545"/>
      <c r="T754" s="545"/>
      <c r="U754" s="545"/>
      <c r="V754" s="545"/>
      <c r="W754" s="545"/>
      <c r="X754" s="545"/>
      <c r="Y754" s="545"/>
      <c r="Z754" s="545"/>
    </row>
    <row r="755" ht="9.0" customHeight="1">
      <c r="A755" s="545"/>
      <c r="B755" s="545"/>
      <c r="C755" s="545"/>
      <c r="D755" s="545"/>
      <c r="E755" s="545"/>
      <c r="F755" s="545"/>
      <c r="G755" s="545"/>
      <c r="H755" s="545"/>
      <c r="I755" s="545"/>
      <c r="J755" s="545"/>
      <c r="K755" s="545"/>
      <c r="L755" s="545"/>
      <c r="M755" s="545"/>
      <c r="N755" s="545"/>
      <c r="O755" s="545"/>
      <c r="P755" s="545"/>
      <c r="Q755" s="545"/>
      <c r="R755" s="545"/>
      <c r="S755" s="545"/>
      <c r="T755" s="545"/>
      <c r="U755" s="545"/>
      <c r="V755" s="545"/>
      <c r="W755" s="545"/>
      <c r="X755" s="545"/>
      <c r="Y755" s="545"/>
      <c r="Z755" s="545"/>
    </row>
    <row r="756" ht="9.0" customHeight="1">
      <c r="A756" s="545"/>
      <c r="B756" s="545"/>
      <c r="C756" s="545"/>
      <c r="D756" s="545"/>
      <c r="E756" s="545"/>
      <c r="F756" s="545"/>
      <c r="G756" s="545"/>
      <c r="H756" s="545"/>
      <c r="I756" s="545"/>
      <c r="J756" s="545"/>
      <c r="K756" s="545"/>
      <c r="L756" s="545"/>
      <c r="M756" s="545"/>
      <c r="N756" s="545"/>
      <c r="O756" s="545"/>
      <c r="P756" s="545"/>
      <c r="Q756" s="545"/>
      <c r="R756" s="545"/>
      <c r="S756" s="545"/>
      <c r="T756" s="545"/>
      <c r="U756" s="545"/>
      <c r="V756" s="545"/>
      <c r="W756" s="545"/>
      <c r="X756" s="545"/>
      <c r="Y756" s="545"/>
      <c r="Z756" s="545"/>
    </row>
    <row r="757" ht="9.0" customHeight="1">
      <c r="A757" s="545"/>
      <c r="B757" s="545"/>
      <c r="C757" s="545"/>
      <c r="D757" s="545"/>
      <c r="E757" s="545"/>
      <c r="F757" s="545"/>
      <c r="G757" s="545"/>
      <c r="H757" s="545"/>
      <c r="I757" s="545"/>
      <c r="J757" s="545"/>
      <c r="K757" s="545"/>
      <c r="L757" s="545"/>
      <c r="M757" s="545"/>
      <c r="N757" s="545"/>
      <c r="O757" s="545"/>
      <c r="P757" s="545"/>
      <c r="Q757" s="545"/>
      <c r="R757" s="545"/>
      <c r="S757" s="545"/>
      <c r="T757" s="545"/>
      <c r="U757" s="545"/>
      <c r="V757" s="545"/>
      <c r="W757" s="545"/>
      <c r="X757" s="545"/>
      <c r="Y757" s="545"/>
      <c r="Z757" s="545"/>
    </row>
    <row r="758" ht="9.0" customHeight="1">
      <c r="A758" s="545"/>
      <c r="B758" s="545"/>
      <c r="C758" s="545"/>
      <c r="D758" s="545"/>
      <c r="E758" s="545"/>
      <c r="F758" s="545"/>
      <c r="G758" s="545"/>
      <c r="H758" s="545"/>
      <c r="I758" s="545"/>
      <c r="J758" s="545"/>
      <c r="K758" s="545"/>
      <c r="L758" s="545"/>
      <c r="M758" s="545"/>
      <c r="N758" s="545"/>
      <c r="O758" s="545"/>
      <c r="P758" s="545"/>
      <c r="Q758" s="545"/>
      <c r="R758" s="545"/>
      <c r="S758" s="545"/>
      <c r="T758" s="545"/>
      <c r="U758" s="545"/>
      <c r="V758" s="545"/>
      <c r="W758" s="545"/>
      <c r="X758" s="545"/>
      <c r="Y758" s="545"/>
      <c r="Z758" s="545"/>
    </row>
    <row r="759" ht="9.0" customHeight="1">
      <c r="A759" s="545"/>
      <c r="B759" s="545"/>
      <c r="C759" s="545"/>
      <c r="D759" s="545"/>
      <c r="E759" s="545"/>
      <c r="F759" s="545"/>
      <c r="G759" s="545"/>
      <c r="H759" s="545"/>
      <c r="I759" s="545"/>
      <c r="J759" s="545"/>
      <c r="K759" s="545"/>
      <c r="L759" s="545"/>
      <c r="M759" s="545"/>
      <c r="N759" s="545"/>
      <c r="O759" s="545"/>
      <c r="P759" s="545"/>
      <c r="Q759" s="545"/>
      <c r="R759" s="545"/>
      <c r="S759" s="545"/>
      <c r="T759" s="545"/>
      <c r="U759" s="545"/>
      <c r="V759" s="545"/>
      <c r="W759" s="545"/>
      <c r="X759" s="545"/>
      <c r="Y759" s="545"/>
      <c r="Z759" s="545"/>
    </row>
    <row r="760" ht="9.0" customHeight="1">
      <c r="A760" s="545"/>
      <c r="B760" s="545"/>
      <c r="C760" s="545"/>
      <c r="D760" s="545"/>
      <c r="E760" s="545"/>
      <c r="F760" s="545"/>
      <c r="G760" s="545"/>
      <c r="H760" s="545"/>
      <c r="I760" s="545"/>
      <c r="J760" s="545"/>
      <c r="K760" s="545"/>
      <c r="L760" s="545"/>
      <c r="M760" s="545"/>
      <c r="N760" s="545"/>
      <c r="O760" s="545"/>
      <c r="P760" s="545"/>
      <c r="Q760" s="545"/>
      <c r="R760" s="545"/>
      <c r="S760" s="545"/>
      <c r="T760" s="545"/>
      <c r="U760" s="545"/>
      <c r="V760" s="545"/>
      <c r="W760" s="545"/>
      <c r="X760" s="545"/>
      <c r="Y760" s="545"/>
      <c r="Z760" s="545"/>
    </row>
    <row r="761" ht="9.0" customHeight="1">
      <c r="A761" s="545"/>
      <c r="B761" s="545"/>
      <c r="C761" s="545"/>
      <c r="D761" s="545"/>
      <c r="E761" s="545"/>
      <c r="F761" s="545"/>
      <c r="G761" s="545"/>
      <c r="H761" s="545"/>
      <c r="I761" s="545"/>
      <c r="J761" s="545"/>
      <c r="K761" s="545"/>
      <c r="L761" s="545"/>
      <c r="M761" s="545"/>
      <c r="N761" s="545"/>
      <c r="O761" s="545"/>
      <c r="P761" s="545"/>
      <c r="Q761" s="545"/>
      <c r="R761" s="545"/>
      <c r="S761" s="545"/>
      <c r="T761" s="545"/>
      <c r="U761" s="545"/>
      <c r="V761" s="545"/>
      <c r="W761" s="545"/>
      <c r="X761" s="545"/>
      <c r="Y761" s="545"/>
      <c r="Z761" s="545"/>
    </row>
    <row r="762" ht="9.0" customHeight="1">
      <c r="A762" s="545"/>
      <c r="B762" s="545"/>
      <c r="C762" s="545"/>
      <c r="D762" s="545"/>
      <c r="E762" s="545"/>
      <c r="F762" s="545"/>
      <c r="G762" s="545"/>
      <c r="H762" s="545"/>
      <c r="I762" s="545"/>
      <c r="J762" s="545"/>
      <c r="K762" s="545"/>
      <c r="L762" s="545"/>
      <c r="M762" s="545"/>
      <c r="N762" s="545"/>
      <c r="O762" s="545"/>
      <c r="P762" s="545"/>
      <c r="Q762" s="545"/>
      <c r="R762" s="545"/>
      <c r="S762" s="545"/>
      <c r="T762" s="545"/>
      <c r="U762" s="545"/>
      <c r="V762" s="545"/>
      <c r="W762" s="545"/>
      <c r="X762" s="545"/>
      <c r="Y762" s="545"/>
      <c r="Z762" s="545"/>
    </row>
    <row r="763" ht="9.0" customHeight="1">
      <c r="A763" s="545"/>
      <c r="B763" s="545"/>
      <c r="C763" s="545"/>
      <c r="D763" s="545"/>
      <c r="E763" s="545"/>
      <c r="F763" s="545"/>
      <c r="G763" s="545"/>
      <c r="H763" s="545"/>
      <c r="I763" s="545"/>
      <c r="J763" s="545"/>
      <c r="K763" s="545"/>
      <c r="L763" s="545"/>
      <c r="M763" s="545"/>
      <c r="N763" s="545"/>
      <c r="O763" s="545"/>
      <c r="P763" s="545"/>
      <c r="Q763" s="545"/>
      <c r="R763" s="545"/>
      <c r="S763" s="545"/>
      <c r="T763" s="545"/>
      <c r="U763" s="545"/>
      <c r="V763" s="545"/>
      <c r="W763" s="545"/>
      <c r="X763" s="545"/>
      <c r="Y763" s="545"/>
      <c r="Z763" s="545"/>
    </row>
    <row r="764" ht="9.0" customHeight="1">
      <c r="A764" s="545"/>
      <c r="B764" s="545"/>
      <c r="C764" s="545"/>
      <c r="D764" s="545"/>
      <c r="E764" s="545"/>
      <c r="F764" s="545"/>
      <c r="G764" s="545"/>
      <c r="H764" s="545"/>
      <c r="I764" s="545"/>
      <c r="J764" s="545"/>
      <c r="K764" s="545"/>
      <c r="L764" s="545"/>
      <c r="M764" s="545"/>
      <c r="N764" s="545"/>
      <c r="O764" s="545"/>
      <c r="P764" s="545"/>
      <c r="Q764" s="545"/>
      <c r="R764" s="545"/>
      <c r="S764" s="545"/>
      <c r="T764" s="545"/>
      <c r="U764" s="545"/>
      <c r="V764" s="545"/>
      <c r="W764" s="545"/>
      <c r="X764" s="545"/>
      <c r="Y764" s="545"/>
      <c r="Z764" s="545"/>
    </row>
    <row r="765" ht="9.0" customHeight="1">
      <c r="A765" s="545"/>
      <c r="B765" s="545"/>
      <c r="C765" s="545"/>
      <c r="D765" s="545"/>
      <c r="E765" s="545"/>
      <c r="F765" s="545"/>
      <c r="G765" s="545"/>
      <c r="H765" s="545"/>
      <c r="I765" s="545"/>
      <c r="J765" s="545"/>
      <c r="K765" s="545"/>
      <c r="L765" s="545"/>
      <c r="M765" s="545"/>
      <c r="N765" s="545"/>
      <c r="O765" s="545"/>
      <c r="P765" s="545"/>
      <c r="Q765" s="545"/>
      <c r="R765" s="545"/>
      <c r="S765" s="545"/>
      <c r="T765" s="545"/>
      <c r="U765" s="545"/>
      <c r="V765" s="545"/>
      <c r="W765" s="545"/>
      <c r="X765" s="545"/>
      <c r="Y765" s="545"/>
      <c r="Z765" s="545"/>
    </row>
    <row r="766" ht="9.0" customHeight="1">
      <c r="A766" s="545"/>
      <c r="B766" s="545"/>
      <c r="C766" s="545"/>
      <c r="D766" s="545"/>
      <c r="E766" s="545"/>
      <c r="F766" s="545"/>
      <c r="G766" s="545"/>
      <c r="H766" s="545"/>
      <c r="I766" s="545"/>
      <c r="J766" s="545"/>
      <c r="K766" s="545"/>
      <c r="L766" s="545"/>
      <c r="M766" s="545"/>
      <c r="N766" s="545"/>
      <c r="O766" s="545"/>
      <c r="P766" s="545"/>
      <c r="Q766" s="545"/>
      <c r="R766" s="545"/>
      <c r="S766" s="545"/>
      <c r="T766" s="545"/>
      <c r="U766" s="545"/>
      <c r="V766" s="545"/>
      <c r="W766" s="545"/>
      <c r="X766" s="545"/>
      <c r="Y766" s="545"/>
      <c r="Z766" s="545"/>
    </row>
    <row r="767" ht="9.0" customHeight="1">
      <c r="A767" s="545"/>
      <c r="B767" s="545"/>
      <c r="C767" s="545"/>
      <c r="D767" s="545"/>
      <c r="E767" s="545"/>
      <c r="F767" s="545"/>
      <c r="G767" s="545"/>
      <c r="H767" s="545"/>
      <c r="I767" s="545"/>
      <c r="J767" s="545"/>
      <c r="K767" s="545"/>
      <c r="L767" s="545"/>
      <c r="M767" s="545"/>
      <c r="N767" s="545"/>
      <c r="O767" s="545"/>
      <c r="P767" s="545"/>
      <c r="Q767" s="545"/>
      <c r="R767" s="545"/>
      <c r="S767" s="545"/>
      <c r="T767" s="545"/>
      <c r="U767" s="545"/>
      <c r="V767" s="545"/>
      <c r="W767" s="545"/>
      <c r="X767" s="545"/>
      <c r="Y767" s="545"/>
      <c r="Z767" s="545"/>
    </row>
    <row r="768" ht="9.0" customHeight="1">
      <c r="A768" s="545"/>
      <c r="B768" s="545"/>
      <c r="C768" s="545"/>
      <c r="D768" s="545"/>
      <c r="E768" s="545"/>
      <c r="F768" s="545"/>
      <c r="G768" s="545"/>
      <c r="H768" s="545"/>
      <c r="I768" s="545"/>
      <c r="J768" s="545"/>
      <c r="K768" s="545"/>
      <c r="L768" s="545"/>
      <c r="M768" s="545"/>
      <c r="N768" s="545"/>
      <c r="O768" s="545"/>
      <c r="P768" s="545"/>
      <c r="Q768" s="545"/>
      <c r="R768" s="545"/>
      <c r="S768" s="545"/>
      <c r="T768" s="545"/>
      <c r="U768" s="545"/>
      <c r="V768" s="545"/>
      <c r="W768" s="545"/>
      <c r="X768" s="545"/>
      <c r="Y768" s="545"/>
      <c r="Z768" s="545"/>
    </row>
    <row r="769" ht="9.0" customHeight="1">
      <c r="A769" s="545"/>
      <c r="B769" s="545"/>
      <c r="C769" s="545"/>
      <c r="D769" s="545"/>
      <c r="E769" s="545"/>
      <c r="F769" s="545"/>
      <c r="G769" s="545"/>
      <c r="H769" s="545"/>
      <c r="I769" s="545"/>
      <c r="J769" s="545"/>
      <c r="K769" s="545"/>
      <c r="L769" s="545"/>
      <c r="M769" s="545"/>
      <c r="N769" s="545"/>
      <c r="O769" s="545"/>
      <c r="P769" s="545"/>
      <c r="Q769" s="545"/>
      <c r="R769" s="545"/>
      <c r="S769" s="545"/>
      <c r="T769" s="545"/>
      <c r="U769" s="545"/>
      <c r="V769" s="545"/>
      <c r="W769" s="545"/>
      <c r="X769" s="545"/>
      <c r="Y769" s="545"/>
      <c r="Z769" s="545"/>
    </row>
    <row r="770" ht="9.0" customHeight="1">
      <c r="A770" s="545"/>
      <c r="B770" s="545"/>
      <c r="C770" s="545"/>
      <c r="D770" s="545"/>
      <c r="E770" s="545"/>
      <c r="F770" s="545"/>
      <c r="G770" s="545"/>
      <c r="H770" s="545"/>
      <c r="I770" s="545"/>
      <c r="J770" s="545"/>
      <c r="K770" s="545"/>
      <c r="L770" s="545"/>
      <c r="M770" s="545"/>
      <c r="N770" s="545"/>
      <c r="O770" s="545"/>
      <c r="P770" s="545"/>
      <c r="Q770" s="545"/>
      <c r="R770" s="545"/>
      <c r="S770" s="545"/>
      <c r="T770" s="545"/>
      <c r="U770" s="545"/>
      <c r="V770" s="545"/>
      <c r="W770" s="545"/>
      <c r="X770" s="545"/>
      <c r="Y770" s="545"/>
      <c r="Z770" s="545"/>
    </row>
    <row r="771" ht="9.0" customHeight="1">
      <c r="A771" s="545"/>
      <c r="B771" s="545"/>
      <c r="C771" s="545"/>
      <c r="D771" s="545"/>
      <c r="E771" s="545"/>
      <c r="F771" s="545"/>
      <c r="G771" s="545"/>
      <c r="H771" s="545"/>
      <c r="I771" s="545"/>
      <c r="J771" s="545"/>
      <c r="K771" s="545"/>
      <c r="L771" s="545"/>
      <c r="M771" s="545"/>
      <c r="N771" s="545"/>
      <c r="O771" s="545"/>
      <c r="P771" s="545"/>
      <c r="Q771" s="545"/>
      <c r="R771" s="545"/>
      <c r="S771" s="545"/>
      <c r="T771" s="545"/>
      <c r="U771" s="545"/>
      <c r="V771" s="545"/>
      <c r="W771" s="545"/>
      <c r="X771" s="545"/>
      <c r="Y771" s="545"/>
      <c r="Z771" s="545"/>
    </row>
    <row r="772" ht="9.0" customHeight="1">
      <c r="A772" s="545"/>
      <c r="B772" s="545"/>
      <c r="C772" s="545"/>
      <c r="D772" s="545"/>
      <c r="E772" s="545"/>
      <c r="F772" s="545"/>
      <c r="G772" s="545"/>
      <c r="H772" s="545"/>
      <c r="I772" s="545"/>
      <c r="J772" s="545"/>
      <c r="K772" s="545"/>
      <c r="L772" s="545"/>
      <c r="M772" s="545"/>
      <c r="N772" s="545"/>
      <c r="O772" s="545"/>
      <c r="P772" s="545"/>
      <c r="Q772" s="545"/>
      <c r="R772" s="545"/>
      <c r="S772" s="545"/>
      <c r="T772" s="545"/>
      <c r="U772" s="545"/>
      <c r="V772" s="545"/>
      <c r="W772" s="545"/>
      <c r="X772" s="545"/>
      <c r="Y772" s="545"/>
      <c r="Z772" s="545"/>
    </row>
    <row r="773" ht="9.0" customHeight="1">
      <c r="A773" s="545"/>
      <c r="B773" s="545"/>
      <c r="C773" s="545"/>
      <c r="D773" s="545"/>
      <c r="E773" s="545"/>
      <c r="F773" s="545"/>
      <c r="G773" s="545"/>
      <c r="H773" s="545"/>
      <c r="I773" s="545"/>
      <c r="J773" s="545"/>
      <c r="K773" s="545"/>
      <c r="L773" s="545"/>
      <c r="M773" s="545"/>
      <c r="N773" s="545"/>
      <c r="O773" s="545"/>
      <c r="P773" s="545"/>
      <c r="Q773" s="545"/>
      <c r="R773" s="545"/>
      <c r="S773" s="545"/>
      <c r="T773" s="545"/>
      <c r="U773" s="545"/>
      <c r="V773" s="545"/>
      <c r="W773" s="545"/>
      <c r="X773" s="545"/>
      <c r="Y773" s="545"/>
      <c r="Z773" s="545"/>
    </row>
    <row r="774" ht="9.0" customHeight="1">
      <c r="A774" s="545"/>
      <c r="B774" s="545"/>
      <c r="C774" s="545"/>
      <c r="D774" s="545"/>
      <c r="E774" s="545"/>
      <c r="F774" s="545"/>
      <c r="G774" s="545"/>
      <c r="H774" s="545"/>
      <c r="I774" s="545"/>
      <c r="J774" s="545"/>
      <c r="K774" s="545"/>
      <c r="L774" s="545"/>
      <c r="M774" s="545"/>
      <c r="N774" s="545"/>
      <c r="O774" s="545"/>
      <c r="P774" s="545"/>
      <c r="Q774" s="545"/>
      <c r="R774" s="545"/>
      <c r="S774" s="545"/>
      <c r="T774" s="545"/>
      <c r="U774" s="545"/>
      <c r="V774" s="545"/>
      <c r="W774" s="545"/>
      <c r="X774" s="545"/>
      <c r="Y774" s="545"/>
      <c r="Z774" s="545"/>
    </row>
    <row r="775" ht="9.0" customHeight="1">
      <c r="A775" s="545"/>
      <c r="B775" s="545"/>
      <c r="C775" s="545"/>
      <c r="D775" s="545"/>
      <c r="E775" s="545"/>
      <c r="F775" s="545"/>
      <c r="G775" s="545"/>
      <c r="H775" s="545"/>
      <c r="I775" s="545"/>
      <c r="J775" s="545"/>
      <c r="K775" s="545"/>
      <c r="L775" s="545"/>
      <c r="M775" s="545"/>
      <c r="N775" s="545"/>
      <c r="O775" s="545"/>
      <c r="P775" s="545"/>
      <c r="Q775" s="545"/>
      <c r="R775" s="545"/>
      <c r="S775" s="545"/>
      <c r="T775" s="545"/>
      <c r="U775" s="545"/>
      <c r="V775" s="545"/>
      <c r="W775" s="545"/>
      <c r="X775" s="545"/>
      <c r="Y775" s="545"/>
      <c r="Z775" s="545"/>
    </row>
    <row r="776" ht="9.0" customHeight="1">
      <c r="A776" s="545"/>
      <c r="B776" s="545"/>
      <c r="C776" s="545"/>
      <c r="D776" s="545"/>
      <c r="E776" s="545"/>
      <c r="F776" s="545"/>
      <c r="G776" s="545"/>
      <c r="H776" s="545"/>
      <c r="I776" s="545"/>
      <c r="J776" s="545"/>
      <c r="K776" s="545"/>
      <c r="L776" s="545"/>
      <c r="M776" s="545"/>
      <c r="N776" s="545"/>
      <c r="O776" s="545"/>
      <c r="P776" s="545"/>
      <c r="Q776" s="545"/>
      <c r="R776" s="545"/>
      <c r="S776" s="545"/>
      <c r="T776" s="545"/>
      <c r="U776" s="545"/>
      <c r="V776" s="545"/>
      <c r="W776" s="545"/>
      <c r="X776" s="545"/>
      <c r="Y776" s="545"/>
      <c r="Z776" s="545"/>
    </row>
    <row r="777" ht="9.0" customHeight="1">
      <c r="A777" s="545"/>
      <c r="B777" s="545"/>
      <c r="C777" s="545"/>
      <c r="D777" s="545"/>
      <c r="E777" s="545"/>
      <c r="F777" s="545"/>
      <c r="G777" s="545"/>
      <c r="H777" s="545"/>
      <c r="I777" s="545"/>
      <c r="J777" s="545"/>
      <c r="K777" s="545"/>
      <c r="L777" s="545"/>
      <c r="M777" s="545"/>
      <c r="N777" s="545"/>
      <c r="O777" s="545"/>
      <c r="P777" s="545"/>
      <c r="Q777" s="545"/>
      <c r="R777" s="545"/>
      <c r="S777" s="545"/>
      <c r="T777" s="545"/>
      <c r="U777" s="545"/>
      <c r="V777" s="545"/>
      <c r="W777" s="545"/>
      <c r="X777" s="545"/>
      <c r="Y777" s="545"/>
      <c r="Z777" s="545"/>
    </row>
    <row r="778" ht="9.0" customHeight="1">
      <c r="A778" s="545"/>
      <c r="B778" s="545"/>
      <c r="C778" s="545"/>
      <c r="D778" s="545"/>
      <c r="E778" s="545"/>
      <c r="F778" s="545"/>
      <c r="G778" s="545"/>
      <c r="H778" s="545"/>
      <c r="I778" s="545"/>
      <c r="J778" s="545"/>
      <c r="K778" s="545"/>
      <c r="L778" s="545"/>
      <c r="M778" s="545"/>
      <c r="N778" s="545"/>
      <c r="O778" s="545"/>
      <c r="P778" s="545"/>
      <c r="Q778" s="545"/>
      <c r="R778" s="545"/>
      <c r="S778" s="545"/>
      <c r="T778" s="545"/>
      <c r="U778" s="545"/>
      <c r="V778" s="545"/>
      <c r="W778" s="545"/>
      <c r="X778" s="545"/>
      <c r="Y778" s="545"/>
      <c r="Z778" s="545"/>
    </row>
    <row r="779" ht="9.0" customHeight="1">
      <c r="A779" s="545"/>
      <c r="B779" s="545"/>
      <c r="C779" s="545"/>
      <c r="D779" s="545"/>
      <c r="E779" s="545"/>
      <c r="F779" s="545"/>
      <c r="G779" s="545"/>
      <c r="H779" s="545"/>
      <c r="I779" s="545"/>
      <c r="J779" s="545"/>
      <c r="K779" s="545"/>
      <c r="L779" s="545"/>
      <c r="M779" s="545"/>
      <c r="N779" s="545"/>
      <c r="O779" s="545"/>
      <c r="P779" s="545"/>
      <c r="Q779" s="545"/>
      <c r="R779" s="545"/>
      <c r="S779" s="545"/>
      <c r="T779" s="545"/>
      <c r="U779" s="545"/>
      <c r="V779" s="545"/>
      <c r="W779" s="545"/>
      <c r="X779" s="545"/>
      <c r="Y779" s="545"/>
      <c r="Z779" s="545"/>
    </row>
    <row r="780" ht="9.0" customHeight="1">
      <c r="A780" s="545"/>
      <c r="B780" s="545"/>
      <c r="C780" s="545"/>
      <c r="D780" s="545"/>
      <c r="E780" s="545"/>
      <c r="F780" s="545"/>
      <c r="G780" s="545"/>
      <c r="H780" s="545"/>
      <c r="I780" s="545"/>
      <c r="J780" s="545"/>
      <c r="K780" s="545"/>
      <c r="L780" s="545"/>
      <c r="M780" s="545"/>
      <c r="N780" s="545"/>
      <c r="O780" s="545"/>
      <c r="P780" s="545"/>
      <c r="Q780" s="545"/>
      <c r="R780" s="545"/>
      <c r="S780" s="545"/>
      <c r="T780" s="545"/>
      <c r="U780" s="545"/>
      <c r="V780" s="545"/>
      <c r="W780" s="545"/>
      <c r="X780" s="545"/>
      <c r="Y780" s="545"/>
      <c r="Z780" s="545"/>
    </row>
    <row r="781" ht="9.0" customHeight="1">
      <c r="A781" s="545"/>
      <c r="B781" s="545"/>
      <c r="C781" s="545"/>
      <c r="D781" s="545"/>
      <c r="E781" s="545"/>
      <c r="F781" s="545"/>
      <c r="G781" s="545"/>
      <c r="H781" s="545"/>
      <c r="I781" s="545"/>
      <c r="J781" s="545"/>
      <c r="K781" s="545"/>
      <c r="L781" s="545"/>
      <c r="M781" s="545"/>
      <c r="N781" s="545"/>
      <c r="O781" s="545"/>
      <c r="P781" s="545"/>
      <c r="Q781" s="545"/>
      <c r="R781" s="545"/>
      <c r="S781" s="545"/>
      <c r="T781" s="545"/>
      <c r="U781" s="545"/>
      <c r="V781" s="545"/>
      <c r="W781" s="545"/>
      <c r="X781" s="545"/>
      <c r="Y781" s="545"/>
      <c r="Z781" s="545"/>
    </row>
    <row r="782" ht="9.0" customHeight="1">
      <c r="A782" s="545"/>
      <c r="B782" s="545"/>
      <c r="C782" s="545"/>
      <c r="D782" s="545"/>
      <c r="E782" s="545"/>
      <c r="F782" s="545"/>
      <c r="G782" s="545"/>
      <c r="H782" s="545"/>
      <c r="I782" s="545"/>
      <c r="J782" s="545"/>
      <c r="K782" s="545"/>
      <c r="L782" s="545"/>
      <c r="M782" s="545"/>
      <c r="N782" s="545"/>
      <c r="O782" s="545"/>
      <c r="P782" s="545"/>
      <c r="Q782" s="545"/>
      <c r="R782" s="545"/>
      <c r="S782" s="545"/>
      <c r="T782" s="545"/>
      <c r="U782" s="545"/>
      <c r="V782" s="545"/>
      <c r="W782" s="545"/>
      <c r="X782" s="545"/>
      <c r="Y782" s="545"/>
      <c r="Z782" s="545"/>
    </row>
    <row r="783" ht="9.0" customHeight="1">
      <c r="A783" s="545"/>
      <c r="B783" s="545"/>
      <c r="C783" s="545"/>
      <c r="D783" s="545"/>
      <c r="E783" s="545"/>
      <c r="F783" s="545"/>
      <c r="G783" s="545"/>
      <c r="H783" s="545"/>
      <c r="I783" s="545"/>
      <c r="J783" s="545"/>
      <c r="K783" s="545"/>
      <c r="L783" s="545"/>
      <c r="M783" s="545"/>
      <c r="N783" s="545"/>
      <c r="O783" s="545"/>
      <c r="P783" s="545"/>
      <c r="Q783" s="545"/>
      <c r="R783" s="545"/>
      <c r="S783" s="545"/>
      <c r="T783" s="545"/>
      <c r="U783" s="545"/>
      <c r="V783" s="545"/>
      <c r="W783" s="545"/>
      <c r="X783" s="545"/>
      <c r="Y783" s="545"/>
      <c r="Z783" s="545"/>
    </row>
    <row r="784" ht="9.0" customHeight="1">
      <c r="A784" s="545"/>
      <c r="B784" s="545"/>
      <c r="C784" s="545"/>
      <c r="D784" s="545"/>
      <c r="E784" s="545"/>
      <c r="F784" s="545"/>
      <c r="G784" s="545"/>
      <c r="H784" s="545"/>
      <c r="I784" s="545"/>
      <c r="J784" s="545"/>
      <c r="K784" s="545"/>
      <c r="L784" s="545"/>
      <c r="M784" s="545"/>
      <c r="N784" s="545"/>
      <c r="O784" s="545"/>
      <c r="P784" s="545"/>
      <c r="Q784" s="545"/>
      <c r="R784" s="545"/>
      <c r="S784" s="545"/>
      <c r="T784" s="545"/>
      <c r="U784" s="545"/>
      <c r="V784" s="545"/>
      <c r="W784" s="545"/>
      <c r="X784" s="545"/>
      <c r="Y784" s="545"/>
      <c r="Z784" s="545"/>
    </row>
    <row r="785" ht="9.0" customHeight="1">
      <c r="A785" s="545"/>
      <c r="B785" s="545"/>
      <c r="C785" s="545"/>
      <c r="D785" s="545"/>
      <c r="E785" s="545"/>
      <c r="F785" s="545"/>
      <c r="G785" s="545"/>
      <c r="H785" s="545"/>
      <c r="I785" s="545"/>
      <c r="J785" s="545"/>
      <c r="K785" s="545"/>
      <c r="L785" s="545"/>
      <c r="M785" s="545"/>
      <c r="N785" s="545"/>
      <c r="O785" s="545"/>
      <c r="P785" s="545"/>
      <c r="Q785" s="545"/>
      <c r="R785" s="545"/>
      <c r="S785" s="545"/>
      <c r="T785" s="545"/>
      <c r="U785" s="545"/>
      <c r="V785" s="545"/>
      <c r="W785" s="545"/>
      <c r="X785" s="545"/>
      <c r="Y785" s="545"/>
      <c r="Z785" s="545"/>
    </row>
    <row r="786" ht="9.0" customHeight="1">
      <c r="A786" s="545"/>
      <c r="B786" s="545"/>
      <c r="C786" s="545"/>
      <c r="D786" s="545"/>
      <c r="E786" s="545"/>
      <c r="F786" s="545"/>
      <c r="G786" s="545"/>
      <c r="H786" s="545"/>
      <c r="I786" s="545"/>
      <c r="J786" s="545"/>
      <c r="K786" s="545"/>
      <c r="L786" s="545"/>
      <c r="M786" s="545"/>
      <c r="N786" s="545"/>
      <c r="O786" s="545"/>
      <c r="P786" s="545"/>
      <c r="Q786" s="545"/>
      <c r="R786" s="545"/>
      <c r="S786" s="545"/>
      <c r="T786" s="545"/>
      <c r="U786" s="545"/>
      <c r="V786" s="545"/>
      <c r="W786" s="545"/>
      <c r="X786" s="545"/>
      <c r="Y786" s="545"/>
      <c r="Z786" s="545"/>
    </row>
    <row r="787" ht="9.0" customHeight="1">
      <c r="A787" s="545"/>
      <c r="B787" s="545"/>
      <c r="C787" s="545"/>
      <c r="D787" s="545"/>
      <c r="E787" s="545"/>
      <c r="F787" s="545"/>
      <c r="G787" s="545"/>
      <c r="H787" s="545"/>
      <c r="I787" s="545"/>
      <c r="J787" s="545"/>
      <c r="K787" s="545"/>
      <c r="L787" s="545"/>
      <c r="M787" s="545"/>
      <c r="N787" s="545"/>
      <c r="O787" s="545"/>
      <c r="P787" s="545"/>
      <c r="Q787" s="545"/>
      <c r="R787" s="545"/>
      <c r="S787" s="545"/>
      <c r="T787" s="545"/>
      <c r="U787" s="545"/>
      <c r="V787" s="545"/>
      <c r="W787" s="545"/>
      <c r="X787" s="545"/>
      <c r="Y787" s="545"/>
      <c r="Z787" s="545"/>
    </row>
    <row r="788" ht="9.0" customHeight="1">
      <c r="A788" s="545"/>
      <c r="B788" s="545"/>
      <c r="C788" s="545"/>
      <c r="D788" s="545"/>
      <c r="E788" s="545"/>
      <c r="F788" s="545"/>
      <c r="G788" s="545"/>
      <c r="H788" s="545"/>
      <c r="I788" s="545"/>
      <c r="J788" s="545"/>
      <c r="K788" s="545"/>
      <c r="L788" s="545"/>
      <c r="M788" s="545"/>
      <c r="N788" s="545"/>
      <c r="O788" s="545"/>
      <c r="P788" s="545"/>
      <c r="Q788" s="545"/>
      <c r="R788" s="545"/>
      <c r="S788" s="545"/>
      <c r="T788" s="545"/>
      <c r="U788" s="545"/>
      <c r="V788" s="545"/>
      <c r="W788" s="545"/>
      <c r="X788" s="545"/>
      <c r="Y788" s="545"/>
      <c r="Z788" s="545"/>
    </row>
    <row r="789" ht="9.0" customHeight="1">
      <c r="A789" s="545"/>
      <c r="B789" s="545"/>
      <c r="C789" s="545"/>
      <c r="D789" s="545"/>
      <c r="E789" s="545"/>
      <c r="F789" s="545"/>
      <c r="G789" s="545"/>
      <c r="H789" s="545"/>
      <c r="I789" s="545"/>
      <c r="J789" s="545"/>
      <c r="K789" s="545"/>
      <c r="L789" s="545"/>
      <c r="M789" s="545"/>
      <c r="N789" s="545"/>
      <c r="O789" s="545"/>
      <c r="P789" s="545"/>
      <c r="Q789" s="545"/>
      <c r="R789" s="545"/>
      <c r="S789" s="545"/>
      <c r="T789" s="545"/>
      <c r="U789" s="545"/>
      <c r="V789" s="545"/>
      <c r="W789" s="545"/>
      <c r="X789" s="545"/>
      <c r="Y789" s="545"/>
      <c r="Z789" s="545"/>
    </row>
    <row r="790" ht="9.0" customHeight="1">
      <c r="A790" s="545"/>
      <c r="B790" s="545"/>
      <c r="C790" s="545"/>
      <c r="D790" s="545"/>
      <c r="E790" s="545"/>
      <c r="F790" s="545"/>
      <c r="G790" s="545"/>
      <c r="H790" s="545"/>
      <c r="I790" s="545"/>
      <c r="J790" s="545"/>
      <c r="K790" s="545"/>
      <c r="L790" s="545"/>
      <c r="M790" s="545"/>
      <c r="N790" s="545"/>
      <c r="O790" s="545"/>
      <c r="P790" s="545"/>
      <c r="Q790" s="545"/>
      <c r="R790" s="545"/>
      <c r="S790" s="545"/>
      <c r="T790" s="545"/>
      <c r="U790" s="545"/>
      <c r="V790" s="545"/>
      <c r="W790" s="545"/>
      <c r="X790" s="545"/>
      <c r="Y790" s="545"/>
      <c r="Z790" s="545"/>
    </row>
    <row r="791" ht="9.0" customHeight="1">
      <c r="A791" s="545"/>
      <c r="B791" s="545"/>
      <c r="C791" s="545"/>
      <c r="D791" s="545"/>
      <c r="E791" s="545"/>
      <c r="F791" s="545"/>
      <c r="G791" s="545"/>
      <c r="H791" s="545"/>
      <c r="I791" s="545"/>
      <c r="J791" s="545"/>
      <c r="K791" s="545"/>
      <c r="L791" s="545"/>
      <c r="M791" s="545"/>
      <c r="N791" s="545"/>
      <c r="O791" s="545"/>
      <c r="P791" s="545"/>
      <c r="Q791" s="545"/>
      <c r="R791" s="545"/>
      <c r="S791" s="545"/>
      <c r="T791" s="545"/>
      <c r="U791" s="545"/>
      <c r="V791" s="545"/>
      <c r="W791" s="545"/>
      <c r="X791" s="545"/>
      <c r="Y791" s="545"/>
      <c r="Z791" s="545"/>
    </row>
    <row r="792" ht="9.0" customHeight="1">
      <c r="A792" s="545"/>
      <c r="B792" s="545"/>
      <c r="C792" s="545"/>
      <c r="D792" s="545"/>
      <c r="E792" s="545"/>
      <c r="F792" s="545"/>
      <c r="G792" s="545"/>
      <c r="H792" s="545"/>
      <c r="I792" s="545"/>
      <c r="J792" s="545"/>
      <c r="K792" s="545"/>
      <c r="L792" s="545"/>
      <c r="M792" s="545"/>
      <c r="N792" s="545"/>
      <c r="O792" s="545"/>
      <c r="P792" s="545"/>
      <c r="Q792" s="545"/>
      <c r="R792" s="545"/>
      <c r="S792" s="545"/>
      <c r="T792" s="545"/>
      <c r="U792" s="545"/>
      <c r="V792" s="545"/>
      <c r="W792" s="545"/>
      <c r="X792" s="545"/>
      <c r="Y792" s="545"/>
      <c r="Z792" s="545"/>
    </row>
    <row r="793" ht="9.0" customHeight="1">
      <c r="A793" s="545"/>
      <c r="B793" s="545"/>
      <c r="C793" s="545"/>
      <c r="D793" s="545"/>
      <c r="E793" s="545"/>
      <c r="F793" s="545"/>
      <c r="G793" s="545"/>
      <c r="H793" s="545"/>
      <c r="I793" s="545"/>
      <c r="J793" s="545"/>
      <c r="K793" s="545"/>
      <c r="L793" s="545"/>
      <c r="M793" s="545"/>
      <c r="N793" s="545"/>
      <c r="O793" s="545"/>
      <c r="P793" s="545"/>
      <c r="Q793" s="545"/>
      <c r="R793" s="545"/>
      <c r="S793" s="545"/>
      <c r="T793" s="545"/>
      <c r="U793" s="545"/>
      <c r="V793" s="545"/>
      <c r="W793" s="545"/>
      <c r="X793" s="545"/>
      <c r="Y793" s="545"/>
      <c r="Z793" s="545"/>
    </row>
    <row r="794" ht="9.0" customHeight="1">
      <c r="A794" s="545"/>
      <c r="B794" s="545"/>
      <c r="C794" s="545"/>
      <c r="D794" s="545"/>
      <c r="E794" s="545"/>
      <c r="F794" s="545"/>
      <c r="G794" s="545"/>
      <c r="H794" s="545"/>
      <c r="I794" s="545"/>
      <c r="J794" s="545"/>
      <c r="K794" s="545"/>
      <c r="L794" s="545"/>
      <c r="M794" s="545"/>
      <c r="N794" s="545"/>
      <c r="O794" s="545"/>
      <c r="P794" s="545"/>
      <c r="Q794" s="545"/>
      <c r="R794" s="545"/>
      <c r="S794" s="545"/>
      <c r="T794" s="545"/>
      <c r="U794" s="545"/>
      <c r="V794" s="545"/>
      <c r="W794" s="545"/>
      <c r="X794" s="545"/>
      <c r="Y794" s="545"/>
      <c r="Z794" s="545"/>
    </row>
    <row r="795" ht="9.0" customHeight="1">
      <c r="A795" s="545"/>
      <c r="B795" s="545"/>
      <c r="C795" s="545"/>
      <c r="D795" s="545"/>
      <c r="E795" s="545"/>
      <c r="F795" s="545"/>
      <c r="G795" s="545"/>
      <c r="H795" s="545"/>
      <c r="I795" s="545"/>
      <c r="J795" s="545"/>
      <c r="K795" s="545"/>
      <c r="L795" s="545"/>
      <c r="M795" s="545"/>
      <c r="N795" s="545"/>
      <c r="O795" s="545"/>
      <c r="P795" s="545"/>
      <c r="Q795" s="545"/>
      <c r="R795" s="545"/>
      <c r="S795" s="545"/>
      <c r="T795" s="545"/>
      <c r="U795" s="545"/>
      <c r="V795" s="545"/>
      <c r="W795" s="545"/>
      <c r="X795" s="545"/>
      <c r="Y795" s="545"/>
      <c r="Z795" s="545"/>
    </row>
    <row r="796" ht="9.0" customHeight="1">
      <c r="A796" s="545"/>
      <c r="B796" s="545"/>
      <c r="C796" s="545"/>
      <c r="D796" s="545"/>
      <c r="E796" s="545"/>
      <c r="F796" s="545"/>
      <c r="G796" s="545"/>
      <c r="H796" s="545"/>
      <c r="I796" s="545"/>
      <c r="J796" s="545"/>
      <c r="K796" s="545"/>
      <c r="L796" s="545"/>
      <c r="M796" s="545"/>
      <c r="N796" s="545"/>
      <c r="O796" s="545"/>
      <c r="P796" s="545"/>
      <c r="Q796" s="545"/>
      <c r="R796" s="545"/>
      <c r="S796" s="545"/>
      <c r="T796" s="545"/>
      <c r="U796" s="545"/>
      <c r="V796" s="545"/>
      <c r="W796" s="545"/>
      <c r="X796" s="545"/>
      <c r="Y796" s="545"/>
      <c r="Z796" s="545"/>
    </row>
    <row r="797" ht="9.0" customHeight="1">
      <c r="A797" s="545"/>
      <c r="B797" s="545"/>
      <c r="C797" s="545"/>
      <c r="D797" s="545"/>
      <c r="E797" s="545"/>
      <c r="F797" s="545"/>
      <c r="G797" s="545"/>
      <c r="H797" s="545"/>
      <c r="I797" s="545"/>
      <c r="J797" s="545"/>
      <c r="K797" s="545"/>
      <c r="L797" s="545"/>
      <c r="M797" s="545"/>
      <c r="N797" s="545"/>
      <c r="O797" s="545"/>
      <c r="P797" s="545"/>
      <c r="Q797" s="545"/>
      <c r="R797" s="545"/>
      <c r="S797" s="545"/>
      <c r="T797" s="545"/>
      <c r="U797" s="545"/>
      <c r="V797" s="545"/>
      <c r="W797" s="545"/>
      <c r="X797" s="545"/>
      <c r="Y797" s="545"/>
      <c r="Z797" s="545"/>
    </row>
    <row r="798" ht="9.0" customHeight="1">
      <c r="A798" s="545"/>
      <c r="B798" s="545"/>
      <c r="C798" s="545"/>
      <c r="D798" s="545"/>
      <c r="E798" s="545"/>
      <c r="F798" s="545"/>
      <c r="G798" s="545"/>
      <c r="H798" s="545"/>
      <c r="I798" s="545"/>
      <c r="J798" s="545"/>
      <c r="K798" s="545"/>
      <c r="L798" s="545"/>
      <c r="M798" s="545"/>
      <c r="N798" s="545"/>
      <c r="O798" s="545"/>
      <c r="P798" s="545"/>
      <c r="Q798" s="545"/>
      <c r="R798" s="545"/>
      <c r="S798" s="545"/>
      <c r="T798" s="545"/>
      <c r="U798" s="545"/>
      <c r="V798" s="545"/>
      <c r="W798" s="545"/>
      <c r="X798" s="545"/>
      <c r="Y798" s="545"/>
      <c r="Z798" s="545"/>
    </row>
    <row r="799" ht="9.0" customHeight="1">
      <c r="A799" s="545"/>
      <c r="B799" s="545"/>
      <c r="C799" s="545"/>
      <c r="D799" s="545"/>
      <c r="E799" s="545"/>
      <c r="F799" s="545"/>
      <c r="G799" s="545"/>
      <c r="H799" s="545"/>
      <c r="I799" s="545"/>
      <c r="J799" s="545"/>
      <c r="K799" s="545"/>
      <c r="L799" s="545"/>
      <c r="M799" s="545"/>
      <c r="N799" s="545"/>
      <c r="O799" s="545"/>
      <c r="P799" s="545"/>
      <c r="Q799" s="545"/>
      <c r="R799" s="545"/>
      <c r="S799" s="545"/>
      <c r="T799" s="545"/>
      <c r="U799" s="545"/>
      <c r="V799" s="545"/>
      <c r="W799" s="545"/>
      <c r="X799" s="545"/>
      <c r="Y799" s="545"/>
      <c r="Z799" s="545"/>
    </row>
    <row r="800" ht="9.0" customHeight="1">
      <c r="A800" s="545"/>
      <c r="B800" s="545"/>
      <c r="C800" s="545"/>
      <c r="D800" s="545"/>
      <c r="E800" s="545"/>
      <c r="F800" s="545"/>
      <c r="G800" s="545"/>
      <c r="H800" s="545"/>
      <c r="I800" s="545"/>
      <c r="J800" s="545"/>
      <c r="K800" s="545"/>
      <c r="L800" s="545"/>
      <c r="M800" s="545"/>
      <c r="N800" s="545"/>
      <c r="O800" s="545"/>
      <c r="P800" s="545"/>
      <c r="Q800" s="545"/>
      <c r="R800" s="545"/>
      <c r="S800" s="545"/>
      <c r="T800" s="545"/>
      <c r="U800" s="545"/>
      <c r="V800" s="545"/>
      <c r="W800" s="545"/>
      <c r="X800" s="545"/>
      <c r="Y800" s="545"/>
      <c r="Z800" s="545"/>
    </row>
    <row r="801" ht="9.0" customHeight="1">
      <c r="A801" s="545"/>
      <c r="B801" s="545"/>
      <c r="C801" s="545"/>
      <c r="D801" s="545"/>
      <c r="E801" s="545"/>
      <c r="F801" s="545"/>
      <c r="G801" s="545"/>
      <c r="H801" s="545"/>
      <c r="I801" s="545"/>
      <c r="J801" s="545"/>
      <c r="K801" s="545"/>
      <c r="L801" s="545"/>
      <c r="M801" s="545"/>
      <c r="N801" s="545"/>
      <c r="O801" s="545"/>
      <c r="P801" s="545"/>
      <c r="Q801" s="545"/>
      <c r="R801" s="545"/>
      <c r="S801" s="545"/>
      <c r="T801" s="545"/>
      <c r="U801" s="545"/>
      <c r="V801" s="545"/>
      <c r="W801" s="545"/>
      <c r="X801" s="545"/>
      <c r="Y801" s="545"/>
      <c r="Z801" s="545"/>
    </row>
    <row r="802" ht="9.0" customHeight="1">
      <c r="A802" s="545"/>
      <c r="B802" s="545"/>
      <c r="C802" s="545"/>
      <c r="D802" s="545"/>
      <c r="E802" s="545"/>
      <c r="F802" s="545"/>
      <c r="G802" s="545"/>
      <c r="H802" s="545"/>
      <c r="I802" s="545"/>
      <c r="J802" s="545"/>
      <c r="K802" s="545"/>
      <c r="L802" s="545"/>
      <c r="M802" s="545"/>
      <c r="N802" s="545"/>
      <c r="O802" s="545"/>
      <c r="P802" s="545"/>
      <c r="Q802" s="545"/>
      <c r="R802" s="545"/>
      <c r="S802" s="545"/>
      <c r="T802" s="545"/>
      <c r="U802" s="545"/>
      <c r="V802" s="545"/>
      <c r="W802" s="545"/>
      <c r="X802" s="545"/>
      <c r="Y802" s="545"/>
      <c r="Z802" s="545"/>
    </row>
    <row r="803" ht="9.0" customHeight="1">
      <c r="A803" s="545"/>
      <c r="B803" s="545"/>
      <c r="C803" s="545"/>
      <c r="D803" s="545"/>
      <c r="E803" s="545"/>
      <c r="F803" s="545"/>
      <c r="G803" s="545"/>
      <c r="H803" s="545"/>
      <c r="I803" s="545"/>
      <c r="J803" s="545"/>
      <c r="K803" s="545"/>
      <c r="L803" s="545"/>
      <c r="M803" s="545"/>
      <c r="N803" s="545"/>
      <c r="O803" s="545"/>
      <c r="P803" s="545"/>
      <c r="Q803" s="545"/>
      <c r="R803" s="545"/>
      <c r="S803" s="545"/>
      <c r="T803" s="545"/>
      <c r="U803" s="545"/>
      <c r="V803" s="545"/>
      <c r="W803" s="545"/>
      <c r="X803" s="545"/>
      <c r="Y803" s="545"/>
      <c r="Z803" s="545"/>
    </row>
    <row r="804" ht="9.0" customHeight="1">
      <c r="A804" s="545"/>
      <c r="B804" s="545"/>
      <c r="C804" s="545"/>
      <c r="D804" s="545"/>
      <c r="E804" s="545"/>
      <c r="F804" s="545"/>
      <c r="G804" s="545"/>
      <c r="H804" s="545"/>
      <c r="I804" s="545"/>
      <c r="J804" s="545"/>
      <c r="K804" s="545"/>
      <c r="L804" s="545"/>
      <c r="M804" s="545"/>
      <c r="N804" s="545"/>
      <c r="O804" s="545"/>
      <c r="P804" s="545"/>
      <c r="Q804" s="545"/>
      <c r="R804" s="545"/>
      <c r="S804" s="545"/>
      <c r="T804" s="545"/>
      <c r="U804" s="545"/>
      <c r="V804" s="545"/>
      <c r="W804" s="545"/>
      <c r="X804" s="545"/>
      <c r="Y804" s="545"/>
      <c r="Z804" s="545"/>
    </row>
    <row r="805" ht="9.0" customHeight="1">
      <c r="A805" s="545"/>
      <c r="B805" s="545"/>
      <c r="C805" s="545"/>
      <c r="D805" s="545"/>
      <c r="E805" s="545"/>
      <c r="F805" s="545"/>
      <c r="G805" s="545"/>
      <c r="H805" s="545"/>
      <c r="I805" s="545"/>
      <c r="J805" s="545"/>
      <c r="K805" s="545"/>
      <c r="L805" s="545"/>
      <c r="M805" s="545"/>
      <c r="N805" s="545"/>
      <c r="O805" s="545"/>
      <c r="P805" s="545"/>
      <c r="Q805" s="545"/>
      <c r="R805" s="545"/>
      <c r="S805" s="545"/>
      <c r="T805" s="545"/>
      <c r="U805" s="545"/>
      <c r="V805" s="545"/>
      <c r="W805" s="545"/>
      <c r="X805" s="545"/>
      <c r="Y805" s="545"/>
      <c r="Z805" s="545"/>
    </row>
    <row r="806" ht="9.0" customHeight="1">
      <c r="A806" s="545"/>
      <c r="B806" s="545"/>
      <c r="C806" s="545"/>
      <c r="D806" s="545"/>
      <c r="E806" s="545"/>
      <c r="F806" s="545"/>
      <c r="G806" s="545"/>
      <c r="H806" s="545"/>
      <c r="I806" s="545"/>
      <c r="J806" s="545"/>
      <c r="K806" s="545"/>
      <c r="L806" s="545"/>
      <c r="M806" s="545"/>
      <c r="N806" s="545"/>
      <c r="O806" s="545"/>
      <c r="P806" s="545"/>
      <c r="Q806" s="545"/>
      <c r="R806" s="545"/>
      <c r="S806" s="545"/>
      <c r="T806" s="545"/>
      <c r="U806" s="545"/>
      <c r="V806" s="545"/>
      <c r="W806" s="545"/>
      <c r="X806" s="545"/>
      <c r="Y806" s="545"/>
      <c r="Z806" s="545"/>
    </row>
    <row r="807" ht="9.0" customHeight="1">
      <c r="A807" s="545"/>
      <c r="B807" s="545"/>
      <c r="C807" s="545"/>
      <c r="D807" s="545"/>
      <c r="E807" s="545"/>
      <c r="F807" s="545"/>
      <c r="G807" s="545"/>
      <c r="H807" s="545"/>
      <c r="I807" s="545"/>
      <c r="J807" s="545"/>
      <c r="K807" s="545"/>
      <c r="L807" s="545"/>
      <c r="M807" s="545"/>
      <c r="N807" s="545"/>
      <c r="O807" s="545"/>
      <c r="P807" s="545"/>
      <c r="Q807" s="545"/>
      <c r="R807" s="545"/>
      <c r="S807" s="545"/>
      <c r="T807" s="545"/>
      <c r="U807" s="545"/>
      <c r="V807" s="545"/>
      <c r="W807" s="545"/>
      <c r="X807" s="545"/>
      <c r="Y807" s="545"/>
      <c r="Z807" s="545"/>
    </row>
    <row r="808" ht="9.0" customHeight="1">
      <c r="A808" s="545"/>
      <c r="B808" s="545"/>
      <c r="C808" s="545"/>
      <c r="D808" s="545"/>
      <c r="E808" s="545"/>
      <c r="F808" s="545"/>
      <c r="G808" s="545"/>
      <c r="H808" s="545"/>
      <c r="I808" s="545"/>
      <c r="J808" s="545"/>
      <c r="K808" s="545"/>
      <c r="L808" s="545"/>
      <c r="M808" s="545"/>
      <c r="N808" s="545"/>
      <c r="O808" s="545"/>
      <c r="P808" s="545"/>
      <c r="Q808" s="545"/>
      <c r="R808" s="545"/>
      <c r="S808" s="545"/>
      <c r="T808" s="545"/>
      <c r="U808" s="545"/>
      <c r="V808" s="545"/>
      <c r="W808" s="545"/>
      <c r="X808" s="545"/>
      <c r="Y808" s="545"/>
      <c r="Z808" s="545"/>
    </row>
    <row r="809" ht="9.0" customHeight="1">
      <c r="A809" s="545"/>
      <c r="B809" s="545"/>
      <c r="C809" s="545"/>
      <c r="D809" s="545"/>
      <c r="E809" s="545"/>
      <c r="F809" s="545"/>
      <c r="G809" s="545"/>
      <c r="H809" s="545"/>
      <c r="I809" s="545"/>
      <c r="J809" s="545"/>
      <c r="K809" s="545"/>
      <c r="L809" s="545"/>
      <c r="M809" s="545"/>
      <c r="N809" s="545"/>
      <c r="O809" s="545"/>
      <c r="P809" s="545"/>
      <c r="Q809" s="545"/>
      <c r="R809" s="545"/>
      <c r="S809" s="545"/>
      <c r="T809" s="545"/>
      <c r="U809" s="545"/>
      <c r="V809" s="545"/>
      <c r="W809" s="545"/>
      <c r="X809" s="545"/>
      <c r="Y809" s="545"/>
      <c r="Z809" s="545"/>
    </row>
    <row r="810" ht="9.0" customHeight="1">
      <c r="A810" s="545"/>
      <c r="B810" s="545"/>
      <c r="C810" s="545"/>
      <c r="D810" s="545"/>
      <c r="E810" s="545"/>
      <c r="F810" s="545"/>
      <c r="G810" s="545"/>
      <c r="H810" s="545"/>
      <c r="I810" s="545"/>
      <c r="J810" s="545"/>
      <c r="K810" s="545"/>
      <c r="L810" s="545"/>
      <c r="M810" s="545"/>
      <c r="N810" s="545"/>
      <c r="O810" s="545"/>
      <c r="P810" s="545"/>
      <c r="Q810" s="545"/>
      <c r="R810" s="545"/>
      <c r="S810" s="545"/>
      <c r="T810" s="545"/>
      <c r="U810" s="545"/>
      <c r="V810" s="545"/>
      <c r="W810" s="545"/>
      <c r="X810" s="545"/>
      <c r="Y810" s="545"/>
      <c r="Z810" s="545"/>
    </row>
    <row r="811" ht="9.0" customHeight="1">
      <c r="A811" s="545"/>
      <c r="B811" s="545"/>
      <c r="C811" s="545"/>
      <c r="D811" s="545"/>
      <c r="E811" s="545"/>
      <c r="F811" s="545"/>
      <c r="G811" s="545"/>
      <c r="H811" s="545"/>
      <c r="I811" s="545"/>
      <c r="J811" s="545"/>
      <c r="K811" s="545"/>
      <c r="L811" s="545"/>
      <c r="M811" s="545"/>
      <c r="N811" s="545"/>
      <c r="O811" s="545"/>
      <c r="P811" s="545"/>
      <c r="Q811" s="545"/>
      <c r="R811" s="545"/>
      <c r="S811" s="545"/>
      <c r="T811" s="545"/>
      <c r="U811" s="545"/>
      <c r="V811" s="545"/>
      <c r="W811" s="545"/>
      <c r="X811" s="545"/>
      <c r="Y811" s="545"/>
      <c r="Z811" s="545"/>
    </row>
    <row r="812" ht="9.0" customHeight="1">
      <c r="A812" s="545"/>
      <c r="B812" s="545"/>
      <c r="C812" s="545"/>
      <c r="D812" s="545"/>
      <c r="E812" s="545"/>
      <c r="F812" s="545"/>
      <c r="G812" s="545"/>
      <c r="H812" s="545"/>
      <c r="I812" s="545"/>
      <c r="J812" s="545"/>
      <c r="K812" s="545"/>
      <c r="L812" s="545"/>
      <c r="M812" s="545"/>
      <c r="N812" s="545"/>
      <c r="O812" s="545"/>
      <c r="P812" s="545"/>
      <c r="Q812" s="545"/>
      <c r="R812" s="545"/>
      <c r="S812" s="545"/>
      <c r="T812" s="545"/>
      <c r="U812" s="545"/>
      <c r="V812" s="545"/>
      <c r="W812" s="545"/>
      <c r="X812" s="545"/>
      <c r="Y812" s="545"/>
      <c r="Z812" s="545"/>
    </row>
    <row r="813" ht="9.0" customHeight="1">
      <c r="A813" s="545"/>
      <c r="B813" s="545"/>
      <c r="C813" s="545"/>
      <c r="D813" s="545"/>
      <c r="E813" s="545"/>
      <c r="F813" s="545"/>
      <c r="G813" s="545"/>
      <c r="H813" s="545"/>
      <c r="I813" s="545"/>
      <c r="J813" s="545"/>
      <c r="K813" s="545"/>
      <c r="L813" s="545"/>
      <c r="M813" s="545"/>
      <c r="N813" s="545"/>
      <c r="O813" s="545"/>
      <c r="P813" s="545"/>
      <c r="Q813" s="545"/>
      <c r="R813" s="545"/>
      <c r="S813" s="545"/>
      <c r="T813" s="545"/>
      <c r="U813" s="545"/>
      <c r="V813" s="545"/>
      <c r="W813" s="545"/>
      <c r="X813" s="545"/>
      <c r="Y813" s="545"/>
      <c r="Z813" s="545"/>
    </row>
    <row r="814" ht="9.0" customHeight="1">
      <c r="A814" s="545"/>
      <c r="B814" s="545"/>
      <c r="C814" s="545"/>
      <c r="D814" s="545"/>
      <c r="E814" s="545"/>
      <c r="F814" s="545"/>
      <c r="G814" s="545"/>
      <c r="H814" s="545"/>
      <c r="I814" s="545"/>
      <c r="J814" s="545"/>
      <c r="K814" s="545"/>
      <c r="L814" s="545"/>
      <c r="M814" s="545"/>
      <c r="N814" s="545"/>
      <c r="O814" s="545"/>
      <c r="P814" s="545"/>
      <c r="Q814" s="545"/>
      <c r="R814" s="545"/>
      <c r="S814" s="545"/>
      <c r="T814" s="545"/>
      <c r="U814" s="545"/>
      <c r="V814" s="545"/>
      <c r="W814" s="545"/>
      <c r="X814" s="545"/>
      <c r="Y814" s="545"/>
      <c r="Z814" s="545"/>
    </row>
    <row r="815" ht="9.0" customHeight="1">
      <c r="A815" s="545"/>
      <c r="B815" s="545"/>
      <c r="C815" s="545"/>
      <c r="D815" s="545"/>
      <c r="E815" s="545"/>
      <c r="F815" s="545"/>
      <c r="G815" s="545"/>
      <c r="H815" s="545"/>
      <c r="I815" s="545"/>
      <c r="J815" s="545"/>
      <c r="K815" s="545"/>
      <c r="L815" s="545"/>
      <c r="M815" s="545"/>
      <c r="N815" s="545"/>
      <c r="O815" s="545"/>
      <c r="P815" s="545"/>
      <c r="Q815" s="545"/>
      <c r="R815" s="545"/>
      <c r="S815" s="545"/>
      <c r="T815" s="545"/>
      <c r="U815" s="545"/>
      <c r="V815" s="545"/>
      <c r="W815" s="545"/>
      <c r="X815" s="545"/>
      <c r="Y815" s="545"/>
      <c r="Z815" s="545"/>
    </row>
    <row r="816" ht="9.0" customHeight="1">
      <c r="A816" s="545"/>
      <c r="B816" s="545"/>
      <c r="C816" s="545"/>
      <c r="D816" s="545"/>
      <c r="E816" s="545"/>
      <c r="F816" s="545"/>
      <c r="G816" s="545"/>
      <c r="H816" s="545"/>
      <c r="I816" s="545"/>
      <c r="J816" s="545"/>
      <c r="K816" s="545"/>
      <c r="L816" s="545"/>
      <c r="M816" s="545"/>
      <c r="N816" s="545"/>
      <c r="O816" s="545"/>
      <c r="P816" s="545"/>
      <c r="Q816" s="545"/>
      <c r="R816" s="545"/>
      <c r="S816" s="545"/>
      <c r="T816" s="545"/>
      <c r="U816" s="545"/>
      <c r="V816" s="545"/>
      <c r="W816" s="545"/>
      <c r="X816" s="545"/>
      <c r="Y816" s="545"/>
      <c r="Z816" s="545"/>
    </row>
    <row r="817" ht="9.0" customHeight="1">
      <c r="A817" s="545"/>
      <c r="B817" s="545"/>
      <c r="C817" s="545"/>
      <c r="D817" s="545"/>
      <c r="E817" s="545"/>
      <c r="F817" s="545"/>
      <c r="G817" s="545"/>
      <c r="H817" s="545"/>
      <c r="I817" s="545"/>
      <c r="J817" s="545"/>
      <c r="K817" s="545"/>
      <c r="L817" s="545"/>
      <c r="M817" s="545"/>
      <c r="N817" s="545"/>
      <c r="O817" s="545"/>
      <c r="P817" s="545"/>
      <c r="Q817" s="545"/>
      <c r="R817" s="545"/>
      <c r="S817" s="545"/>
      <c r="T817" s="545"/>
      <c r="U817" s="545"/>
      <c r="V817" s="545"/>
      <c r="W817" s="545"/>
      <c r="X817" s="545"/>
      <c r="Y817" s="545"/>
      <c r="Z817" s="545"/>
    </row>
    <row r="818" ht="9.0" customHeight="1">
      <c r="A818" s="545"/>
      <c r="B818" s="545"/>
      <c r="C818" s="545"/>
      <c r="D818" s="545"/>
      <c r="E818" s="545"/>
      <c r="F818" s="545"/>
      <c r="G818" s="545"/>
      <c r="H818" s="545"/>
      <c r="I818" s="545"/>
      <c r="J818" s="545"/>
      <c r="K818" s="545"/>
      <c r="L818" s="545"/>
      <c r="M818" s="545"/>
      <c r="N818" s="545"/>
      <c r="O818" s="545"/>
      <c r="P818" s="545"/>
      <c r="Q818" s="545"/>
      <c r="R818" s="545"/>
      <c r="S818" s="545"/>
      <c r="T818" s="545"/>
      <c r="U818" s="545"/>
      <c r="V818" s="545"/>
      <c r="W818" s="545"/>
      <c r="X818" s="545"/>
      <c r="Y818" s="545"/>
      <c r="Z818" s="545"/>
    </row>
    <row r="819" ht="9.0" customHeight="1">
      <c r="A819" s="545"/>
      <c r="B819" s="545"/>
      <c r="C819" s="545"/>
      <c r="D819" s="545"/>
      <c r="E819" s="545"/>
      <c r="F819" s="545"/>
      <c r="G819" s="545"/>
      <c r="H819" s="545"/>
      <c r="I819" s="545"/>
      <c r="J819" s="545"/>
      <c r="K819" s="545"/>
      <c r="L819" s="545"/>
      <c r="M819" s="545"/>
      <c r="N819" s="545"/>
      <c r="O819" s="545"/>
      <c r="P819" s="545"/>
      <c r="Q819" s="545"/>
      <c r="R819" s="545"/>
      <c r="S819" s="545"/>
      <c r="T819" s="545"/>
      <c r="U819" s="545"/>
      <c r="V819" s="545"/>
      <c r="W819" s="545"/>
      <c r="X819" s="545"/>
      <c r="Y819" s="545"/>
      <c r="Z819" s="545"/>
    </row>
    <row r="820" ht="9.0" customHeight="1">
      <c r="A820" s="545"/>
      <c r="B820" s="545"/>
      <c r="C820" s="545"/>
      <c r="D820" s="545"/>
      <c r="E820" s="545"/>
      <c r="F820" s="545"/>
      <c r="G820" s="545"/>
      <c r="H820" s="545"/>
      <c r="I820" s="545"/>
      <c r="J820" s="545"/>
      <c r="K820" s="545"/>
      <c r="L820" s="545"/>
      <c r="M820" s="545"/>
      <c r="N820" s="545"/>
      <c r="O820" s="545"/>
      <c r="P820" s="545"/>
      <c r="Q820" s="545"/>
      <c r="R820" s="545"/>
      <c r="S820" s="545"/>
      <c r="T820" s="545"/>
      <c r="U820" s="545"/>
      <c r="V820" s="545"/>
      <c r="W820" s="545"/>
      <c r="X820" s="545"/>
      <c r="Y820" s="545"/>
      <c r="Z820" s="545"/>
    </row>
    <row r="821" ht="9.0" customHeight="1">
      <c r="A821" s="545"/>
      <c r="B821" s="545"/>
      <c r="C821" s="545"/>
      <c r="D821" s="545"/>
      <c r="E821" s="545"/>
      <c r="F821" s="545"/>
      <c r="G821" s="545"/>
      <c r="H821" s="545"/>
      <c r="I821" s="545"/>
      <c r="J821" s="545"/>
      <c r="K821" s="545"/>
      <c r="L821" s="545"/>
      <c r="M821" s="545"/>
      <c r="N821" s="545"/>
      <c r="O821" s="545"/>
      <c r="P821" s="545"/>
      <c r="Q821" s="545"/>
      <c r="R821" s="545"/>
      <c r="S821" s="545"/>
      <c r="T821" s="545"/>
      <c r="U821" s="545"/>
      <c r="V821" s="545"/>
      <c r="W821" s="545"/>
      <c r="X821" s="545"/>
      <c r="Y821" s="545"/>
      <c r="Z821" s="545"/>
    </row>
    <row r="822" ht="9.0" customHeight="1">
      <c r="A822" s="545"/>
      <c r="B822" s="545"/>
      <c r="C822" s="545"/>
      <c r="D822" s="545"/>
      <c r="E822" s="545"/>
      <c r="F822" s="545"/>
      <c r="G822" s="545"/>
      <c r="H822" s="545"/>
      <c r="I822" s="545"/>
      <c r="J822" s="545"/>
      <c r="K822" s="545"/>
      <c r="L822" s="545"/>
      <c r="M822" s="545"/>
      <c r="N822" s="545"/>
      <c r="O822" s="545"/>
      <c r="P822" s="545"/>
      <c r="Q822" s="545"/>
      <c r="R822" s="545"/>
      <c r="S822" s="545"/>
      <c r="T822" s="545"/>
      <c r="U822" s="545"/>
      <c r="V822" s="545"/>
      <c r="W822" s="545"/>
      <c r="X822" s="545"/>
      <c r="Y822" s="545"/>
      <c r="Z822" s="545"/>
    </row>
    <row r="823" ht="9.0" customHeight="1">
      <c r="A823" s="545"/>
      <c r="B823" s="545"/>
      <c r="C823" s="545"/>
      <c r="D823" s="545"/>
      <c r="E823" s="545"/>
      <c r="F823" s="545"/>
      <c r="G823" s="545"/>
      <c r="H823" s="545"/>
      <c r="I823" s="545"/>
      <c r="J823" s="545"/>
      <c r="K823" s="545"/>
      <c r="L823" s="545"/>
      <c r="M823" s="545"/>
      <c r="N823" s="545"/>
      <c r="O823" s="545"/>
      <c r="P823" s="545"/>
      <c r="Q823" s="545"/>
      <c r="R823" s="545"/>
      <c r="S823" s="545"/>
      <c r="T823" s="545"/>
      <c r="U823" s="545"/>
      <c r="V823" s="545"/>
      <c r="W823" s="545"/>
      <c r="X823" s="545"/>
      <c r="Y823" s="545"/>
      <c r="Z823" s="545"/>
    </row>
    <row r="824" ht="9.0" customHeight="1">
      <c r="A824" s="545"/>
      <c r="B824" s="545"/>
      <c r="C824" s="545"/>
      <c r="D824" s="545"/>
      <c r="E824" s="545"/>
      <c r="F824" s="545"/>
      <c r="G824" s="545"/>
      <c r="H824" s="545"/>
      <c r="I824" s="545"/>
      <c r="J824" s="545"/>
      <c r="K824" s="545"/>
      <c r="L824" s="545"/>
      <c r="M824" s="545"/>
      <c r="N824" s="545"/>
      <c r="O824" s="545"/>
      <c r="P824" s="545"/>
      <c r="Q824" s="545"/>
      <c r="R824" s="545"/>
      <c r="S824" s="545"/>
      <c r="T824" s="545"/>
      <c r="U824" s="545"/>
      <c r="V824" s="545"/>
      <c r="W824" s="545"/>
      <c r="X824" s="545"/>
      <c r="Y824" s="545"/>
      <c r="Z824" s="545"/>
    </row>
    <row r="825" ht="9.0" customHeight="1">
      <c r="A825" s="545"/>
      <c r="B825" s="545"/>
      <c r="C825" s="545"/>
      <c r="D825" s="545"/>
      <c r="E825" s="545"/>
      <c r="F825" s="545"/>
      <c r="G825" s="545"/>
      <c r="H825" s="545"/>
      <c r="I825" s="545"/>
      <c r="J825" s="545"/>
      <c r="K825" s="545"/>
      <c r="L825" s="545"/>
      <c r="M825" s="545"/>
      <c r="N825" s="545"/>
      <c r="O825" s="545"/>
      <c r="P825" s="545"/>
      <c r="Q825" s="545"/>
      <c r="R825" s="545"/>
      <c r="S825" s="545"/>
      <c r="T825" s="545"/>
      <c r="U825" s="545"/>
      <c r="V825" s="545"/>
      <c r="W825" s="545"/>
      <c r="X825" s="545"/>
      <c r="Y825" s="545"/>
      <c r="Z825" s="545"/>
    </row>
    <row r="826" ht="9.0" customHeight="1">
      <c r="A826" s="545"/>
      <c r="B826" s="545"/>
      <c r="C826" s="545"/>
      <c r="D826" s="545"/>
      <c r="E826" s="545"/>
      <c r="F826" s="545"/>
      <c r="G826" s="545"/>
      <c r="H826" s="545"/>
      <c r="I826" s="545"/>
      <c r="J826" s="545"/>
      <c r="K826" s="545"/>
      <c r="L826" s="545"/>
      <c r="M826" s="545"/>
      <c r="N826" s="545"/>
      <c r="O826" s="545"/>
      <c r="P826" s="545"/>
      <c r="Q826" s="545"/>
      <c r="R826" s="545"/>
      <c r="S826" s="545"/>
      <c r="T826" s="545"/>
      <c r="U826" s="545"/>
      <c r="V826" s="545"/>
      <c r="W826" s="545"/>
      <c r="X826" s="545"/>
      <c r="Y826" s="545"/>
      <c r="Z826" s="545"/>
    </row>
    <row r="827" ht="9.0" customHeight="1">
      <c r="A827" s="545"/>
      <c r="B827" s="545"/>
      <c r="C827" s="545"/>
      <c r="D827" s="545"/>
      <c r="E827" s="545"/>
      <c r="F827" s="545"/>
      <c r="G827" s="545"/>
      <c r="H827" s="545"/>
      <c r="I827" s="545"/>
      <c r="J827" s="545"/>
      <c r="K827" s="545"/>
      <c r="L827" s="545"/>
      <c r="M827" s="545"/>
      <c r="N827" s="545"/>
      <c r="O827" s="545"/>
      <c r="P827" s="545"/>
      <c r="Q827" s="545"/>
      <c r="R827" s="545"/>
      <c r="S827" s="545"/>
      <c r="T827" s="545"/>
      <c r="U827" s="545"/>
      <c r="V827" s="545"/>
      <c r="W827" s="545"/>
      <c r="X827" s="545"/>
      <c r="Y827" s="545"/>
      <c r="Z827" s="545"/>
    </row>
    <row r="828" ht="9.0" customHeight="1">
      <c r="A828" s="545"/>
      <c r="B828" s="545"/>
      <c r="C828" s="545"/>
      <c r="D828" s="545"/>
      <c r="E828" s="545"/>
      <c r="F828" s="545"/>
      <c r="G828" s="545"/>
      <c r="H828" s="545"/>
      <c r="I828" s="545"/>
      <c r="J828" s="545"/>
      <c r="K828" s="545"/>
      <c r="L828" s="545"/>
      <c r="M828" s="545"/>
      <c r="N828" s="545"/>
      <c r="O828" s="545"/>
      <c r="P828" s="545"/>
      <c r="Q828" s="545"/>
      <c r="R828" s="545"/>
      <c r="S828" s="545"/>
      <c r="T828" s="545"/>
      <c r="U828" s="545"/>
      <c r="V828" s="545"/>
      <c r="W828" s="545"/>
      <c r="X828" s="545"/>
      <c r="Y828" s="545"/>
      <c r="Z828" s="545"/>
    </row>
    <row r="829" ht="9.0" customHeight="1">
      <c r="A829" s="545"/>
      <c r="B829" s="545"/>
      <c r="C829" s="545"/>
      <c r="D829" s="545"/>
      <c r="E829" s="545"/>
      <c r="F829" s="545"/>
      <c r="G829" s="545"/>
      <c r="H829" s="545"/>
      <c r="I829" s="545"/>
      <c r="J829" s="545"/>
      <c r="K829" s="545"/>
      <c r="L829" s="545"/>
      <c r="M829" s="545"/>
      <c r="N829" s="545"/>
      <c r="O829" s="545"/>
      <c r="P829" s="545"/>
      <c r="Q829" s="545"/>
      <c r="R829" s="545"/>
      <c r="S829" s="545"/>
      <c r="T829" s="545"/>
      <c r="U829" s="545"/>
      <c r="V829" s="545"/>
      <c r="W829" s="545"/>
      <c r="X829" s="545"/>
      <c r="Y829" s="545"/>
      <c r="Z829" s="545"/>
    </row>
    <row r="830" ht="9.0" customHeight="1">
      <c r="A830" s="545"/>
      <c r="B830" s="545"/>
      <c r="C830" s="545"/>
      <c r="D830" s="545"/>
      <c r="E830" s="545"/>
      <c r="F830" s="545"/>
      <c r="G830" s="545"/>
      <c r="H830" s="545"/>
      <c r="I830" s="545"/>
      <c r="J830" s="545"/>
      <c r="K830" s="545"/>
      <c r="L830" s="545"/>
      <c r="M830" s="545"/>
      <c r="N830" s="545"/>
      <c r="O830" s="545"/>
      <c r="P830" s="545"/>
      <c r="Q830" s="545"/>
      <c r="R830" s="545"/>
      <c r="S830" s="545"/>
      <c r="T830" s="545"/>
      <c r="U830" s="545"/>
      <c r="V830" s="545"/>
      <c r="W830" s="545"/>
      <c r="X830" s="545"/>
      <c r="Y830" s="545"/>
      <c r="Z830" s="545"/>
    </row>
    <row r="831" ht="9.0" customHeight="1">
      <c r="A831" s="545"/>
      <c r="B831" s="545"/>
      <c r="C831" s="545"/>
      <c r="D831" s="545"/>
      <c r="E831" s="545"/>
      <c r="F831" s="545"/>
      <c r="G831" s="545"/>
      <c r="H831" s="545"/>
      <c r="I831" s="545"/>
      <c r="J831" s="545"/>
      <c r="K831" s="545"/>
      <c r="L831" s="545"/>
      <c r="M831" s="545"/>
      <c r="N831" s="545"/>
      <c r="O831" s="545"/>
      <c r="P831" s="545"/>
      <c r="Q831" s="545"/>
      <c r="R831" s="545"/>
      <c r="S831" s="545"/>
      <c r="T831" s="545"/>
      <c r="U831" s="545"/>
      <c r="V831" s="545"/>
      <c r="W831" s="545"/>
      <c r="X831" s="545"/>
      <c r="Y831" s="545"/>
      <c r="Z831" s="545"/>
    </row>
    <row r="832" ht="9.0" customHeight="1">
      <c r="A832" s="545"/>
      <c r="B832" s="545"/>
      <c r="C832" s="545"/>
      <c r="D832" s="545"/>
      <c r="E832" s="545"/>
      <c r="F832" s="545"/>
      <c r="G832" s="545"/>
      <c r="H832" s="545"/>
      <c r="I832" s="545"/>
      <c r="J832" s="545"/>
      <c r="K832" s="545"/>
      <c r="L832" s="545"/>
      <c r="M832" s="545"/>
      <c r="N832" s="545"/>
      <c r="O832" s="545"/>
      <c r="P832" s="545"/>
      <c r="Q832" s="545"/>
      <c r="R832" s="545"/>
      <c r="S832" s="545"/>
      <c r="T832" s="545"/>
      <c r="U832" s="545"/>
      <c r="V832" s="545"/>
      <c r="W832" s="545"/>
      <c r="X832" s="545"/>
      <c r="Y832" s="545"/>
      <c r="Z832" s="545"/>
    </row>
    <row r="833" ht="9.0" customHeight="1">
      <c r="A833" s="545"/>
      <c r="B833" s="545"/>
      <c r="C833" s="545"/>
      <c r="D833" s="545"/>
      <c r="E833" s="545"/>
      <c r="F833" s="545"/>
      <c r="G833" s="545"/>
      <c r="H833" s="545"/>
      <c r="I833" s="545"/>
      <c r="J833" s="545"/>
      <c r="K833" s="545"/>
      <c r="L833" s="545"/>
      <c r="M833" s="545"/>
      <c r="N833" s="545"/>
      <c r="O833" s="545"/>
      <c r="P833" s="545"/>
      <c r="Q833" s="545"/>
      <c r="R833" s="545"/>
      <c r="S833" s="545"/>
      <c r="T833" s="545"/>
      <c r="U833" s="545"/>
      <c r="V833" s="545"/>
      <c r="W833" s="545"/>
      <c r="X833" s="545"/>
      <c r="Y833" s="545"/>
      <c r="Z833" s="545"/>
    </row>
    <row r="834" ht="9.0" customHeight="1">
      <c r="A834" s="545"/>
      <c r="B834" s="545"/>
      <c r="C834" s="545"/>
      <c r="D834" s="545"/>
      <c r="E834" s="545"/>
      <c r="F834" s="545"/>
      <c r="G834" s="545"/>
      <c r="H834" s="545"/>
      <c r="I834" s="545"/>
      <c r="J834" s="545"/>
      <c r="K834" s="545"/>
      <c r="L834" s="545"/>
      <c r="M834" s="545"/>
      <c r="N834" s="545"/>
      <c r="O834" s="545"/>
      <c r="P834" s="545"/>
      <c r="Q834" s="545"/>
      <c r="R834" s="545"/>
      <c r="S834" s="545"/>
      <c r="T834" s="545"/>
      <c r="U834" s="545"/>
      <c r="V834" s="545"/>
      <c r="W834" s="545"/>
      <c r="X834" s="545"/>
      <c r="Y834" s="545"/>
      <c r="Z834" s="545"/>
    </row>
    <row r="835" ht="9.0" customHeight="1">
      <c r="A835" s="545"/>
      <c r="B835" s="545"/>
      <c r="C835" s="545"/>
      <c r="D835" s="545"/>
      <c r="E835" s="545"/>
      <c r="F835" s="545"/>
      <c r="G835" s="545"/>
      <c r="H835" s="545"/>
      <c r="I835" s="545"/>
      <c r="J835" s="545"/>
      <c r="K835" s="545"/>
      <c r="L835" s="545"/>
      <c r="M835" s="545"/>
      <c r="N835" s="545"/>
      <c r="O835" s="545"/>
      <c r="P835" s="545"/>
      <c r="Q835" s="545"/>
      <c r="R835" s="545"/>
      <c r="S835" s="545"/>
      <c r="T835" s="545"/>
      <c r="U835" s="545"/>
      <c r="V835" s="545"/>
      <c r="W835" s="545"/>
      <c r="X835" s="545"/>
      <c r="Y835" s="545"/>
      <c r="Z835" s="545"/>
    </row>
    <row r="836" ht="9.0" customHeight="1">
      <c r="A836" s="545"/>
      <c r="B836" s="545"/>
      <c r="C836" s="545"/>
      <c r="D836" s="545"/>
      <c r="E836" s="545"/>
      <c r="F836" s="545"/>
      <c r="G836" s="545"/>
      <c r="H836" s="545"/>
      <c r="I836" s="545"/>
      <c r="J836" s="545"/>
      <c r="K836" s="545"/>
      <c r="L836" s="545"/>
      <c r="M836" s="545"/>
      <c r="N836" s="545"/>
      <c r="O836" s="545"/>
      <c r="P836" s="545"/>
      <c r="Q836" s="545"/>
      <c r="R836" s="545"/>
      <c r="S836" s="545"/>
      <c r="T836" s="545"/>
      <c r="U836" s="545"/>
      <c r="V836" s="545"/>
      <c r="W836" s="545"/>
      <c r="X836" s="545"/>
      <c r="Y836" s="545"/>
      <c r="Z836" s="545"/>
    </row>
    <row r="837" ht="9.0" customHeight="1">
      <c r="A837" s="545"/>
      <c r="B837" s="545"/>
      <c r="C837" s="545"/>
      <c r="D837" s="545"/>
      <c r="E837" s="545"/>
      <c r="F837" s="545"/>
      <c r="G837" s="545"/>
      <c r="H837" s="545"/>
      <c r="I837" s="545"/>
      <c r="J837" s="545"/>
      <c r="K837" s="545"/>
      <c r="L837" s="545"/>
      <c r="M837" s="545"/>
      <c r="N837" s="545"/>
      <c r="O837" s="545"/>
      <c r="P837" s="545"/>
      <c r="Q837" s="545"/>
      <c r="R837" s="545"/>
      <c r="S837" s="545"/>
      <c r="T837" s="545"/>
      <c r="U837" s="545"/>
      <c r="V837" s="545"/>
      <c r="W837" s="545"/>
      <c r="X837" s="545"/>
      <c r="Y837" s="545"/>
      <c r="Z837" s="545"/>
    </row>
    <row r="838" ht="9.0" customHeight="1">
      <c r="A838" s="545"/>
      <c r="B838" s="545"/>
      <c r="C838" s="545"/>
      <c r="D838" s="545"/>
      <c r="E838" s="545"/>
      <c r="F838" s="545"/>
      <c r="G838" s="545"/>
      <c r="H838" s="545"/>
      <c r="I838" s="545"/>
      <c r="J838" s="545"/>
      <c r="K838" s="545"/>
      <c r="L838" s="545"/>
      <c r="M838" s="545"/>
      <c r="N838" s="545"/>
      <c r="O838" s="545"/>
      <c r="P838" s="545"/>
      <c r="Q838" s="545"/>
      <c r="R838" s="545"/>
      <c r="S838" s="545"/>
      <c r="T838" s="545"/>
      <c r="U838" s="545"/>
      <c r="V838" s="545"/>
      <c r="W838" s="545"/>
      <c r="X838" s="545"/>
      <c r="Y838" s="545"/>
      <c r="Z838" s="545"/>
    </row>
    <row r="839" ht="9.0" customHeight="1">
      <c r="A839" s="545"/>
      <c r="B839" s="545"/>
      <c r="C839" s="545"/>
      <c r="D839" s="545"/>
      <c r="E839" s="545"/>
      <c r="F839" s="545"/>
      <c r="G839" s="545"/>
      <c r="H839" s="545"/>
      <c r="I839" s="545"/>
      <c r="J839" s="545"/>
      <c r="K839" s="545"/>
      <c r="L839" s="545"/>
      <c r="M839" s="545"/>
      <c r="N839" s="545"/>
      <c r="O839" s="545"/>
      <c r="P839" s="545"/>
      <c r="Q839" s="545"/>
      <c r="R839" s="545"/>
      <c r="S839" s="545"/>
      <c r="T839" s="545"/>
      <c r="U839" s="545"/>
      <c r="V839" s="545"/>
      <c r="W839" s="545"/>
      <c r="X839" s="545"/>
      <c r="Y839" s="545"/>
      <c r="Z839" s="545"/>
    </row>
    <row r="840" ht="9.0" customHeight="1">
      <c r="A840" s="545"/>
      <c r="B840" s="545"/>
      <c r="C840" s="545"/>
      <c r="D840" s="545"/>
      <c r="E840" s="545"/>
      <c r="F840" s="545"/>
      <c r="G840" s="545"/>
      <c r="H840" s="545"/>
      <c r="I840" s="545"/>
      <c r="J840" s="545"/>
      <c r="K840" s="545"/>
      <c r="L840" s="545"/>
      <c r="M840" s="545"/>
      <c r="N840" s="545"/>
      <c r="O840" s="545"/>
      <c r="P840" s="545"/>
      <c r="Q840" s="545"/>
      <c r="R840" s="545"/>
      <c r="S840" s="545"/>
      <c r="T840" s="545"/>
      <c r="U840" s="545"/>
      <c r="V840" s="545"/>
      <c r="W840" s="545"/>
      <c r="X840" s="545"/>
      <c r="Y840" s="545"/>
      <c r="Z840" s="545"/>
    </row>
    <row r="841" ht="9.0" customHeight="1">
      <c r="A841" s="545"/>
      <c r="B841" s="545"/>
      <c r="C841" s="545"/>
      <c r="D841" s="545"/>
      <c r="E841" s="545"/>
      <c r="F841" s="545"/>
      <c r="G841" s="545"/>
      <c r="H841" s="545"/>
      <c r="I841" s="545"/>
      <c r="J841" s="545"/>
      <c r="K841" s="545"/>
      <c r="L841" s="545"/>
      <c r="M841" s="545"/>
      <c r="N841" s="545"/>
      <c r="O841" s="545"/>
      <c r="P841" s="545"/>
      <c r="Q841" s="545"/>
      <c r="R841" s="545"/>
      <c r="S841" s="545"/>
      <c r="T841" s="545"/>
      <c r="U841" s="545"/>
      <c r="V841" s="545"/>
      <c r="W841" s="545"/>
      <c r="X841" s="545"/>
      <c r="Y841" s="545"/>
      <c r="Z841" s="545"/>
    </row>
    <row r="842" ht="9.0" customHeight="1">
      <c r="A842" s="545"/>
      <c r="B842" s="545"/>
      <c r="C842" s="545"/>
      <c r="D842" s="545"/>
      <c r="E842" s="545"/>
      <c r="F842" s="545"/>
      <c r="G842" s="545"/>
      <c r="H842" s="545"/>
      <c r="I842" s="545"/>
      <c r="J842" s="545"/>
      <c r="K842" s="545"/>
      <c r="L842" s="545"/>
      <c r="M842" s="545"/>
      <c r="N842" s="545"/>
      <c r="O842" s="545"/>
      <c r="P842" s="545"/>
      <c r="Q842" s="545"/>
      <c r="R842" s="545"/>
      <c r="S842" s="545"/>
      <c r="T842" s="545"/>
      <c r="U842" s="545"/>
      <c r="V842" s="545"/>
      <c r="W842" s="545"/>
      <c r="X842" s="545"/>
      <c r="Y842" s="545"/>
      <c r="Z842" s="545"/>
    </row>
    <row r="843" ht="9.0" customHeight="1">
      <c r="A843" s="545"/>
      <c r="B843" s="545"/>
      <c r="C843" s="545"/>
      <c r="D843" s="545"/>
      <c r="E843" s="545"/>
      <c r="F843" s="545"/>
      <c r="G843" s="545"/>
      <c r="H843" s="545"/>
      <c r="I843" s="545"/>
      <c r="J843" s="545"/>
      <c r="K843" s="545"/>
      <c r="L843" s="545"/>
      <c r="M843" s="545"/>
      <c r="N843" s="545"/>
      <c r="O843" s="545"/>
      <c r="P843" s="545"/>
      <c r="Q843" s="545"/>
      <c r="R843" s="545"/>
      <c r="S843" s="545"/>
      <c r="T843" s="545"/>
      <c r="U843" s="545"/>
      <c r="V843" s="545"/>
      <c r="W843" s="545"/>
      <c r="X843" s="545"/>
      <c r="Y843" s="545"/>
      <c r="Z843" s="545"/>
    </row>
    <row r="844" ht="9.0" customHeight="1">
      <c r="A844" s="545"/>
      <c r="B844" s="545"/>
      <c r="C844" s="545"/>
      <c r="D844" s="545"/>
      <c r="E844" s="545"/>
      <c r="F844" s="545"/>
      <c r="G844" s="545"/>
      <c r="H844" s="545"/>
      <c r="I844" s="545"/>
      <c r="J844" s="545"/>
      <c r="K844" s="545"/>
      <c r="L844" s="545"/>
      <c r="M844" s="545"/>
      <c r="N844" s="545"/>
      <c r="O844" s="545"/>
      <c r="P844" s="545"/>
      <c r="Q844" s="545"/>
      <c r="R844" s="545"/>
      <c r="S844" s="545"/>
      <c r="T844" s="545"/>
      <c r="U844" s="545"/>
      <c r="V844" s="545"/>
      <c r="W844" s="545"/>
      <c r="X844" s="545"/>
      <c r="Y844" s="545"/>
      <c r="Z844" s="545"/>
    </row>
    <row r="845" ht="9.0" customHeight="1">
      <c r="A845" s="545"/>
      <c r="B845" s="545"/>
      <c r="C845" s="545"/>
      <c r="D845" s="545"/>
      <c r="E845" s="545"/>
      <c r="F845" s="545"/>
      <c r="G845" s="545"/>
      <c r="H845" s="545"/>
      <c r="I845" s="545"/>
      <c r="J845" s="545"/>
      <c r="K845" s="545"/>
      <c r="L845" s="545"/>
      <c r="M845" s="545"/>
      <c r="N845" s="545"/>
      <c r="O845" s="545"/>
      <c r="P845" s="545"/>
      <c r="Q845" s="545"/>
      <c r="R845" s="545"/>
      <c r="S845" s="545"/>
      <c r="T845" s="545"/>
      <c r="U845" s="545"/>
      <c r="V845" s="545"/>
      <c r="W845" s="545"/>
      <c r="X845" s="545"/>
      <c r="Y845" s="545"/>
      <c r="Z845" s="545"/>
    </row>
    <row r="846" ht="9.0" customHeight="1">
      <c r="A846" s="545"/>
      <c r="B846" s="545"/>
      <c r="C846" s="545"/>
      <c r="D846" s="545"/>
      <c r="E846" s="545"/>
      <c r="F846" s="545"/>
      <c r="G846" s="545"/>
      <c r="H846" s="545"/>
      <c r="I846" s="545"/>
      <c r="J846" s="545"/>
      <c r="K846" s="545"/>
      <c r="L846" s="545"/>
      <c r="M846" s="545"/>
      <c r="N846" s="545"/>
      <c r="O846" s="545"/>
      <c r="P846" s="545"/>
      <c r="Q846" s="545"/>
      <c r="R846" s="545"/>
      <c r="S846" s="545"/>
      <c r="T846" s="545"/>
      <c r="U846" s="545"/>
      <c r="V846" s="545"/>
      <c r="W846" s="545"/>
      <c r="X846" s="545"/>
      <c r="Y846" s="545"/>
      <c r="Z846" s="545"/>
    </row>
    <row r="847" ht="9.0" customHeight="1">
      <c r="A847" s="545"/>
      <c r="B847" s="545"/>
      <c r="C847" s="545"/>
      <c r="D847" s="545"/>
      <c r="E847" s="545"/>
      <c r="F847" s="545"/>
      <c r="G847" s="545"/>
      <c r="H847" s="545"/>
      <c r="I847" s="545"/>
      <c r="J847" s="545"/>
      <c r="K847" s="545"/>
      <c r="L847" s="545"/>
      <c r="M847" s="545"/>
      <c r="N847" s="545"/>
      <c r="O847" s="545"/>
      <c r="P847" s="545"/>
      <c r="Q847" s="545"/>
      <c r="R847" s="545"/>
      <c r="S847" s="545"/>
      <c r="T847" s="545"/>
      <c r="U847" s="545"/>
      <c r="V847" s="545"/>
      <c r="W847" s="545"/>
      <c r="X847" s="545"/>
      <c r="Y847" s="545"/>
      <c r="Z847" s="545"/>
    </row>
    <row r="848" ht="9.0" customHeight="1">
      <c r="A848" s="545"/>
      <c r="B848" s="545"/>
      <c r="C848" s="545"/>
      <c r="D848" s="545"/>
      <c r="E848" s="545"/>
      <c r="F848" s="545"/>
      <c r="G848" s="545"/>
      <c r="H848" s="545"/>
      <c r="I848" s="545"/>
      <c r="J848" s="545"/>
      <c r="K848" s="545"/>
      <c r="L848" s="545"/>
      <c r="M848" s="545"/>
      <c r="N848" s="545"/>
      <c r="O848" s="545"/>
      <c r="P848" s="545"/>
      <c r="Q848" s="545"/>
      <c r="R848" s="545"/>
      <c r="S848" s="545"/>
      <c r="T848" s="545"/>
      <c r="U848" s="545"/>
      <c r="V848" s="545"/>
      <c r="W848" s="545"/>
      <c r="X848" s="545"/>
      <c r="Y848" s="545"/>
      <c r="Z848" s="545"/>
    </row>
    <row r="849" ht="9.0" customHeight="1">
      <c r="A849" s="545"/>
      <c r="B849" s="545"/>
      <c r="C849" s="545"/>
      <c r="D849" s="545"/>
      <c r="E849" s="545"/>
      <c r="F849" s="545"/>
      <c r="G849" s="545"/>
      <c r="H849" s="545"/>
      <c r="I849" s="545"/>
      <c r="J849" s="545"/>
      <c r="K849" s="545"/>
      <c r="L849" s="545"/>
      <c r="M849" s="545"/>
      <c r="N849" s="545"/>
      <c r="O849" s="545"/>
      <c r="P849" s="545"/>
      <c r="Q849" s="545"/>
      <c r="R849" s="545"/>
      <c r="S849" s="545"/>
      <c r="T849" s="545"/>
      <c r="U849" s="545"/>
      <c r="V849" s="545"/>
      <c r="W849" s="545"/>
      <c r="X849" s="545"/>
      <c r="Y849" s="545"/>
      <c r="Z849" s="545"/>
    </row>
    <row r="850" ht="9.0" customHeight="1">
      <c r="A850" s="545"/>
      <c r="B850" s="545"/>
      <c r="C850" s="545"/>
      <c r="D850" s="545"/>
      <c r="E850" s="545"/>
      <c r="F850" s="545"/>
      <c r="G850" s="545"/>
      <c r="H850" s="545"/>
      <c r="I850" s="545"/>
      <c r="J850" s="545"/>
      <c r="K850" s="545"/>
      <c r="L850" s="545"/>
      <c r="M850" s="545"/>
      <c r="N850" s="545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</row>
    <row r="851" ht="9.0" customHeight="1">
      <c r="A851" s="545"/>
      <c r="B851" s="545"/>
      <c r="C851" s="545"/>
      <c r="D851" s="545"/>
      <c r="E851" s="545"/>
      <c r="F851" s="545"/>
      <c r="G851" s="545"/>
      <c r="H851" s="545"/>
      <c r="I851" s="545"/>
      <c r="J851" s="545"/>
      <c r="K851" s="545"/>
      <c r="L851" s="545"/>
      <c r="M851" s="545"/>
      <c r="N851" s="545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</row>
    <row r="852" ht="9.0" customHeight="1">
      <c r="A852" s="545"/>
      <c r="B852" s="545"/>
      <c r="C852" s="545"/>
      <c r="D852" s="545"/>
      <c r="E852" s="545"/>
      <c r="F852" s="545"/>
      <c r="G852" s="545"/>
      <c r="H852" s="545"/>
      <c r="I852" s="545"/>
      <c r="J852" s="545"/>
      <c r="K852" s="545"/>
      <c r="L852" s="545"/>
      <c r="M852" s="545"/>
      <c r="N852" s="545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</row>
    <row r="853" ht="9.0" customHeight="1">
      <c r="A853" s="545"/>
      <c r="B853" s="545"/>
      <c r="C853" s="545"/>
      <c r="D853" s="545"/>
      <c r="E853" s="545"/>
      <c r="F853" s="545"/>
      <c r="G853" s="545"/>
      <c r="H853" s="545"/>
      <c r="I853" s="545"/>
      <c r="J853" s="545"/>
      <c r="K853" s="545"/>
      <c r="L853" s="545"/>
      <c r="M853" s="545"/>
      <c r="N853" s="545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</row>
    <row r="854" ht="9.0" customHeight="1">
      <c r="A854" s="545"/>
      <c r="B854" s="545"/>
      <c r="C854" s="545"/>
      <c r="D854" s="545"/>
      <c r="E854" s="545"/>
      <c r="F854" s="545"/>
      <c r="G854" s="545"/>
      <c r="H854" s="545"/>
      <c r="I854" s="545"/>
      <c r="J854" s="545"/>
      <c r="K854" s="545"/>
      <c r="L854" s="545"/>
      <c r="M854" s="545"/>
      <c r="N854" s="545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</row>
    <row r="855" ht="9.0" customHeight="1">
      <c r="A855" s="545"/>
      <c r="B855" s="545"/>
      <c r="C855" s="545"/>
      <c r="D855" s="545"/>
      <c r="E855" s="545"/>
      <c r="F855" s="545"/>
      <c r="G855" s="545"/>
      <c r="H855" s="545"/>
      <c r="I855" s="545"/>
      <c r="J855" s="545"/>
      <c r="K855" s="545"/>
      <c r="L855" s="545"/>
      <c r="M855" s="545"/>
      <c r="N855" s="545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</row>
    <row r="856" ht="9.0" customHeight="1">
      <c r="A856" s="545"/>
      <c r="B856" s="545"/>
      <c r="C856" s="545"/>
      <c r="D856" s="545"/>
      <c r="E856" s="545"/>
      <c r="F856" s="545"/>
      <c r="G856" s="545"/>
      <c r="H856" s="545"/>
      <c r="I856" s="545"/>
      <c r="J856" s="545"/>
      <c r="K856" s="545"/>
      <c r="L856" s="545"/>
      <c r="M856" s="545"/>
      <c r="N856" s="545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</row>
    <row r="857" ht="9.0" customHeight="1">
      <c r="A857" s="545"/>
      <c r="B857" s="545"/>
      <c r="C857" s="545"/>
      <c r="D857" s="545"/>
      <c r="E857" s="545"/>
      <c r="F857" s="545"/>
      <c r="G857" s="545"/>
      <c r="H857" s="545"/>
      <c r="I857" s="545"/>
      <c r="J857" s="545"/>
      <c r="K857" s="545"/>
      <c r="L857" s="545"/>
      <c r="M857" s="545"/>
      <c r="N857" s="545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</row>
    <row r="858" ht="9.0" customHeight="1">
      <c r="A858" s="545"/>
      <c r="B858" s="545"/>
      <c r="C858" s="545"/>
      <c r="D858" s="545"/>
      <c r="E858" s="545"/>
      <c r="F858" s="545"/>
      <c r="G858" s="545"/>
      <c r="H858" s="545"/>
      <c r="I858" s="545"/>
      <c r="J858" s="545"/>
      <c r="K858" s="545"/>
      <c r="L858" s="545"/>
      <c r="M858" s="545"/>
      <c r="N858" s="545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</row>
    <row r="859" ht="9.0" customHeight="1">
      <c r="A859" s="545"/>
      <c r="B859" s="545"/>
      <c r="C859" s="545"/>
      <c r="D859" s="545"/>
      <c r="E859" s="545"/>
      <c r="F859" s="545"/>
      <c r="G859" s="545"/>
      <c r="H859" s="545"/>
      <c r="I859" s="545"/>
      <c r="J859" s="545"/>
      <c r="K859" s="545"/>
      <c r="L859" s="545"/>
      <c r="M859" s="545"/>
      <c r="N859" s="545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</row>
    <row r="860" ht="9.0" customHeight="1">
      <c r="A860" s="545"/>
      <c r="B860" s="545"/>
      <c r="C860" s="545"/>
      <c r="D860" s="545"/>
      <c r="E860" s="545"/>
      <c r="F860" s="545"/>
      <c r="G860" s="545"/>
      <c r="H860" s="545"/>
      <c r="I860" s="545"/>
      <c r="J860" s="545"/>
      <c r="K860" s="545"/>
      <c r="L860" s="545"/>
      <c r="M860" s="545"/>
      <c r="N860" s="545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</row>
    <row r="861" ht="9.0" customHeight="1">
      <c r="A861" s="545"/>
      <c r="B861" s="545"/>
      <c r="C861" s="545"/>
      <c r="D861" s="545"/>
      <c r="E861" s="545"/>
      <c r="F861" s="545"/>
      <c r="G861" s="545"/>
      <c r="H861" s="545"/>
      <c r="I861" s="545"/>
      <c r="J861" s="545"/>
      <c r="K861" s="545"/>
      <c r="L861" s="545"/>
      <c r="M861" s="545"/>
      <c r="N861" s="545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</row>
    <row r="862" ht="9.0" customHeight="1">
      <c r="A862" s="545"/>
      <c r="B862" s="545"/>
      <c r="C862" s="545"/>
      <c r="D862" s="545"/>
      <c r="E862" s="545"/>
      <c r="F862" s="545"/>
      <c r="G862" s="545"/>
      <c r="H862" s="545"/>
      <c r="I862" s="545"/>
      <c r="J862" s="545"/>
      <c r="K862" s="545"/>
      <c r="L862" s="545"/>
      <c r="M862" s="545"/>
      <c r="N862" s="545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</row>
    <row r="863" ht="9.0" customHeight="1">
      <c r="A863" s="545"/>
      <c r="B863" s="545"/>
      <c r="C863" s="545"/>
      <c r="D863" s="545"/>
      <c r="E863" s="545"/>
      <c r="F863" s="545"/>
      <c r="G863" s="545"/>
      <c r="H863" s="545"/>
      <c r="I863" s="545"/>
      <c r="J863" s="545"/>
      <c r="K863" s="545"/>
      <c r="L863" s="545"/>
      <c r="M863" s="545"/>
      <c r="N863" s="545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</row>
    <row r="864" ht="9.0" customHeight="1">
      <c r="A864" s="545"/>
      <c r="B864" s="545"/>
      <c r="C864" s="545"/>
      <c r="D864" s="545"/>
      <c r="E864" s="545"/>
      <c r="F864" s="545"/>
      <c r="G864" s="545"/>
      <c r="H864" s="545"/>
      <c r="I864" s="545"/>
      <c r="J864" s="545"/>
      <c r="K864" s="545"/>
      <c r="L864" s="545"/>
      <c r="M864" s="545"/>
      <c r="N864" s="545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</row>
    <row r="865" ht="9.0" customHeight="1">
      <c r="A865" s="545"/>
      <c r="B865" s="545"/>
      <c r="C865" s="545"/>
      <c r="D865" s="545"/>
      <c r="E865" s="545"/>
      <c r="F865" s="545"/>
      <c r="G865" s="545"/>
      <c r="H865" s="545"/>
      <c r="I865" s="545"/>
      <c r="J865" s="545"/>
      <c r="K865" s="545"/>
      <c r="L865" s="545"/>
      <c r="M865" s="545"/>
      <c r="N865" s="545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</row>
    <row r="866" ht="9.0" customHeight="1">
      <c r="A866" s="545"/>
      <c r="B866" s="545"/>
      <c r="C866" s="545"/>
      <c r="D866" s="545"/>
      <c r="E866" s="545"/>
      <c r="F866" s="545"/>
      <c r="G866" s="545"/>
      <c r="H866" s="545"/>
      <c r="I866" s="545"/>
      <c r="J866" s="545"/>
      <c r="K866" s="545"/>
      <c r="L866" s="545"/>
      <c r="M866" s="545"/>
      <c r="N866" s="545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</row>
    <row r="867" ht="9.0" customHeight="1">
      <c r="A867" s="545"/>
      <c r="B867" s="545"/>
      <c r="C867" s="545"/>
      <c r="D867" s="545"/>
      <c r="E867" s="545"/>
      <c r="F867" s="545"/>
      <c r="G867" s="545"/>
      <c r="H867" s="545"/>
      <c r="I867" s="545"/>
      <c r="J867" s="545"/>
      <c r="K867" s="545"/>
      <c r="L867" s="545"/>
      <c r="M867" s="545"/>
      <c r="N867" s="545"/>
      <c r="O867" s="545"/>
      <c r="P867" s="545"/>
      <c r="Q867" s="545"/>
      <c r="R867" s="545"/>
      <c r="S867" s="545"/>
      <c r="T867" s="545"/>
      <c r="U867" s="545"/>
      <c r="V867" s="545"/>
      <c r="W867" s="545"/>
      <c r="X867" s="545"/>
      <c r="Y867" s="545"/>
      <c r="Z867" s="545"/>
    </row>
    <row r="868" ht="9.0" customHeight="1">
      <c r="A868" s="545"/>
      <c r="B868" s="545"/>
      <c r="C868" s="545"/>
      <c r="D868" s="545"/>
      <c r="E868" s="545"/>
      <c r="F868" s="545"/>
      <c r="G868" s="545"/>
      <c r="H868" s="545"/>
      <c r="I868" s="545"/>
      <c r="J868" s="545"/>
      <c r="K868" s="545"/>
      <c r="L868" s="545"/>
      <c r="M868" s="545"/>
      <c r="N868" s="545"/>
      <c r="O868" s="545"/>
      <c r="P868" s="545"/>
      <c r="Q868" s="545"/>
      <c r="R868" s="545"/>
      <c r="S868" s="545"/>
      <c r="T868" s="545"/>
      <c r="U868" s="545"/>
      <c r="V868" s="545"/>
      <c r="W868" s="545"/>
      <c r="X868" s="545"/>
      <c r="Y868" s="545"/>
      <c r="Z868" s="545"/>
    </row>
    <row r="869" ht="9.0" customHeight="1">
      <c r="A869" s="545"/>
      <c r="B869" s="545"/>
      <c r="C869" s="545"/>
      <c r="D869" s="545"/>
      <c r="E869" s="545"/>
      <c r="F869" s="545"/>
      <c r="G869" s="545"/>
      <c r="H869" s="545"/>
      <c r="I869" s="545"/>
      <c r="J869" s="545"/>
      <c r="K869" s="545"/>
      <c r="L869" s="545"/>
      <c r="M869" s="545"/>
      <c r="N869" s="545"/>
      <c r="O869" s="545"/>
      <c r="P869" s="545"/>
      <c r="Q869" s="545"/>
      <c r="R869" s="545"/>
      <c r="S869" s="545"/>
      <c r="T869" s="545"/>
      <c r="U869" s="545"/>
      <c r="V869" s="545"/>
      <c r="W869" s="545"/>
      <c r="X869" s="545"/>
      <c r="Y869" s="545"/>
      <c r="Z869" s="545"/>
    </row>
    <row r="870" ht="9.0" customHeight="1">
      <c r="A870" s="545"/>
      <c r="B870" s="545"/>
      <c r="C870" s="545"/>
      <c r="D870" s="545"/>
      <c r="E870" s="545"/>
      <c r="F870" s="545"/>
      <c r="G870" s="545"/>
      <c r="H870" s="545"/>
      <c r="I870" s="545"/>
      <c r="J870" s="545"/>
      <c r="K870" s="545"/>
      <c r="L870" s="545"/>
      <c r="M870" s="545"/>
      <c r="N870" s="545"/>
      <c r="O870" s="545"/>
      <c r="P870" s="545"/>
      <c r="Q870" s="545"/>
      <c r="R870" s="545"/>
      <c r="S870" s="545"/>
      <c r="T870" s="545"/>
      <c r="U870" s="545"/>
      <c r="V870" s="545"/>
      <c r="W870" s="545"/>
      <c r="X870" s="545"/>
      <c r="Y870" s="545"/>
      <c r="Z870" s="545"/>
    </row>
    <row r="871" ht="9.0" customHeight="1">
      <c r="A871" s="545"/>
      <c r="B871" s="545"/>
      <c r="C871" s="545"/>
      <c r="D871" s="545"/>
      <c r="E871" s="545"/>
      <c r="F871" s="545"/>
      <c r="G871" s="545"/>
      <c r="H871" s="545"/>
      <c r="I871" s="545"/>
      <c r="J871" s="545"/>
      <c r="K871" s="545"/>
      <c r="L871" s="545"/>
      <c r="M871" s="545"/>
      <c r="N871" s="545"/>
      <c r="O871" s="545"/>
      <c r="P871" s="545"/>
      <c r="Q871" s="545"/>
      <c r="R871" s="545"/>
      <c r="S871" s="545"/>
      <c r="T871" s="545"/>
      <c r="U871" s="545"/>
      <c r="V871" s="545"/>
      <c r="W871" s="545"/>
      <c r="X871" s="545"/>
      <c r="Y871" s="545"/>
      <c r="Z871" s="545"/>
    </row>
    <row r="872" ht="9.0" customHeight="1">
      <c r="A872" s="545"/>
      <c r="B872" s="545"/>
      <c r="C872" s="545"/>
      <c r="D872" s="545"/>
      <c r="E872" s="545"/>
      <c r="F872" s="545"/>
      <c r="G872" s="545"/>
      <c r="H872" s="545"/>
      <c r="I872" s="545"/>
      <c r="J872" s="545"/>
      <c r="K872" s="545"/>
      <c r="L872" s="545"/>
      <c r="M872" s="545"/>
      <c r="N872" s="545"/>
      <c r="O872" s="545"/>
      <c r="P872" s="545"/>
      <c r="Q872" s="545"/>
      <c r="R872" s="545"/>
      <c r="S872" s="545"/>
      <c r="T872" s="545"/>
      <c r="U872" s="545"/>
      <c r="V872" s="545"/>
      <c r="W872" s="545"/>
      <c r="X872" s="545"/>
      <c r="Y872" s="545"/>
      <c r="Z872" s="545"/>
    </row>
    <row r="873" ht="9.0" customHeight="1">
      <c r="A873" s="545"/>
      <c r="B873" s="545"/>
      <c r="C873" s="545"/>
      <c r="D873" s="545"/>
      <c r="E873" s="545"/>
      <c r="F873" s="545"/>
      <c r="G873" s="545"/>
      <c r="H873" s="545"/>
      <c r="I873" s="545"/>
      <c r="J873" s="545"/>
      <c r="K873" s="545"/>
      <c r="L873" s="545"/>
      <c r="M873" s="545"/>
      <c r="N873" s="545"/>
      <c r="O873" s="545"/>
      <c r="P873" s="545"/>
      <c r="Q873" s="545"/>
      <c r="R873" s="545"/>
      <c r="S873" s="545"/>
      <c r="T873" s="545"/>
      <c r="U873" s="545"/>
      <c r="V873" s="545"/>
      <c r="W873" s="545"/>
      <c r="X873" s="545"/>
      <c r="Y873" s="545"/>
      <c r="Z873" s="545"/>
    </row>
    <row r="874" ht="9.0" customHeight="1">
      <c r="A874" s="545"/>
      <c r="B874" s="545"/>
      <c r="C874" s="545"/>
      <c r="D874" s="545"/>
      <c r="E874" s="545"/>
      <c r="F874" s="545"/>
      <c r="G874" s="545"/>
      <c r="H874" s="545"/>
      <c r="I874" s="545"/>
      <c r="J874" s="545"/>
      <c r="K874" s="545"/>
      <c r="L874" s="545"/>
      <c r="M874" s="545"/>
      <c r="N874" s="545"/>
      <c r="O874" s="545"/>
      <c r="P874" s="545"/>
      <c r="Q874" s="545"/>
      <c r="R874" s="545"/>
      <c r="S874" s="545"/>
      <c r="T874" s="545"/>
      <c r="U874" s="545"/>
      <c r="V874" s="545"/>
      <c r="W874" s="545"/>
      <c r="X874" s="545"/>
      <c r="Y874" s="545"/>
      <c r="Z874" s="545"/>
    </row>
    <row r="875" ht="9.0" customHeight="1">
      <c r="A875" s="545"/>
      <c r="B875" s="545"/>
      <c r="C875" s="545"/>
      <c r="D875" s="545"/>
      <c r="E875" s="545"/>
      <c r="F875" s="545"/>
      <c r="G875" s="545"/>
      <c r="H875" s="545"/>
      <c r="I875" s="545"/>
      <c r="J875" s="545"/>
      <c r="K875" s="545"/>
      <c r="L875" s="545"/>
      <c r="M875" s="545"/>
      <c r="N875" s="545"/>
      <c r="O875" s="545"/>
      <c r="P875" s="545"/>
      <c r="Q875" s="545"/>
      <c r="R875" s="545"/>
      <c r="S875" s="545"/>
      <c r="T875" s="545"/>
      <c r="U875" s="545"/>
      <c r="V875" s="545"/>
      <c r="W875" s="545"/>
      <c r="X875" s="545"/>
      <c r="Y875" s="545"/>
      <c r="Z875" s="545"/>
    </row>
    <row r="876" ht="9.0" customHeight="1">
      <c r="A876" s="545"/>
      <c r="B876" s="545"/>
      <c r="C876" s="545"/>
      <c r="D876" s="545"/>
      <c r="E876" s="545"/>
      <c r="F876" s="545"/>
      <c r="G876" s="545"/>
      <c r="H876" s="545"/>
      <c r="I876" s="545"/>
      <c r="J876" s="545"/>
      <c r="K876" s="545"/>
      <c r="L876" s="545"/>
      <c r="M876" s="545"/>
      <c r="N876" s="545"/>
      <c r="O876" s="545"/>
      <c r="P876" s="545"/>
      <c r="Q876" s="545"/>
      <c r="R876" s="545"/>
      <c r="S876" s="545"/>
      <c r="T876" s="545"/>
      <c r="U876" s="545"/>
      <c r="V876" s="545"/>
      <c r="W876" s="545"/>
      <c r="X876" s="545"/>
      <c r="Y876" s="545"/>
      <c r="Z876" s="545"/>
    </row>
    <row r="877" ht="9.0" customHeight="1">
      <c r="A877" s="545"/>
      <c r="B877" s="545"/>
      <c r="C877" s="545"/>
      <c r="D877" s="545"/>
      <c r="E877" s="545"/>
      <c r="F877" s="545"/>
      <c r="G877" s="545"/>
      <c r="H877" s="545"/>
      <c r="I877" s="545"/>
      <c r="J877" s="545"/>
      <c r="K877" s="545"/>
      <c r="L877" s="545"/>
      <c r="M877" s="545"/>
      <c r="N877" s="545"/>
      <c r="O877" s="545"/>
      <c r="P877" s="545"/>
      <c r="Q877" s="545"/>
      <c r="R877" s="545"/>
      <c r="S877" s="545"/>
      <c r="T877" s="545"/>
      <c r="U877" s="545"/>
      <c r="V877" s="545"/>
      <c r="W877" s="545"/>
      <c r="X877" s="545"/>
      <c r="Y877" s="545"/>
      <c r="Z877" s="545"/>
    </row>
    <row r="878" ht="9.0" customHeight="1">
      <c r="A878" s="545"/>
      <c r="B878" s="545"/>
      <c r="C878" s="545"/>
      <c r="D878" s="545"/>
      <c r="E878" s="545"/>
      <c r="F878" s="545"/>
      <c r="G878" s="545"/>
      <c r="H878" s="545"/>
      <c r="I878" s="545"/>
      <c r="J878" s="545"/>
      <c r="K878" s="545"/>
      <c r="L878" s="545"/>
      <c r="M878" s="545"/>
      <c r="N878" s="545"/>
      <c r="O878" s="545"/>
      <c r="P878" s="545"/>
      <c r="Q878" s="545"/>
      <c r="R878" s="545"/>
      <c r="S878" s="545"/>
      <c r="T878" s="545"/>
      <c r="U878" s="545"/>
      <c r="V878" s="545"/>
      <c r="W878" s="545"/>
      <c r="X878" s="545"/>
      <c r="Y878" s="545"/>
      <c r="Z878" s="545"/>
    </row>
    <row r="879" ht="9.0" customHeight="1">
      <c r="A879" s="545"/>
      <c r="B879" s="545"/>
      <c r="C879" s="545"/>
      <c r="D879" s="545"/>
      <c r="E879" s="545"/>
      <c r="F879" s="545"/>
      <c r="G879" s="545"/>
      <c r="H879" s="545"/>
      <c r="I879" s="545"/>
      <c r="J879" s="545"/>
      <c r="K879" s="545"/>
      <c r="L879" s="545"/>
      <c r="M879" s="545"/>
      <c r="N879" s="545"/>
      <c r="O879" s="545"/>
      <c r="P879" s="545"/>
      <c r="Q879" s="545"/>
      <c r="R879" s="545"/>
      <c r="S879" s="545"/>
      <c r="T879" s="545"/>
      <c r="U879" s="545"/>
      <c r="V879" s="545"/>
      <c r="W879" s="545"/>
      <c r="X879" s="545"/>
      <c r="Y879" s="545"/>
      <c r="Z879" s="545"/>
    </row>
    <row r="880" ht="9.0" customHeight="1">
      <c r="A880" s="545"/>
      <c r="B880" s="545"/>
      <c r="C880" s="545"/>
      <c r="D880" s="545"/>
      <c r="E880" s="545"/>
      <c r="F880" s="545"/>
      <c r="G880" s="545"/>
      <c r="H880" s="545"/>
      <c r="I880" s="545"/>
      <c r="J880" s="545"/>
      <c r="K880" s="545"/>
      <c r="L880" s="545"/>
      <c r="M880" s="545"/>
      <c r="N880" s="545"/>
      <c r="O880" s="545"/>
      <c r="P880" s="545"/>
      <c r="Q880" s="545"/>
      <c r="R880" s="545"/>
      <c r="S880" s="545"/>
      <c r="T880" s="545"/>
      <c r="U880" s="545"/>
      <c r="V880" s="545"/>
      <c r="W880" s="545"/>
      <c r="X880" s="545"/>
      <c r="Y880" s="545"/>
      <c r="Z880" s="545"/>
    </row>
    <row r="881" ht="9.0" customHeight="1">
      <c r="A881" s="545"/>
      <c r="B881" s="545"/>
      <c r="C881" s="545"/>
      <c r="D881" s="545"/>
      <c r="E881" s="545"/>
      <c r="F881" s="545"/>
      <c r="G881" s="545"/>
      <c r="H881" s="545"/>
      <c r="I881" s="545"/>
      <c r="J881" s="545"/>
      <c r="K881" s="545"/>
      <c r="L881" s="545"/>
      <c r="M881" s="545"/>
      <c r="N881" s="545"/>
      <c r="O881" s="545"/>
      <c r="P881" s="545"/>
      <c r="Q881" s="545"/>
      <c r="R881" s="545"/>
      <c r="S881" s="545"/>
      <c r="T881" s="545"/>
      <c r="U881" s="545"/>
      <c r="V881" s="545"/>
      <c r="W881" s="545"/>
      <c r="X881" s="545"/>
      <c r="Y881" s="545"/>
      <c r="Z881" s="545"/>
    </row>
    <row r="882" ht="9.0" customHeight="1">
      <c r="A882" s="545"/>
      <c r="B882" s="545"/>
      <c r="C882" s="545"/>
      <c r="D882" s="545"/>
      <c r="E882" s="545"/>
      <c r="F882" s="545"/>
      <c r="G882" s="545"/>
      <c r="H882" s="545"/>
      <c r="I882" s="545"/>
      <c r="J882" s="545"/>
      <c r="K882" s="545"/>
      <c r="L882" s="545"/>
      <c r="M882" s="545"/>
      <c r="N882" s="545"/>
      <c r="O882" s="545"/>
      <c r="P882" s="545"/>
      <c r="Q882" s="545"/>
      <c r="R882" s="545"/>
      <c r="S882" s="545"/>
      <c r="T882" s="545"/>
      <c r="U882" s="545"/>
      <c r="V882" s="545"/>
      <c r="W882" s="545"/>
      <c r="X882" s="545"/>
      <c r="Y882" s="545"/>
      <c r="Z882" s="545"/>
    </row>
    <row r="883" ht="9.0" customHeight="1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U883" s="545"/>
      <c r="V883" s="545"/>
      <c r="W883" s="545"/>
      <c r="X883" s="545"/>
      <c r="Y883" s="545"/>
      <c r="Z883" s="545"/>
    </row>
    <row r="884" ht="9.0" customHeight="1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</row>
    <row r="885" ht="9.0" customHeight="1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</row>
    <row r="886" ht="9.0" customHeight="1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</row>
    <row r="887" ht="9.0" customHeight="1">
      <c r="A887" s="545"/>
      <c r="B887" s="545"/>
      <c r="C887" s="545"/>
      <c r="D887" s="545"/>
      <c r="E887" s="545"/>
      <c r="F887" s="545"/>
      <c r="G887" s="545"/>
      <c r="H887" s="545"/>
      <c r="I887" s="545"/>
      <c r="J887" s="545"/>
      <c r="K887" s="545"/>
      <c r="L887" s="545"/>
      <c r="M887" s="545"/>
      <c r="N887" s="545"/>
      <c r="O887" s="545"/>
      <c r="P887" s="545"/>
      <c r="Q887" s="545"/>
      <c r="R887" s="545"/>
      <c r="S887" s="545"/>
      <c r="T887" s="545"/>
      <c r="U887" s="545"/>
      <c r="V887" s="545"/>
      <c r="W887" s="545"/>
      <c r="X887" s="545"/>
      <c r="Y887" s="545"/>
      <c r="Z887" s="545"/>
    </row>
    <row r="888" ht="9.0" customHeight="1">
      <c r="A888" s="545"/>
      <c r="B888" s="545"/>
      <c r="C888" s="545"/>
      <c r="D888" s="545"/>
      <c r="E888" s="545"/>
      <c r="F888" s="545"/>
      <c r="G888" s="545"/>
      <c r="H888" s="545"/>
      <c r="I888" s="545"/>
      <c r="J888" s="545"/>
      <c r="K888" s="545"/>
      <c r="L888" s="545"/>
      <c r="M888" s="545"/>
      <c r="N888" s="545"/>
      <c r="O888" s="545"/>
      <c r="P888" s="545"/>
      <c r="Q888" s="545"/>
      <c r="R888" s="545"/>
      <c r="S888" s="545"/>
      <c r="T888" s="545"/>
      <c r="U888" s="545"/>
      <c r="V888" s="545"/>
      <c r="W888" s="545"/>
      <c r="X888" s="545"/>
      <c r="Y888" s="545"/>
      <c r="Z888" s="545"/>
    </row>
    <row r="889" ht="9.0" customHeight="1">
      <c r="A889" s="545"/>
      <c r="B889" s="545"/>
      <c r="C889" s="545"/>
      <c r="D889" s="545"/>
      <c r="E889" s="545"/>
      <c r="F889" s="545"/>
      <c r="G889" s="545"/>
      <c r="H889" s="545"/>
      <c r="I889" s="545"/>
      <c r="J889" s="545"/>
      <c r="K889" s="545"/>
      <c r="L889" s="545"/>
      <c r="M889" s="545"/>
      <c r="N889" s="545"/>
      <c r="O889" s="545"/>
      <c r="P889" s="545"/>
      <c r="Q889" s="545"/>
      <c r="R889" s="545"/>
      <c r="S889" s="545"/>
      <c r="T889" s="545"/>
      <c r="U889" s="545"/>
      <c r="V889" s="545"/>
      <c r="W889" s="545"/>
      <c r="X889" s="545"/>
      <c r="Y889" s="545"/>
      <c r="Z889" s="545"/>
    </row>
    <row r="890" ht="9.0" customHeight="1">
      <c r="A890" s="545"/>
      <c r="B890" s="545"/>
      <c r="C890" s="545"/>
      <c r="D890" s="545"/>
      <c r="E890" s="545"/>
      <c r="F890" s="545"/>
      <c r="G890" s="545"/>
      <c r="H890" s="545"/>
      <c r="I890" s="545"/>
      <c r="J890" s="545"/>
      <c r="K890" s="545"/>
      <c r="L890" s="545"/>
      <c r="M890" s="545"/>
      <c r="N890" s="545"/>
      <c r="O890" s="545"/>
      <c r="P890" s="545"/>
      <c r="Q890" s="545"/>
      <c r="R890" s="545"/>
      <c r="S890" s="545"/>
      <c r="T890" s="545"/>
      <c r="U890" s="545"/>
      <c r="V890" s="545"/>
      <c r="W890" s="545"/>
      <c r="X890" s="545"/>
      <c r="Y890" s="545"/>
      <c r="Z890" s="545"/>
    </row>
    <row r="891" ht="9.0" customHeight="1">
      <c r="A891" s="545"/>
      <c r="B891" s="545"/>
      <c r="C891" s="545"/>
      <c r="D891" s="545"/>
      <c r="E891" s="545"/>
      <c r="F891" s="545"/>
      <c r="G891" s="545"/>
      <c r="H891" s="545"/>
      <c r="I891" s="545"/>
      <c r="J891" s="545"/>
      <c r="K891" s="545"/>
      <c r="L891" s="545"/>
      <c r="M891" s="545"/>
      <c r="N891" s="545"/>
      <c r="O891" s="545"/>
      <c r="P891" s="545"/>
      <c r="Q891" s="545"/>
      <c r="R891" s="545"/>
      <c r="S891" s="545"/>
      <c r="T891" s="545"/>
      <c r="U891" s="545"/>
      <c r="V891" s="545"/>
      <c r="W891" s="545"/>
      <c r="X891" s="545"/>
      <c r="Y891" s="545"/>
      <c r="Z891" s="545"/>
    </row>
    <row r="892" ht="9.0" customHeight="1">
      <c r="A892" s="545"/>
      <c r="B892" s="545"/>
      <c r="C892" s="545"/>
      <c r="D892" s="545"/>
      <c r="E892" s="545"/>
      <c r="F892" s="545"/>
      <c r="G892" s="545"/>
      <c r="H892" s="545"/>
      <c r="I892" s="545"/>
      <c r="J892" s="545"/>
      <c r="K892" s="545"/>
      <c r="L892" s="545"/>
      <c r="M892" s="545"/>
      <c r="N892" s="545"/>
      <c r="O892" s="545"/>
      <c r="P892" s="545"/>
      <c r="Q892" s="545"/>
      <c r="R892" s="545"/>
      <c r="S892" s="545"/>
      <c r="T892" s="545"/>
      <c r="U892" s="545"/>
      <c r="V892" s="545"/>
      <c r="W892" s="545"/>
      <c r="X892" s="545"/>
      <c r="Y892" s="545"/>
      <c r="Z892" s="545"/>
    </row>
    <row r="893" ht="9.0" customHeight="1">
      <c r="A893" s="545"/>
      <c r="B893" s="545"/>
      <c r="C893" s="545"/>
      <c r="D893" s="545"/>
      <c r="E893" s="545"/>
      <c r="F893" s="545"/>
      <c r="G893" s="545"/>
      <c r="H893" s="545"/>
      <c r="I893" s="545"/>
      <c r="J893" s="545"/>
      <c r="K893" s="545"/>
      <c r="L893" s="545"/>
      <c r="M893" s="545"/>
      <c r="N893" s="545"/>
      <c r="O893" s="545"/>
      <c r="P893" s="545"/>
      <c r="Q893" s="545"/>
      <c r="R893" s="545"/>
      <c r="S893" s="545"/>
      <c r="T893" s="545"/>
      <c r="U893" s="545"/>
      <c r="V893" s="545"/>
      <c r="W893" s="545"/>
      <c r="X893" s="545"/>
      <c r="Y893" s="545"/>
      <c r="Z893" s="545"/>
    </row>
    <row r="894" ht="9.0" customHeight="1">
      <c r="A894" s="545"/>
      <c r="B894" s="545"/>
      <c r="C894" s="545"/>
      <c r="D894" s="545"/>
      <c r="E894" s="545"/>
      <c r="F894" s="545"/>
      <c r="G894" s="545"/>
      <c r="H894" s="545"/>
      <c r="I894" s="545"/>
      <c r="J894" s="545"/>
      <c r="K894" s="545"/>
      <c r="L894" s="545"/>
      <c r="M894" s="545"/>
      <c r="N894" s="545"/>
      <c r="O894" s="545"/>
      <c r="P894" s="545"/>
      <c r="Q894" s="545"/>
      <c r="R894" s="545"/>
      <c r="S894" s="545"/>
      <c r="T894" s="545"/>
      <c r="U894" s="545"/>
      <c r="V894" s="545"/>
      <c r="W894" s="545"/>
      <c r="X894" s="545"/>
      <c r="Y894" s="545"/>
      <c r="Z894" s="545"/>
    </row>
    <row r="895" ht="9.0" customHeight="1">
      <c r="A895" s="545"/>
      <c r="B895" s="545"/>
      <c r="C895" s="545"/>
      <c r="D895" s="545"/>
      <c r="E895" s="545"/>
      <c r="F895" s="545"/>
      <c r="G895" s="545"/>
      <c r="H895" s="545"/>
      <c r="I895" s="545"/>
      <c r="J895" s="545"/>
      <c r="K895" s="545"/>
      <c r="L895" s="545"/>
      <c r="M895" s="545"/>
      <c r="N895" s="545"/>
      <c r="O895" s="545"/>
      <c r="P895" s="545"/>
      <c r="Q895" s="545"/>
      <c r="R895" s="545"/>
      <c r="S895" s="545"/>
      <c r="T895" s="545"/>
      <c r="U895" s="545"/>
      <c r="V895" s="545"/>
      <c r="W895" s="545"/>
      <c r="X895" s="545"/>
      <c r="Y895" s="545"/>
      <c r="Z895" s="545"/>
    </row>
    <row r="896" ht="9.0" customHeight="1">
      <c r="A896" s="545"/>
      <c r="B896" s="545"/>
      <c r="C896" s="545"/>
      <c r="D896" s="545"/>
      <c r="E896" s="545"/>
      <c r="F896" s="545"/>
      <c r="G896" s="545"/>
      <c r="H896" s="545"/>
      <c r="I896" s="545"/>
      <c r="J896" s="545"/>
      <c r="K896" s="545"/>
      <c r="L896" s="545"/>
      <c r="M896" s="545"/>
      <c r="N896" s="545"/>
      <c r="O896" s="545"/>
      <c r="P896" s="545"/>
      <c r="Q896" s="545"/>
      <c r="R896" s="545"/>
      <c r="S896" s="545"/>
      <c r="T896" s="545"/>
      <c r="U896" s="545"/>
      <c r="V896" s="545"/>
      <c r="W896" s="545"/>
      <c r="X896" s="545"/>
      <c r="Y896" s="545"/>
      <c r="Z896" s="545"/>
    </row>
    <row r="897" ht="9.0" customHeight="1">
      <c r="A897" s="545"/>
      <c r="B897" s="545"/>
      <c r="C897" s="545"/>
      <c r="D897" s="545"/>
      <c r="E897" s="545"/>
      <c r="F897" s="545"/>
      <c r="G897" s="545"/>
      <c r="H897" s="545"/>
      <c r="I897" s="545"/>
      <c r="J897" s="545"/>
      <c r="K897" s="545"/>
      <c r="L897" s="545"/>
      <c r="M897" s="545"/>
      <c r="N897" s="545"/>
      <c r="O897" s="545"/>
      <c r="P897" s="545"/>
      <c r="Q897" s="545"/>
      <c r="R897" s="545"/>
      <c r="S897" s="545"/>
      <c r="T897" s="545"/>
      <c r="U897" s="545"/>
      <c r="V897" s="545"/>
      <c r="W897" s="545"/>
      <c r="X897" s="545"/>
      <c r="Y897" s="545"/>
      <c r="Z897" s="545"/>
    </row>
    <row r="898" ht="9.0" customHeight="1">
      <c r="A898" s="545"/>
      <c r="B898" s="545"/>
      <c r="C898" s="545"/>
      <c r="D898" s="545"/>
      <c r="E898" s="545"/>
      <c r="F898" s="545"/>
      <c r="G898" s="545"/>
      <c r="H898" s="545"/>
      <c r="I898" s="545"/>
      <c r="J898" s="545"/>
      <c r="K898" s="545"/>
      <c r="L898" s="545"/>
      <c r="M898" s="545"/>
      <c r="N898" s="545"/>
      <c r="O898" s="545"/>
      <c r="P898" s="545"/>
      <c r="Q898" s="545"/>
      <c r="R898" s="545"/>
      <c r="S898" s="545"/>
      <c r="T898" s="545"/>
      <c r="U898" s="545"/>
      <c r="V898" s="545"/>
      <c r="W898" s="545"/>
      <c r="X898" s="545"/>
      <c r="Y898" s="545"/>
      <c r="Z898" s="545"/>
    </row>
    <row r="899" ht="9.0" customHeight="1">
      <c r="A899" s="545"/>
      <c r="B899" s="545"/>
      <c r="C899" s="545"/>
      <c r="D899" s="545"/>
      <c r="E899" s="545"/>
      <c r="F899" s="545"/>
      <c r="G899" s="545"/>
      <c r="H899" s="545"/>
      <c r="I899" s="545"/>
      <c r="J899" s="545"/>
      <c r="K899" s="545"/>
      <c r="L899" s="545"/>
      <c r="M899" s="545"/>
      <c r="N899" s="545"/>
      <c r="O899" s="545"/>
      <c r="P899" s="545"/>
      <c r="Q899" s="545"/>
      <c r="R899" s="545"/>
      <c r="S899" s="545"/>
      <c r="T899" s="545"/>
      <c r="U899" s="545"/>
      <c r="V899" s="545"/>
      <c r="W899" s="545"/>
      <c r="X899" s="545"/>
      <c r="Y899" s="545"/>
      <c r="Z899" s="545"/>
    </row>
    <row r="900" ht="9.0" customHeight="1">
      <c r="A900" s="545"/>
      <c r="B900" s="545"/>
      <c r="C900" s="545"/>
      <c r="D900" s="545"/>
      <c r="E900" s="545"/>
      <c r="F900" s="545"/>
      <c r="G900" s="545"/>
      <c r="H900" s="545"/>
      <c r="I900" s="545"/>
      <c r="J900" s="545"/>
      <c r="K900" s="545"/>
      <c r="L900" s="545"/>
      <c r="M900" s="545"/>
      <c r="N900" s="545"/>
      <c r="O900" s="545"/>
      <c r="P900" s="545"/>
      <c r="Q900" s="545"/>
      <c r="R900" s="545"/>
      <c r="S900" s="545"/>
      <c r="T900" s="545"/>
      <c r="U900" s="545"/>
      <c r="V900" s="545"/>
      <c r="W900" s="545"/>
      <c r="X900" s="545"/>
      <c r="Y900" s="545"/>
      <c r="Z900" s="545"/>
    </row>
    <row r="901" ht="9.0" customHeight="1">
      <c r="A901" s="545"/>
      <c r="B901" s="545"/>
      <c r="C901" s="545"/>
      <c r="D901" s="545"/>
      <c r="E901" s="545"/>
      <c r="F901" s="545"/>
      <c r="G901" s="545"/>
      <c r="H901" s="545"/>
      <c r="I901" s="545"/>
      <c r="J901" s="545"/>
      <c r="K901" s="545"/>
      <c r="L901" s="545"/>
      <c r="M901" s="545"/>
      <c r="N901" s="545"/>
      <c r="O901" s="545"/>
      <c r="P901" s="545"/>
      <c r="Q901" s="545"/>
      <c r="R901" s="545"/>
      <c r="S901" s="545"/>
      <c r="T901" s="545"/>
      <c r="U901" s="545"/>
      <c r="V901" s="545"/>
      <c r="W901" s="545"/>
      <c r="X901" s="545"/>
      <c r="Y901" s="545"/>
      <c r="Z901" s="545"/>
    </row>
    <row r="902" ht="9.0" customHeight="1">
      <c r="A902" s="545"/>
      <c r="B902" s="545"/>
      <c r="C902" s="545"/>
      <c r="D902" s="545"/>
      <c r="E902" s="545"/>
      <c r="F902" s="545"/>
      <c r="G902" s="545"/>
      <c r="H902" s="545"/>
      <c r="I902" s="545"/>
      <c r="J902" s="545"/>
      <c r="K902" s="545"/>
      <c r="L902" s="545"/>
      <c r="M902" s="545"/>
      <c r="N902" s="545"/>
      <c r="O902" s="545"/>
      <c r="P902" s="545"/>
      <c r="Q902" s="545"/>
      <c r="R902" s="545"/>
      <c r="S902" s="545"/>
      <c r="T902" s="545"/>
      <c r="U902" s="545"/>
      <c r="V902" s="545"/>
      <c r="W902" s="545"/>
      <c r="X902" s="545"/>
      <c r="Y902" s="545"/>
      <c r="Z902" s="545"/>
    </row>
    <row r="903" ht="9.0" customHeight="1">
      <c r="A903" s="545"/>
      <c r="B903" s="545"/>
      <c r="C903" s="545"/>
      <c r="D903" s="545"/>
      <c r="E903" s="545"/>
      <c r="F903" s="545"/>
      <c r="G903" s="545"/>
      <c r="H903" s="545"/>
      <c r="I903" s="545"/>
      <c r="J903" s="545"/>
      <c r="K903" s="545"/>
      <c r="L903" s="545"/>
      <c r="M903" s="545"/>
      <c r="N903" s="545"/>
      <c r="O903" s="545"/>
      <c r="P903" s="545"/>
      <c r="Q903" s="545"/>
      <c r="R903" s="545"/>
      <c r="S903" s="545"/>
      <c r="T903" s="545"/>
      <c r="U903" s="545"/>
      <c r="V903" s="545"/>
      <c r="W903" s="545"/>
      <c r="X903" s="545"/>
      <c r="Y903" s="545"/>
      <c r="Z903" s="545"/>
    </row>
    <row r="904" ht="9.0" customHeight="1">
      <c r="A904" s="545"/>
      <c r="B904" s="545"/>
      <c r="C904" s="545"/>
      <c r="D904" s="545"/>
      <c r="E904" s="545"/>
      <c r="F904" s="545"/>
      <c r="G904" s="545"/>
      <c r="H904" s="545"/>
      <c r="I904" s="545"/>
      <c r="J904" s="545"/>
      <c r="K904" s="545"/>
      <c r="L904" s="545"/>
      <c r="M904" s="545"/>
      <c r="N904" s="545"/>
      <c r="O904" s="545"/>
      <c r="P904" s="545"/>
      <c r="Q904" s="545"/>
      <c r="R904" s="545"/>
      <c r="S904" s="545"/>
      <c r="T904" s="545"/>
      <c r="U904" s="545"/>
      <c r="V904" s="545"/>
      <c r="W904" s="545"/>
      <c r="X904" s="545"/>
      <c r="Y904" s="545"/>
      <c r="Z904" s="545"/>
    </row>
    <row r="905" ht="9.0" customHeight="1">
      <c r="A905" s="545"/>
      <c r="B905" s="545"/>
      <c r="C905" s="545"/>
      <c r="D905" s="545"/>
      <c r="E905" s="545"/>
      <c r="F905" s="545"/>
      <c r="G905" s="545"/>
      <c r="H905" s="545"/>
      <c r="I905" s="545"/>
      <c r="J905" s="545"/>
      <c r="K905" s="545"/>
      <c r="L905" s="545"/>
      <c r="M905" s="545"/>
      <c r="N905" s="545"/>
      <c r="O905" s="545"/>
      <c r="P905" s="545"/>
      <c r="Q905" s="545"/>
      <c r="R905" s="545"/>
      <c r="S905" s="545"/>
      <c r="T905" s="545"/>
      <c r="U905" s="545"/>
      <c r="V905" s="545"/>
      <c r="W905" s="545"/>
      <c r="X905" s="545"/>
      <c r="Y905" s="545"/>
      <c r="Z905" s="545"/>
    </row>
    <row r="906" ht="9.0" customHeight="1">
      <c r="A906" s="545"/>
      <c r="B906" s="545"/>
      <c r="C906" s="545"/>
      <c r="D906" s="545"/>
      <c r="E906" s="545"/>
      <c r="F906" s="545"/>
      <c r="G906" s="545"/>
      <c r="H906" s="545"/>
      <c r="I906" s="545"/>
      <c r="J906" s="545"/>
      <c r="K906" s="545"/>
      <c r="L906" s="545"/>
      <c r="M906" s="545"/>
      <c r="N906" s="545"/>
      <c r="O906" s="545"/>
      <c r="P906" s="545"/>
      <c r="Q906" s="545"/>
      <c r="R906" s="545"/>
      <c r="S906" s="545"/>
      <c r="T906" s="545"/>
      <c r="U906" s="545"/>
      <c r="V906" s="545"/>
      <c r="W906" s="545"/>
      <c r="X906" s="545"/>
      <c r="Y906" s="545"/>
      <c r="Z906" s="545"/>
    </row>
    <row r="907" ht="9.0" customHeight="1">
      <c r="A907" s="545"/>
      <c r="B907" s="545"/>
      <c r="C907" s="545"/>
      <c r="D907" s="545"/>
      <c r="E907" s="545"/>
      <c r="F907" s="545"/>
      <c r="G907" s="545"/>
      <c r="H907" s="545"/>
      <c r="I907" s="545"/>
      <c r="J907" s="545"/>
      <c r="K907" s="545"/>
      <c r="L907" s="545"/>
      <c r="M907" s="545"/>
      <c r="N907" s="545"/>
      <c r="O907" s="545"/>
      <c r="P907" s="545"/>
      <c r="Q907" s="545"/>
      <c r="R907" s="545"/>
      <c r="S907" s="545"/>
      <c r="T907" s="545"/>
      <c r="U907" s="545"/>
      <c r="V907" s="545"/>
      <c r="W907" s="545"/>
      <c r="X907" s="545"/>
      <c r="Y907" s="545"/>
      <c r="Z907" s="545"/>
    </row>
    <row r="908" ht="9.0" customHeight="1">
      <c r="A908" s="545"/>
      <c r="B908" s="545"/>
      <c r="C908" s="545"/>
      <c r="D908" s="545"/>
      <c r="E908" s="545"/>
      <c r="F908" s="545"/>
      <c r="G908" s="545"/>
      <c r="H908" s="545"/>
      <c r="I908" s="545"/>
      <c r="J908" s="545"/>
      <c r="K908" s="545"/>
      <c r="L908" s="545"/>
      <c r="M908" s="545"/>
      <c r="N908" s="545"/>
      <c r="O908" s="545"/>
      <c r="P908" s="545"/>
      <c r="Q908" s="545"/>
      <c r="R908" s="545"/>
      <c r="S908" s="545"/>
      <c r="T908" s="545"/>
      <c r="U908" s="545"/>
      <c r="V908" s="545"/>
      <c r="W908" s="545"/>
      <c r="X908" s="545"/>
      <c r="Y908" s="545"/>
      <c r="Z908" s="545"/>
    </row>
    <row r="909" ht="9.0" customHeight="1">
      <c r="A909" s="545"/>
      <c r="B909" s="545"/>
      <c r="C909" s="545"/>
      <c r="D909" s="545"/>
      <c r="E909" s="545"/>
      <c r="F909" s="545"/>
      <c r="G909" s="545"/>
      <c r="H909" s="545"/>
      <c r="I909" s="545"/>
      <c r="J909" s="545"/>
      <c r="K909" s="545"/>
      <c r="L909" s="545"/>
      <c r="M909" s="545"/>
      <c r="N909" s="545"/>
      <c r="O909" s="545"/>
      <c r="P909" s="545"/>
      <c r="Q909" s="545"/>
      <c r="R909" s="545"/>
      <c r="S909" s="545"/>
      <c r="T909" s="545"/>
      <c r="U909" s="545"/>
      <c r="V909" s="545"/>
      <c r="W909" s="545"/>
      <c r="X909" s="545"/>
      <c r="Y909" s="545"/>
      <c r="Z909" s="545"/>
    </row>
    <row r="910" ht="9.0" customHeight="1">
      <c r="A910" s="545"/>
      <c r="B910" s="545"/>
      <c r="C910" s="545"/>
      <c r="D910" s="545"/>
      <c r="E910" s="545"/>
      <c r="F910" s="545"/>
      <c r="G910" s="545"/>
      <c r="H910" s="545"/>
      <c r="I910" s="545"/>
      <c r="J910" s="545"/>
      <c r="K910" s="545"/>
      <c r="L910" s="545"/>
      <c r="M910" s="545"/>
      <c r="N910" s="545"/>
      <c r="O910" s="545"/>
      <c r="P910" s="545"/>
      <c r="Q910" s="545"/>
      <c r="R910" s="545"/>
      <c r="S910" s="545"/>
      <c r="T910" s="545"/>
      <c r="U910" s="545"/>
      <c r="V910" s="545"/>
      <c r="W910" s="545"/>
      <c r="X910" s="545"/>
      <c r="Y910" s="545"/>
      <c r="Z910" s="545"/>
    </row>
    <row r="911" ht="9.0" customHeight="1">
      <c r="A911" s="545"/>
      <c r="B911" s="545"/>
      <c r="C911" s="545"/>
      <c r="D911" s="545"/>
      <c r="E911" s="545"/>
      <c r="F911" s="545"/>
      <c r="G911" s="545"/>
      <c r="H911" s="545"/>
      <c r="I911" s="545"/>
      <c r="J911" s="545"/>
      <c r="K911" s="545"/>
      <c r="L911" s="545"/>
      <c r="M911" s="545"/>
      <c r="N911" s="545"/>
      <c r="O911" s="545"/>
      <c r="P911" s="545"/>
      <c r="Q911" s="545"/>
      <c r="R911" s="545"/>
      <c r="S911" s="545"/>
      <c r="T911" s="545"/>
      <c r="U911" s="545"/>
      <c r="V911" s="545"/>
      <c r="W911" s="545"/>
      <c r="X911" s="545"/>
      <c r="Y911" s="545"/>
      <c r="Z911" s="545"/>
    </row>
    <row r="912" ht="9.0" customHeight="1">
      <c r="A912" s="545"/>
      <c r="B912" s="545"/>
      <c r="C912" s="545"/>
      <c r="D912" s="545"/>
      <c r="E912" s="545"/>
      <c r="F912" s="545"/>
      <c r="G912" s="545"/>
      <c r="H912" s="545"/>
      <c r="I912" s="545"/>
      <c r="J912" s="545"/>
      <c r="K912" s="545"/>
      <c r="L912" s="545"/>
      <c r="M912" s="545"/>
      <c r="N912" s="545"/>
      <c r="O912" s="545"/>
      <c r="P912" s="545"/>
      <c r="Q912" s="545"/>
      <c r="R912" s="545"/>
      <c r="S912" s="545"/>
      <c r="T912" s="545"/>
      <c r="U912" s="545"/>
      <c r="V912" s="545"/>
      <c r="W912" s="545"/>
      <c r="X912" s="545"/>
      <c r="Y912" s="545"/>
      <c r="Z912" s="545"/>
    </row>
    <row r="913" ht="9.0" customHeight="1">
      <c r="A913" s="545"/>
      <c r="B913" s="545"/>
      <c r="C913" s="545"/>
      <c r="D913" s="545"/>
      <c r="E913" s="545"/>
      <c r="F913" s="545"/>
      <c r="G913" s="545"/>
      <c r="H913" s="545"/>
      <c r="I913" s="545"/>
      <c r="J913" s="545"/>
      <c r="K913" s="545"/>
      <c r="L913" s="545"/>
      <c r="M913" s="545"/>
      <c r="N913" s="545"/>
      <c r="O913" s="545"/>
      <c r="P913" s="545"/>
      <c r="Q913" s="545"/>
      <c r="R913" s="545"/>
      <c r="S913" s="545"/>
      <c r="T913" s="545"/>
      <c r="U913" s="545"/>
      <c r="V913" s="545"/>
      <c r="W913" s="545"/>
      <c r="X913" s="545"/>
      <c r="Y913" s="545"/>
      <c r="Z913" s="545"/>
    </row>
    <row r="914" ht="9.0" customHeight="1">
      <c r="A914" s="545"/>
      <c r="B914" s="545"/>
      <c r="C914" s="545"/>
      <c r="D914" s="545"/>
      <c r="E914" s="545"/>
      <c r="F914" s="545"/>
      <c r="G914" s="545"/>
      <c r="H914" s="545"/>
      <c r="I914" s="545"/>
      <c r="J914" s="545"/>
      <c r="K914" s="545"/>
      <c r="L914" s="545"/>
      <c r="M914" s="545"/>
      <c r="N914" s="545"/>
      <c r="O914" s="545"/>
      <c r="P914" s="545"/>
      <c r="Q914" s="545"/>
      <c r="R914" s="545"/>
      <c r="S914" s="545"/>
      <c r="T914" s="545"/>
      <c r="U914" s="545"/>
      <c r="V914" s="545"/>
      <c r="W914" s="545"/>
      <c r="X914" s="545"/>
      <c r="Y914" s="545"/>
      <c r="Z914" s="545"/>
    </row>
    <row r="915" ht="9.0" customHeight="1">
      <c r="A915" s="545"/>
      <c r="B915" s="545"/>
      <c r="C915" s="545"/>
      <c r="D915" s="545"/>
      <c r="E915" s="545"/>
      <c r="F915" s="545"/>
      <c r="G915" s="545"/>
      <c r="H915" s="545"/>
      <c r="I915" s="545"/>
      <c r="J915" s="545"/>
      <c r="K915" s="545"/>
      <c r="L915" s="545"/>
      <c r="M915" s="545"/>
      <c r="N915" s="545"/>
      <c r="O915" s="545"/>
      <c r="P915" s="545"/>
      <c r="Q915" s="545"/>
      <c r="R915" s="545"/>
      <c r="S915" s="545"/>
      <c r="T915" s="545"/>
      <c r="U915" s="545"/>
      <c r="V915" s="545"/>
      <c r="W915" s="545"/>
      <c r="X915" s="545"/>
      <c r="Y915" s="545"/>
      <c r="Z915" s="545"/>
    </row>
    <row r="916" ht="9.0" customHeight="1">
      <c r="A916" s="545"/>
      <c r="B916" s="545"/>
      <c r="C916" s="545"/>
      <c r="D916" s="545"/>
      <c r="E916" s="545"/>
      <c r="F916" s="545"/>
      <c r="G916" s="545"/>
      <c r="H916" s="545"/>
      <c r="I916" s="545"/>
      <c r="J916" s="545"/>
      <c r="K916" s="545"/>
      <c r="L916" s="545"/>
      <c r="M916" s="545"/>
      <c r="N916" s="545"/>
      <c r="O916" s="545"/>
      <c r="P916" s="545"/>
      <c r="Q916" s="545"/>
      <c r="R916" s="545"/>
      <c r="S916" s="545"/>
      <c r="T916" s="545"/>
      <c r="U916" s="545"/>
      <c r="V916" s="545"/>
      <c r="W916" s="545"/>
      <c r="X916" s="545"/>
      <c r="Y916" s="545"/>
      <c r="Z916" s="545"/>
    </row>
    <row r="917" ht="9.0" customHeight="1">
      <c r="A917" s="545"/>
      <c r="B917" s="545"/>
      <c r="C917" s="545"/>
      <c r="D917" s="545"/>
      <c r="E917" s="545"/>
      <c r="F917" s="545"/>
      <c r="G917" s="545"/>
      <c r="H917" s="545"/>
      <c r="I917" s="545"/>
      <c r="J917" s="545"/>
      <c r="K917" s="545"/>
      <c r="L917" s="545"/>
      <c r="M917" s="545"/>
      <c r="N917" s="545"/>
      <c r="O917" s="545"/>
      <c r="P917" s="545"/>
      <c r="Q917" s="545"/>
      <c r="R917" s="545"/>
      <c r="S917" s="545"/>
      <c r="T917" s="545"/>
      <c r="U917" s="545"/>
      <c r="V917" s="545"/>
      <c r="W917" s="545"/>
      <c r="X917" s="545"/>
      <c r="Y917" s="545"/>
      <c r="Z917" s="545"/>
    </row>
    <row r="918" ht="9.0" customHeight="1">
      <c r="A918" s="545"/>
      <c r="B918" s="545"/>
      <c r="C918" s="545"/>
      <c r="D918" s="545"/>
      <c r="E918" s="545"/>
      <c r="F918" s="545"/>
      <c r="G918" s="545"/>
      <c r="H918" s="545"/>
      <c r="I918" s="545"/>
      <c r="J918" s="545"/>
      <c r="K918" s="545"/>
      <c r="L918" s="545"/>
      <c r="M918" s="545"/>
      <c r="N918" s="545"/>
      <c r="O918" s="545"/>
      <c r="P918" s="545"/>
      <c r="Q918" s="545"/>
      <c r="R918" s="545"/>
      <c r="S918" s="545"/>
      <c r="T918" s="545"/>
      <c r="U918" s="545"/>
      <c r="V918" s="545"/>
      <c r="W918" s="545"/>
      <c r="X918" s="545"/>
      <c r="Y918" s="545"/>
      <c r="Z918" s="545"/>
    </row>
    <row r="919" ht="9.0" customHeight="1">
      <c r="A919" s="545"/>
      <c r="B919" s="545"/>
      <c r="C919" s="545"/>
      <c r="D919" s="545"/>
      <c r="E919" s="545"/>
      <c r="F919" s="545"/>
      <c r="G919" s="545"/>
      <c r="H919" s="545"/>
      <c r="I919" s="545"/>
      <c r="J919" s="545"/>
      <c r="K919" s="545"/>
      <c r="L919" s="545"/>
      <c r="M919" s="545"/>
      <c r="N919" s="545"/>
      <c r="O919" s="545"/>
      <c r="P919" s="545"/>
      <c r="Q919" s="545"/>
      <c r="R919" s="545"/>
      <c r="S919" s="545"/>
      <c r="T919" s="545"/>
      <c r="U919" s="545"/>
      <c r="V919" s="545"/>
      <c r="W919" s="545"/>
      <c r="X919" s="545"/>
      <c r="Y919" s="545"/>
      <c r="Z919" s="545"/>
    </row>
    <row r="920" ht="9.0" customHeight="1">
      <c r="A920" s="545"/>
      <c r="B920" s="545"/>
      <c r="C920" s="545"/>
      <c r="D920" s="545"/>
      <c r="E920" s="545"/>
      <c r="F920" s="545"/>
      <c r="G920" s="545"/>
      <c r="H920" s="545"/>
      <c r="I920" s="545"/>
      <c r="J920" s="545"/>
      <c r="K920" s="545"/>
      <c r="L920" s="545"/>
      <c r="M920" s="545"/>
      <c r="N920" s="545"/>
      <c r="O920" s="545"/>
      <c r="P920" s="545"/>
      <c r="Q920" s="545"/>
      <c r="R920" s="545"/>
      <c r="S920" s="545"/>
      <c r="T920" s="545"/>
      <c r="U920" s="545"/>
      <c r="V920" s="545"/>
      <c r="W920" s="545"/>
      <c r="X920" s="545"/>
      <c r="Y920" s="545"/>
      <c r="Z920" s="545"/>
    </row>
    <row r="921" ht="9.0" customHeight="1">
      <c r="A921" s="545"/>
      <c r="B921" s="545"/>
      <c r="C921" s="545"/>
      <c r="D921" s="545"/>
      <c r="E921" s="545"/>
      <c r="F921" s="545"/>
      <c r="G921" s="545"/>
      <c r="H921" s="545"/>
      <c r="I921" s="545"/>
      <c r="J921" s="545"/>
      <c r="K921" s="545"/>
      <c r="L921" s="545"/>
      <c r="M921" s="545"/>
      <c r="N921" s="545"/>
      <c r="O921" s="545"/>
      <c r="P921" s="545"/>
      <c r="Q921" s="545"/>
      <c r="R921" s="545"/>
      <c r="S921" s="545"/>
      <c r="T921" s="545"/>
      <c r="U921" s="545"/>
      <c r="V921" s="545"/>
      <c r="W921" s="545"/>
      <c r="X921" s="545"/>
      <c r="Y921" s="545"/>
      <c r="Z921" s="545"/>
    </row>
    <row r="922" ht="9.0" customHeight="1">
      <c r="A922" s="545"/>
      <c r="B922" s="545"/>
      <c r="C922" s="545"/>
      <c r="D922" s="545"/>
      <c r="E922" s="545"/>
      <c r="F922" s="545"/>
      <c r="G922" s="545"/>
      <c r="H922" s="545"/>
      <c r="I922" s="545"/>
      <c r="J922" s="545"/>
      <c r="K922" s="545"/>
      <c r="L922" s="545"/>
      <c r="M922" s="545"/>
      <c r="N922" s="545"/>
      <c r="O922" s="545"/>
      <c r="P922" s="545"/>
      <c r="Q922" s="545"/>
      <c r="R922" s="545"/>
      <c r="S922" s="545"/>
      <c r="T922" s="545"/>
      <c r="U922" s="545"/>
      <c r="V922" s="545"/>
      <c r="W922" s="545"/>
      <c r="X922" s="545"/>
      <c r="Y922" s="545"/>
      <c r="Z922" s="545"/>
    </row>
    <row r="923" ht="9.0" customHeight="1">
      <c r="A923" s="545"/>
      <c r="B923" s="545"/>
      <c r="C923" s="545"/>
      <c r="D923" s="545"/>
      <c r="E923" s="545"/>
      <c r="F923" s="545"/>
      <c r="G923" s="545"/>
      <c r="H923" s="545"/>
      <c r="I923" s="545"/>
      <c r="J923" s="545"/>
      <c r="K923" s="545"/>
      <c r="L923" s="545"/>
      <c r="M923" s="545"/>
      <c r="N923" s="545"/>
      <c r="O923" s="545"/>
      <c r="P923" s="545"/>
      <c r="Q923" s="545"/>
      <c r="R923" s="545"/>
      <c r="S923" s="545"/>
      <c r="T923" s="545"/>
      <c r="U923" s="545"/>
      <c r="V923" s="545"/>
      <c r="W923" s="545"/>
      <c r="X923" s="545"/>
      <c r="Y923" s="545"/>
      <c r="Z923" s="545"/>
    </row>
    <row r="924" ht="9.0" customHeight="1">
      <c r="A924" s="545"/>
      <c r="B924" s="545"/>
      <c r="C924" s="545"/>
      <c r="D924" s="545"/>
      <c r="E924" s="545"/>
      <c r="F924" s="545"/>
      <c r="G924" s="545"/>
      <c r="H924" s="545"/>
      <c r="I924" s="545"/>
      <c r="J924" s="545"/>
      <c r="K924" s="545"/>
      <c r="L924" s="545"/>
      <c r="M924" s="545"/>
      <c r="N924" s="545"/>
      <c r="O924" s="545"/>
      <c r="P924" s="545"/>
      <c r="Q924" s="545"/>
      <c r="R924" s="545"/>
      <c r="S924" s="545"/>
      <c r="T924" s="545"/>
      <c r="U924" s="545"/>
      <c r="V924" s="545"/>
      <c r="W924" s="545"/>
      <c r="X924" s="545"/>
      <c r="Y924" s="545"/>
      <c r="Z924" s="545"/>
    </row>
    <row r="925" ht="9.0" customHeight="1">
      <c r="A925" s="545"/>
      <c r="B925" s="545"/>
      <c r="C925" s="545"/>
      <c r="D925" s="545"/>
      <c r="E925" s="545"/>
      <c r="F925" s="545"/>
      <c r="G925" s="545"/>
      <c r="H925" s="545"/>
      <c r="I925" s="545"/>
      <c r="J925" s="545"/>
      <c r="K925" s="545"/>
      <c r="L925" s="545"/>
      <c r="M925" s="545"/>
      <c r="N925" s="545"/>
      <c r="O925" s="545"/>
      <c r="P925" s="545"/>
      <c r="Q925" s="545"/>
      <c r="R925" s="545"/>
      <c r="S925" s="545"/>
      <c r="T925" s="545"/>
      <c r="U925" s="545"/>
      <c r="V925" s="545"/>
      <c r="W925" s="545"/>
      <c r="X925" s="545"/>
      <c r="Y925" s="545"/>
      <c r="Z925" s="545"/>
    </row>
    <row r="926" ht="9.0" customHeight="1">
      <c r="A926" s="545"/>
      <c r="B926" s="545"/>
      <c r="C926" s="545"/>
      <c r="D926" s="545"/>
      <c r="E926" s="545"/>
      <c r="F926" s="545"/>
      <c r="G926" s="545"/>
      <c r="H926" s="545"/>
      <c r="I926" s="545"/>
      <c r="J926" s="545"/>
      <c r="K926" s="545"/>
      <c r="L926" s="545"/>
      <c r="M926" s="545"/>
      <c r="N926" s="545"/>
      <c r="O926" s="545"/>
      <c r="P926" s="545"/>
      <c r="Q926" s="545"/>
      <c r="R926" s="545"/>
      <c r="S926" s="545"/>
      <c r="T926" s="545"/>
      <c r="U926" s="545"/>
      <c r="V926" s="545"/>
      <c r="W926" s="545"/>
      <c r="X926" s="545"/>
      <c r="Y926" s="545"/>
      <c r="Z926" s="545"/>
    </row>
    <row r="927" ht="9.0" customHeight="1">
      <c r="A927" s="545"/>
      <c r="B927" s="545"/>
      <c r="C927" s="545"/>
      <c r="D927" s="545"/>
      <c r="E927" s="545"/>
      <c r="F927" s="545"/>
      <c r="G927" s="545"/>
      <c r="H927" s="545"/>
      <c r="I927" s="545"/>
      <c r="J927" s="545"/>
      <c r="K927" s="545"/>
      <c r="L927" s="545"/>
      <c r="M927" s="545"/>
      <c r="N927" s="545"/>
      <c r="O927" s="545"/>
      <c r="P927" s="545"/>
      <c r="Q927" s="545"/>
      <c r="R927" s="545"/>
      <c r="S927" s="545"/>
      <c r="T927" s="545"/>
      <c r="U927" s="545"/>
      <c r="V927" s="545"/>
      <c r="W927" s="545"/>
      <c r="X927" s="545"/>
      <c r="Y927" s="545"/>
      <c r="Z927" s="545"/>
    </row>
    <row r="928" ht="9.0" customHeight="1">
      <c r="A928" s="545"/>
      <c r="B928" s="545"/>
      <c r="C928" s="545"/>
      <c r="D928" s="545"/>
      <c r="E928" s="545"/>
      <c r="F928" s="545"/>
      <c r="G928" s="545"/>
      <c r="H928" s="545"/>
      <c r="I928" s="545"/>
      <c r="J928" s="545"/>
      <c r="K928" s="545"/>
      <c r="L928" s="545"/>
      <c r="M928" s="545"/>
      <c r="N928" s="545"/>
      <c r="O928" s="545"/>
      <c r="P928" s="545"/>
      <c r="Q928" s="545"/>
      <c r="R928" s="545"/>
      <c r="S928" s="545"/>
      <c r="T928" s="545"/>
      <c r="U928" s="545"/>
      <c r="V928" s="545"/>
      <c r="W928" s="545"/>
      <c r="X928" s="545"/>
      <c r="Y928" s="545"/>
      <c r="Z928" s="545"/>
    </row>
    <row r="929" ht="9.0" customHeight="1">
      <c r="A929" s="545"/>
      <c r="B929" s="545"/>
      <c r="C929" s="545"/>
      <c r="D929" s="545"/>
      <c r="E929" s="545"/>
      <c r="F929" s="545"/>
      <c r="G929" s="545"/>
      <c r="H929" s="545"/>
      <c r="I929" s="545"/>
      <c r="J929" s="545"/>
      <c r="K929" s="545"/>
      <c r="L929" s="545"/>
      <c r="M929" s="545"/>
      <c r="N929" s="545"/>
      <c r="O929" s="545"/>
      <c r="P929" s="545"/>
      <c r="Q929" s="545"/>
      <c r="R929" s="545"/>
      <c r="S929" s="545"/>
      <c r="T929" s="545"/>
      <c r="U929" s="545"/>
      <c r="V929" s="545"/>
      <c r="W929" s="545"/>
      <c r="X929" s="545"/>
      <c r="Y929" s="545"/>
      <c r="Z929" s="545"/>
    </row>
    <row r="930" ht="9.0" customHeight="1">
      <c r="A930" s="545"/>
      <c r="B930" s="545"/>
      <c r="C930" s="545"/>
      <c r="D930" s="545"/>
      <c r="E930" s="545"/>
      <c r="F930" s="545"/>
      <c r="G930" s="545"/>
      <c r="H930" s="545"/>
      <c r="I930" s="545"/>
      <c r="J930" s="545"/>
      <c r="K930" s="545"/>
      <c r="L930" s="545"/>
      <c r="M930" s="545"/>
      <c r="N930" s="545"/>
      <c r="O930" s="545"/>
      <c r="P930" s="545"/>
      <c r="Q930" s="545"/>
      <c r="R930" s="545"/>
      <c r="S930" s="545"/>
      <c r="T930" s="545"/>
      <c r="U930" s="545"/>
      <c r="V930" s="545"/>
      <c r="W930" s="545"/>
      <c r="X930" s="545"/>
      <c r="Y930" s="545"/>
      <c r="Z930" s="545"/>
    </row>
    <row r="931" ht="9.0" customHeight="1">
      <c r="A931" s="545"/>
      <c r="B931" s="545"/>
      <c r="C931" s="545"/>
      <c r="D931" s="545"/>
      <c r="E931" s="545"/>
      <c r="F931" s="545"/>
      <c r="G931" s="545"/>
      <c r="H931" s="545"/>
      <c r="I931" s="545"/>
      <c r="J931" s="545"/>
      <c r="K931" s="545"/>
      <c r="L931" s="545"/>
      <c r="M931" s="545"/>
      <c r="N931" s="545"/>
      <c r="O931" s="545"/>
      <c r="P931" s="545"/>
      <c r="Q931" s="545"/>
      <c r="R931" s="545"/>
      <c r="S931" s="545"/>
      <c r="T931" s="545"/>
      <c r="U931" s="545"/>
      <c r="V931" s="545"/>
      <c r="W931" s="545"/>
      <c r="X931" s="545"/>
      <c r="Y931" s="545"/>
      <c r="Z931" s="545"/>
    </row>
    <row r="932" ht="9.0" customHeight="1">
      <c r="A932" s="545"/>
      <c r="B932" s="545"/>
      <c r="C932" s="545"/>
      <c r="D932" s="545"/>
      <c r="E932" s="545"/>
      <c r="F932" s="545"/>
      <c r="G932" s="545"/>
      <c r="H932" s="545"/>
      <c r="I932" s="545"/>
      <c r="J932" s="545"/>
      <c r="K932" s="545"/>
      <c r="L932" s="545"/>
      <c r="M932" s="545"/>
      <c r="N932" s="545"/>
      <c r="O932" s="545"/>
      <c r="P932" s="545"/>
      <c r="Q932" s="545"/>
      <c r="R932" s="545"/>
      <c r="S932" s="545"/>
      <c r="T932" s="545"/>
      <c r="U932" s="545"/>
      <c r="V932" s="545"/>
      <c r="W932" s="545"/>
      <c r="X932" s="545"/>
      <c r="Y932" s="545"/>
      <c r="Z932" s="545"/>
    </row>
    <row r="933" ht="9.0" customHeight="1">
      <c r="A933" s="545"/>
      <c r="B933" s="545"/>
      <c r="C933" s="545"/>
      <c r="D933" s="545"/>
      <c r="E933" s="545"/>
      <c r="F933" s="545"/>
      <c r="G933" s="545"/>
      <c r="H933" s="545"/>
      <c r="I933" s="545"/>
      <c r="J933" s="545"/>
      <c r="K933" s="545"/>
      <c r="L933" s="545"/>
      <c r="M933" s="545"/>
      <c r="N933" s="545"/>
      <c r="O933" s="545"/>
      <c r="P933" s="545"/>
      <c r="Q933" s="545"/>
      <c r="R933" s="545"/>
      <c r="S933" s="545"/>
      <c r="T933" s="545"/>
      <c r="U933" s="545"/>
      <c r="V933" s="545"/>
      <c r="W933" s="545"/>
      <c r="X933" s="545"/>
      <c r="Y933" s="545"/>
      <c r="Z933" s="545"/>
    </row>
    <row r="934" ht="9.0" customHeight="1">
      <c r="A934" s="545"/>
      <c r="B934" s="545"/>
      <c r="C934" s="545"/>
      <c r="D934" s="545"/>
      <c r="E934" s="545"/>
      <c r="F934" s="545"/>
      <c r="G934" s="545"/>
      <c r="H934" s="545"/>
      <c r="I934" s="545"/>
      <c r="J934" s="545"/>
      <c r="K934" s="545"/>
      <c r="L934" s="545"/>
      <c r="M934" s="545"/>
      <c r="N934" s="545"/>
      <c r="O934" s="545"/>
      <c r="P934" s="545"/>
      <c r="Q934" s="545"/>
      <c r="R934" s="545"/>
      <c r="S934" s="545"/>
      <c r="T934" s="545"/>
      <c r="U934" s="545"/>
      <c r="V934" s="545"/>
      <c r="W934" s="545"/>
      <c r="X934" s="545"/>
      <c r="Y934" s="545"/>
      <c r="Z934" s="545"/>
    </row>
    <row r="935" ht="9.0" customHeight="1">
      <c r="A935" s="545"/>
      <c r="B935" s="545"/>
      <c r="C935" s="545"/>
      <c r="D935" s="545"/>
      <c r="E935" s="545"/>
      <c r="F935" s="545"/>
      <c r="G935" s="545"/>
      <c r="H935" s="545"/>
      <c r="I935" s="545"/>
      <c r="J935" s="545"/>
      <c r="K935" s="545"/>
      <c r="L935" s="545"/>
      <c r="M935" s="545"/>
      <c r="N935" s="545"/>
      <c r="O935" s="545"/>
      <c r="P935" s="545"/>
      <c r="Q935" s="545"/>
      <c r="R935" s="545"/>
      <c r="S935" s="545"/>
      <c r="T935" s="545"/>
      <c r="U935" s="545"/>
      <c r="V935" s="545"/>
      <c r="W935" s="545"/>
      <c r="X935" s="545"/>
      <c r="Y935" s="545"/>
      <c r="Z935" s="545"/>
    </row>
    <row r="936" ht="9.0" customHeight="1">
      <c r="A936" s="545"/>
      <c r="B936" s="545"/>
      <c r="C936" s="545"/>
      <c r="D936" s="545"/>
      <c r="E936" s="545"/>
      <c r="F936" s="545"/>
      <c r="G936" s="545"/>
      <c r="H936" s="545"/>
      <c r="I936" s="545"/>
      <c r="J936" s="545"/>
      <c r="K936" s="545"/>
      <c r="L936" s="545"/>
      <c r="M936" s="545"/>
      <c r="N936" s="545"/>
      <c r="O936" s="545"/>
      <c r="P936" s="545"/>
      <c r="Q936" s="545"/>
      <c r="R936" s="545"/>
      <c r="S936" s="545"/>
      <c r="T936" s="545"/>
      <c r="U936" s="545"/>
      <c r="V936" s="545"/>
      <c r="W936" s="545"/>
      <c r="X936" s="545"/>
      <c r="Y936" s="545"/>
      <c r="Z936" s="545"/>
    </row>
    <row r="937" ht="9.0" customHeight="1">
      <c r="A937" s="545"/>
      <c r="B937" s="545"/>
      <c r="C937" s="545"/>
      <c r="D937" s="545"/>
      <c r="E937" s="545"/>
      <c r="F937" s="545"/>
      <c r="G937" s="545"/>
      <c r="H937" s="545"/>
      <c r="I937" s="545"/>
      <c r="J937" s="545"/>
      <c r="K937" s="545"/>
      <c r="L937" s="545"/>
      <c r="M937" s="545"/>
      <c r="N937" s="545"/>
      <c r="O937" s="545"/>
      <c r="P937" s="545"/>
      <c r="Q937" s="545"/>
      <c r="R937" s="545"/>
      <c r="S937" s="545"/>
      <c r="T937" s="545"/>
      <c r="U937" s="545"/>
      <c r="V937" s="545"/>
      <c r="W937" s="545"/>
      <c r="X937" s="545"/>
      <c r="Y937" s="545"/>
      <c r="Z937" s="545"/>
    </row>
    <row r="938" ht="9.0" customHeight="1">
      <c r="A938" s="545"/>
      <c r="B938" s="545"/>
      <c r="C938" s="545"/>
      <c r="D938" s="545"/>
      <c r="E938" s="545"/>
      <c r="F938" s="545"/>
      <c r="G938" s="545"/>
      <c r="H938" s="545"/>
      <c r="I938" s="545"/>
      <c r="J938" s="545"/>
      <c r="K938" s="545"/>
      <c r="L938" s="545"/>
      <c r="M938" s="545"/>
      <c r="N938" s="545"/>
      <c r="O938" s="545"/>
      <c r="P938" s="545"/>
      <c r="Q938" s="545"/>
      <c r="R938" s="545"/>
      <c r="S938" s="545"/>
      <c r="T938" s="545"/>
      <c r="U938" s="545"/>
      <c r="V938" s="545"/>
      <c r="W938" s="545"/>
      <c r="X938" s="545"/>
      <c r="Y938" s="545"/>
      <c r="Z938" s="545"/>
    </row>
    <row r="939" ht="9.0" customHeight="1">
      <c r="A939" s="545"/>
      <c r="B939" s="545"/>
      <c r="C939" s="545"/>
      <c r="D939" s="545"/>
      <c r="E939" s="545"/>
      <c r="F939" s="545"/>
      <c r="G939" s="545"/>
      <c r="H939" s="545"/>
      <c r="I939" s="545"/>
      <c r="J939" s="545"/>
      <c r="K939" s="545"/>
      <c r="L939" s="545"/>
      <c r="M939" s="545"/>
      <c r="N939" s="545"/>
      <c r="O939" s="545"/>
      <c r="P939" s="545"/>
      <c r="Q939" s="545"/>
      <c r="R939" s="545"/>
      <c r="S939" s="545"/>
      <c r="T939" s="545"/>
      <c r="U939" s="545"/>
      <c r="V939" s="545"/>
      <c r="W939" s="545"/>
      <c r="X939" s="545"/>
      <c r="Y939" s="545"/>
      <c r="Z939" s="545"/>
    </row>
    <row r="940" ht="9.0" customHeight="1">
      <c r="A940" s="545"/>
      <c r="B940" s="545"/>
      <c r="C940" s="545"/>
      <c r="D940" s="545"/>
      <c r="E940" s="545"/>
      <c r="F940" s="545"/>
      <c r="G940" s="545"/>
      <c r="H940" s="545"/>
      <c r="I940" s="545"/>
      <c r="J940" s="545"/>
      <c r="K940" s="545"/>
      <c r="L940" s="545"/>
      <c r="M940" s="545"/>
      <c r="N940" s="545"/>
      <c r="O940" s="545"/>
      <c r="P940" s="545"/>
      <c r="Q940" s="545"/>
      <c r="R940" s="545"/>
      <c r="S940" s="545"/>
      <c r="T940" s="545"/>
      <c r="U940" s="545"/>
      <c r="V940" s="545"/>
      <c r="W940" s="545"/>
      <c r="X940" s="545"/>
      <c r="Y940" s="545"/>
      <c r="Z940" s="545"/>
    </row>
    <row r="941" ht="9.0" customHeight="1">
      <c r="A941" s="545"/>
      <c r="B941" s="545"/>
      <c r="C941" s="545"/>
      <c r="D941" s="545"/>
      <c r="E941" s="545"/>
      <c r="F941" s="545"/>
      <c r="G941" s="545"/>
      <c r="H941" s="545"/>
      <c r="I941" s="545"/>
      <c r="J941" s="545"/>
      <c r="K941" s="545"/>
      <c r="L941" s="545"/>
      <c r="M941" s="545"/>
      <c r="N941" s="545"/>
      <c r="O941" s="545"/>
      <c r="P941" s="545"/>
      <c r="Q941" s="545"/>
      <c r="R941" s="545"/>
      <c r="S941" s="545"/>
      <c r="T941" s="545"/>
      <c r="U941" s="545"/>
      <c r="V941" s="545"/>
      <c r="W941" s="545"/>
      <c r="X941" s="545"/>
      <c r="Y941" s="545"/>
      <c r="Z941" s="545"/>
    </row>
    <row r="942" ht="9.0" customHeight="1">
      <c r="A942" s="545"/>
      <c r="B942" s="545"/>
      <c r="C942" s="545"/>
      <c r="D942" s="545"/>
      <c r="E942" s="545"/>
      <c r="F942" s="545"/>
      <c r="G942" s="545"/>
      <c r="H942" s="545"/>
      <c r="I942" s="545"/>
      <c r="J942" s="545"/>
      <c r="K942" s="545"/>
      <c r="L942" s="545"/>
      <c r="M942" s="545"/>
      <c r="N942" s="545"/>
      <c r="O942" s="545"/>
      <c r="P942" s="545"/>
      <c r="Q942" s="545"/>
      <c r="R942" s="545"/>
      <c r="S942" s="545"/>
      <c r="T942" s="545"/>
      <c r="U942" s="545"/>
      <c r="V942" s="545"/>
      <c r="W942" s="545"/>
      <c r="X942" s="545"/>
      <c r="Y942" s="545"/>
      <c r="Z942" s="545"/>
    </row>
    <row r="943" ht="9.0" customHeight="1">
      <c r="A943" s="545"/>
      <c r="B943" s="545"/>
      <c r="C943" s="545"/>
      <c r="D943" s="545"/>
      <c r="E943" s="545"/>
      <c r="F943" s="545"/>
      <c r="G943" s="545"/>
      <c r="H943" s="545"/>
      <c r="I943" s="545"/>
      <c r="J943" s="545"/>
      <c r="K943" s="545"/>
      <c r="L943" s="545"/>
      <c r="M943" s="545"/>
      <c r="N943" s="545"/>
      <c r="O943" s="545"/>
      <c r="P943" s="545"/>
      <c r="Q943" s="545"/>
      <c r="R943" s="545"/>
      <c r="S943" s="545"/>
      <c r="T943" s="545"/>
      <c r="U943" s="545"/>
      <c r="V943" s="545"/>
      <c r="W943" s="545"/>
      <c r="X943" s="545"/>
      <c r="Y943" s="545"/>
      <c r="Z943" s="545"/>
    </row>
    <row r="944" ht="9.0" customHeight="1">
      <c r="A944" s="545"/>
      <c r="B944" s="545"/>
      <c r="C944" s="545"/>
      <c r="D944" s="545"/>
      <c r="E944" s="545"/>
      <c r="F944" s="545"/>
      <c r="G944" s="545"/>
      <c r="H944" s="545"/>
      <c r="I944" s="545"/>
      <c r="J944" s="545"/>
      <c r="K944" s="545"/>
      <c r="L944" s="545"/>
      <c r="M944" s="545"/>
      <c r="N944" s="545"/>
      <c r="O944" s="545"/>
      <c r="P944" s="545"/>
      <c r="Q944" s="545"/>
      <c r="R944" s="545"/>
      <c r="S944" s="545"/>
      <c r="T944" s="545"/>
      <c r="U944" s="545"/>
      <c r="V944" s="545"/>
      <c r="W944" s="545"/>
      <c r="X944" s="545"/>
      <c r="Y944" s="545"/>
      <c r="Z944" s="545"/>
    </row>
    <row r="945" ht="9.0" customHeight="1">
      <c r="A945" s="545"/>
      <c r="B945" s="545"/>
      <c r="C945" s="545"/>
      <c r="D945" s="545"/>
      <c r="E945" s="545"/>
      <c r="F945" s="545"/>
      <c r="G945" s="545"/>
      <c r="H945" s="545"/>
      <c r="I945" s="545"/>
      <c r="J945" s="545"/>
      <c r="K945" s="545"/>
      <c r="L945" s="545"/>
      <c r="M945" s="545"/>
      <c r="N945" s="545"/>
      <c r="O945" s="545"/>
      <c r="P945" s="545"/>
      <c r="Q945" s="545"/>
      <c r="R945" s="545"/>
      <c r="S945" s="545"/>
      <c r="T945" s="545"/>
      <c r="U945" s="545"/>
      <c r="V945" s="545"/>
      <c r="W945" s="545"/>
      <c r="X945" s="545"/>
      <c r="Y945" s="545"/>
      <c r="Z945" s="545"/>
    </row>
    <row r="946" ht="9.0" customHeight="1">
      <c r="A946" s="545"/>
      <c r="B946" s="545"/>
      <c r="C946" s="545"/>
      <c r="D946" s="545"/>
      <c r="E946" s="545"/>
      <c r="F946" s="545"/>
      <c r="G946" s="545"/>
      <c r="H946" s="545"/>
      <c r="I946" s="545"/>
      <c r="J946" s="545"/>
      <c r="K946" s="545"/>
      <c r="L946" s="545"/>
      <c r="M946" s="545"/>
      <c r="N946" s="545"/>
      <c r="O946" s="545"/>
      <c r="P946" s="545"/>
      <c r="Q946" s="545"/>
      <c r="R946" s="545"/>
      <c r="S946" s="545"/>
      <c r="T946" s="545"/>
      <c r="U946" s="545"/>
      <c r="V946" s="545"/>
      <c r="W946" s="545"/>
      <c r="X946" s="545"/>
      <c r="Y946" s="545"/>
      <c r="Z946" s="545"/>
    </row>
    <row r="947" ht="9.0" customHeight="1">
      <c r="A947" s="545"/>
      <c r="B947" s="545"/>
      <c r="C947" s="545"/>
      <c r="D947" s="545"/>
      <c r="E947" s="545"/>
      <c r="F947" s="545"/>
      <c r="G947" s="545"/>
      <c r="H947" s="545"/>
      <c r="I947" s="545"/>
      <c r="J947" s="545"/>
      <c r="K947" s="545"/>
      <c r="L947" s="545"/>
      <c r="M947" s="545"/>
      <c r="N947" s="545"/>
      <c r="O947" s="545"/>
      <c r="P947" s="545"/>
      <c r="Q947" s="545"/>
      <c r="R947" s="545"/>
      <c r="S947" s="545"/>
      <c r="T947" s="545"/>
      <c r="U947" s="545"/>
      <c r="V947" s="545"/>
      <c r="W947" s="545"/>
      <c r="X947" s="545"/>
      <c r="Y947" s="545"/>
      <c r="Z947" s="545"/>
    </row>
    <row r="948" ht="9.0" customHeight="1">
      <c r="A948" s="545"/>
      <c r="B948" s="545"/>
      <c r="C948" s="545"/>
      <c r="D948" s="545"/>
      <c r="E948" s="545"/>
      <c r="F948" s="545"/>
      <c r="G948" s="545"/>
      <c r="H948" s="545"/>
      <c r="I948" s="545"/>
      <c r="J948" s="545"/>
      <c r="K948" s="545"/>
      <c r="L948" s="545"/>
      <c r="M948" s="545"/>
      <c r="N948" s="545"/>
      <c r="O948" s="545"/>
      <c r="P948" s="545"/>
      <c r="Q948" s="545"/>
      <c r="R948" s="545"/>
      <c r="S948" s="545"/>
      <c r="T948" s="545"/>
      <c r="U948" s="545"/>
      <c r="V948" s="545"/>
      <c r="W948" s="545"/>
      <c r="X948" s="545"/>
      <c r="Y948" s="545"/>
      <c r="Z948" s="545"/>
    </row>
    <row r="949" ht="9.0" customHeight="1">
      <c r="A949" s="545"/>
      <c r="B949" s="545"/>
      <c r="C949" s="545"/>
      <c r="D949" s="545"/>
      <c r="E949" s="545"/>
      <c r="F949" s="545"/>
      <c r="G949" s="545"/>
      <c r="H949" s="545"/>
      <c r="I949" s="545"/>
      <c r="J949" s="545"/>
      <c r="K949" s="545"/>
      <c r="L949" s="545"/>
      <c r="M949" s="545"/>
      <c r="N949" s="545"/>
      <c r="O949" s="545"/>
      <c r="P949" s="545"/>
      <c r="Q949" s="545"/>
      <c r="R949" s="545"/>
      <c r="S949" s="545"/>
      <c r="T949" s="545"/>
      <c r="U949" s="545"/>
      <c r="V949" s="545"/>
      <c r="W949" s="545"/>
      <c r="X949" s="545"/>
      <c r="Y949" s="545"/>
      <c r="Z949" s="545"/>
    </row>
    <row r="950" ht="9.0" customHeight="1">
      <c r="A950" s="545"/>
      <c r="B950" s="545"/>
      <c r="C950" s="545"/>
      <c r="D950" s="545"/>
      <c r="E950" s="545"/>
      <c r="F950" s="545"/>
      <c r="G950" s="545"/>
      <c r="H950" s="545"/>
      <c r="I950" s="545"/>
      <c r="J950" s="545"/>
      <c r="K950" s="545"/>
      <c r="L950" s="545"/>
      <c r="M950" s="545"/>
      <c r="N950" s="545"/>
      <c r="O950" s="545"/>
      <c r="P950" s="545"/>
      <c r="Q950" s="545"/>
      <c r="R950" s="545"/>
      <c r="S950" s="545"/>
      <c r="T950" s="545"/>
      <c r="U950" s="545"/>
      <c r="V950" s="545"/>
      <c r="W950" s="545"/>
      <c r="X950" s="545"/>
      <c r="Y950" s="545"/>
      <c r="Z950" s="545"/>
    </row>
    <row r="951" ht="9.0" customHeight="1">
      <c r="A951" s="545"/>
      <c r="B951" s="545"/>
      <c r="C951" s="545"/>
      <c r="D951" s="545"/>
      <c r="E951" s="545"/>
      <c r="F951" s="545"/>
      <c r="G951" s="545"/>
      <c r="H951" s="545"/>
      <c r="I951" s="545"/>
      <c r="J951" s="545"/>
      <c r="K951" s="545"/>
      <c r="L951" s="545"/>
      <c r="M951" s="545"/>
      <c r="N951" s="545"/>
      <c r="O951" s="545"/>
      <c r="P951" s="545"/>
      <c r="Q951" s="545"/>
      <c r="R951" s="545"/>
      <c r="S951" s="545"/>
      <c r="T951" s="545"/>
      <c r="U951" s="545"/>
      <c r="V951" s="545"/>
      <c r="W951" s="545"/>
      <c r="X951" s="545"/>
      <c r="Y951" s="545"/>
      <c r="Z951" s="545"/>
    </row>
    <row r="952" ht="9.0" customHeight="1">
      <c r="A952" s="545"/>
      <c r="B952" s="545"/>
      <c r="C952" s="545"/>
      <c r="D952" s="545"/>
      <c r="E952" s="545"/>
      <c r="F952" s="545"/>
      <c r="G952" s="545"/>
      <c r="H952" s="545"/>
      <c r="I952" s="545"/>
      <c r="J952" s="545"/>
      <c r="K952" s="545"/>
      <c r="L952" s="545"/>
      <c r="M952" s="545"/>
      <c r="N952" s="545"/>
      <c r="O952" s="545"/>
      <c r="P952" s="545"/>
      <c r="Q952" s="545"/>
      <c r="R952" s="545"/>
      <c r="S952" s="545"/>
      <c r="T952" s="545"/>
      <c r="U952" s="545"/>
      <c r="V952" s="545"/>
      <c r="W952" s="545"/>
      <c r="X952" s="545"/>
      <c r="Y952" s="545"/>
      <c r="Z952" s="545"/>
    </row>
    <row r="953" ht="9.0" customHeight="1">
      <c r="A953" s="545"/>
      <c r="B953" s="545"/>
      <c r="C953" s="545"/>
      <c r="D953" s="545"/>
      <c r="E953" s="545"/>
      <c r="F953" s="545"/>
      <c r="G953" s="545"/>
      <c r="H953" s="545"/>
      <c r="I953" s="545"/>
      <c r="J953" s="545"/>
      <c r="K953" s="545"/>
      <c r="L953" s="545"/>
      <c r="M953" s="545"/>
      <c r="N953" s="545"/>
      <c r="O953" s="545"/>
      <c r="P953" s="545"/>
      <c r="Q953" s="545"/>
      <c r="R953" s="545"/>
      <c r="S953" s="545"/>
      <c r="T953" s="545"/>
      <c r="U953" s="545"/>
      <c r="V953" s="545"/>
      <c r="W953" s="545"/>
      <c r="X953" s="545"/>
      <c r="Y953" s="545"/>
      <c r="Z953" s="545"/>
    </row>
    <row r="954" ht="9.0" customHeight="1">
      <c r="A954" s="545"/>
      <c r="B954" s="545"/>
      <c r="C954" s="545"/>
      <c r="D954" s="545"/>
      <c r="E954" s="545"/>
      <c r="F954" s="545"/>
      <c r="G954" s="545"/>
      <c r="H954" s="545"/>
      <c r="I954" s="545"/>
      <c r="J954" s="545"/>
      <c r="K954" s="545"/>
      <c r="L954" s="545"/>
      <c r="M954" s="545"/>
      <c r="N954" s="545"/>
      <c r="O954" s="545"/>
      <c r="P954" s="545"/>
      <c r="Q954" s="545"/>
      <c r="R954" s="545"/>
      <c r="S954" s="545"/>
      <c r="T954" s="545"/>
      <c r="U954" s="545"/>
      <c r="V954" s="545"/>
      <c r="W954" s="545"/>
      <c r="X954" s="545"/>
      <c r="Y954" s="545"/>
      <c r="Z954" s="545"/>
    </row>
    <row r="955" ht="9.0" customHeight="1">
      <c r="A955" s="545"/>
      <c r="B955" s="545"/>
      <c r="C955" s="545"/>
      <c r="D955" s="545"/>
      <c r="E955" s="545"/>
      <c r="F955" s="545"/>
      <c r="G955" s="545"/>
      <c r="H955" s="545"/>
      <c r="I955" s="545"/>
      <c r="J955" s="545"/>
      <c r="K955" s="545"/>
      <c r="L955" s="545"/>
      <c r="M955" s="545"/>
      <c r="N955" s="545"/>
      <c r="O955" s="545"/>
      <c r="P955" s="545"/>
      <c r="Q955" s="545"/>
      <c r="R955" s="545"/>
      <c r="S955" s="545"/>
      <c r="T955" s="545"/>
      <c r="U955" s="545"/>
      <c r="V955" s="545"/>
      <c r="W955" s="545"/>
      <c r="X955" s="545"/>
      <c r="Y955" s="545"/>
      <c r="Z955" s="545"/>
    </row>
    <row r="956" ht="9.0" customHeight="1">
      <c r="A956" s="545"/>
      <c r="B956" s="545"/>
      <c r="C956" s="545"/>
      <c r="D956" s="545"/>
      <c r="E956" s="545"/>
      <c r="F956" s="545"/>
      <c r="G956" s="545"/>
      <c r="H956" s="545"/>
      <c r="I956" s="545"/>
      <c r="J956" s="545"/>
      <c r="K956" s="545"/>
      <c r="L956" s="545"/>
      <c r="M956" s="545"/>
      <c r="N956" s="545"/>
      <c r="O956" s="545"/>
      <c r="P956" s="545"/>
      <c r="Q956" s="545"/>
      <c r="R956" s="545"/>
      <c r="S956" s="545"/>
      <c r="T956" s="545"/>
      <c r="U956" s="545"/>
      <c r="V956" s="545"/>
      <c r="W956" s="545"/>
      <c r="X956" s="545"/>
      <c r="Y956" s="545"/>
      <c r="Z956" s="545"/>
    </row>
    <row r="957" ht="9.0" customHeight="1">
      <c r="A957" s="545"/>
      <c r="B957" s="545"/>
      <c r="C957" s="545"/>
      <c r="D957" s="545"/>
      <c r="E957" s="545"/>
      <c r="F957" s="545"/>
      <c r="G957" s="545"/>
      <c r="H957" s="545"/>
      <c r="I957" s="545"/>
      <c r="J957" s="545"/>
      <c r="K957" s="545"/>
      <c r="L957" s="545"/>
      <c r="M957" s="545"/>
      <c r="N957" s="545"/>
      <c r="O957" s="545"/>
      <c r="P957" s="545"/>
      <c r="Q957" s="545"/>
      <c r="R957" s="545"/>
      <c r="S957" s="545"/>
      <c r="T957" s="545"/>
      <c r="U957" s="545"/>
      <c r="V957" s="545"/>
      <c r="W957" s="545"/>
      <c r="X957" s="545"/>
      <c r="Y957" s="545"/>
      <c r="Z957" s="545"/>
    </row>
    <row r="958" ht="9.0" customHeight="1">
      <c r="A958" s="545"/>
      <c r="B958" s="545"/>
      <c r="C958" s="545"/>
      <c r="D958" s="545"/>
      <c r="E958" s="545"/>
      <c r="F958" s="545"/>
      <c r="G958" s="545"/>
      <c r="H958" s="545"/>
      <c r="I958" s="545"/>
      <c r="J958" s="545"/>
      <c r="K958" s="545"/>
      <c r="L958" s="545"/>
      <c r="M958" s="545"/>
      <c r="N958" s="545"/>
      <c r="O958" s="545"/>
      <c r="P958" s="545"/>
      <c r="Q958" s="545"/>
      <c r="R958" s="545"/>
      <c r="S958" s="545"/>
      <c r="T958" s="545"/>
      <c r="U958" s="545"/>
      <c r="V958" s="545"/>
      <c r="W958" s="545"/>
      <c r="X958" s="545"/>
      <c r="Y958" s="545"/>
      <c r="Z958" s="545"/>
    </row>
    <row r="959" ht="9.0" customHeight="1">
      <c r="A959" s="545"/>
      <c r="B959" s="545"/>
      <c r="C959" s="545"/>
      <c r="D959" s="545"/>
      <c r="E959" s="545"/>
      <c r="F959" s="545"/>
      <c r="G959" s="545"/>
      <c r="H959" s="545"/>
      <c r="I959" s="545"/>
      <c r="J959" s="545"/>
      <c r="K959" s="545"/>
      <c r="L959" s="545"/>
      <c r="M959" s="545"/>
      <c r="N959" s="545"/>
      <c r="O959" s="545"/>
      <c r="P959" s="545"/>
      <c r="Q959" s="545"/>
      <c r="R959" s="545"/>
      <c r="S959" s="545"/>
      <c r="T959" s="545"/>
      <c r="U959" s="545"/>
      <c r="V959" s="545"/>
      <c r="W959" s="545"/>
      <c r="X959" s="545"/>
      <c r="Y959" s="545"/>
      <c r="Z959" s="545"/>
    </row>
    <row r="960" ht="9.0" customHeight="1">
      <c r="A960" s="545"/>
      <c r="B960" s="545"/>
      <c r="C960" s="545"/>
      <c r="D960" s="545"/>
      <c r="E960" s="545"/>
      <c r="F960" s="545"/>
      <c r="G960" s="545"/>
      <c r="H960" s="545"/>
      <c r="I960" s="545"/>
      <c r="J960" s="545"/>
      <c r="K960" s="545"/>
      <c r="L960" s="545"/>
      <c r="M960" s="545"/>
      <c r="N960" s="545"/>
      <c r="O960" s="545"/>
      <c r="P960" s="545"/>
      <c r="Q960" s="545"/>
      <c r="R960" s="545"/>
      <c r="S960" s="545"/>
      <c r="T960" s="545"/>
      <c r="U960" s="545"/>
      <c r="V960" s="545"/>
      <c r="W960" s="545"/>
      <c r="X960" s="545"/>
      <c r="Y960" s="545"/>
      <c r="Z960" s="545"/>
    </row>
    <row r="961" ht="9.0" customHeight="1">
      <c r="A961" s="545"/>
      <c r="B961" s="545"/>
      <c r="C961" s="545"/>
      <c r="D961" s="545"/>
      <c r="E961" s="545"/>
      <c r="F961" s="545"/>
      <c r="G961" s="545"/>
      <c r="H961" s="545"/>
      <c r="I961" s="545"/>
      <c r="J961" s="545"/>
      <c r="K961" s="545"/>
      <c r="L961" s="545"/>
      <c r="M961" s="545"/>
      <c r="N961" s="545"/>
      <c r="O961" s="545"/>
      <c r="P961" s="545"/>
      <c r="Q961" s="545"/>
      <c r="R961" s="545"/>
      <c r="S961" s="545"/>
      <c r="T961" s="545"/>
      <c r="U961" s="545"/>
      <c r="V961" s="545"/>
      <c r="W961" s="545"/>
      <c r="X961" s="545"/>
      <c r="Y961" s="545"/>
      <c r="Z961" s="545"/>
    </row>
    <row r="962" ht="9.0" customHeight="1">
      <c r="A962" s="545"/>
      <c r="B962" s="545"/>
      <c r="C962" s="545"/>
      <c r="D962" s="545"/>
      <c r="E962" s="545"/>
      <c r="F962" s="545"/>
      <c r="G962" s="545"/>
      <c r="H962" s="545"/>
      <c r="I962" s="545"/>
      <c r="J962" s="545"/>
      <c r="K962" s="545"/>
      <c r="L962" s="545"/>
      <c r="M962" s="545"/>
      <c r="N962" s="545"/>
      <c r="O962" s="545"/>
      <c r="P962" s="545"/>
      <c r="Q962" s="545"/>
      <c r="R962" s="545"/>
      <c r="S962" s="545"/>
      <c r="T962" s="545"/>
      <c r="U962" s="545"/>
      <c r="V962" s="545"/>
      <c r="W962" s="545"/>
      <c r="X962" s="545"/>
      <c r="Y962" s="545"/>
      <c r="Z962" s="545"/>
    </row>
    <row r="963" ht="9.0" customHeight="1">
      <c r="A963" s="545"/>
      <c r="B963" s="545"/>
      <c r="C963" s="545"/>
      <c r="D963" s="545"/>
      <c r="E963" s="545"/>
      <c r="F963" s="545"/>
      <c r="G963" s="545"/>
      <c r="H963" s="545"/>
      <c r="I963" s="545"/>
      <c r="J963" s="545"/>
      <c r="K963" s="545"/>
      <c r="L963" s="545"/>
      <c r="M963" s="545"/>
      <c r="N963" s="545"/>
      <c r="O963" s="545"/>
      <c r="P963" s="545"/>
      <c r="Q963" s="545"/>
      <c r="R963" s="545"/>
      <c r="S963" s="545"/>
      <c r="T963" s="545"/>
      <c r="U963" s="545"/>
      <c r="V963" s="545"/>
      <c r="W963" s="545"/>
      <c r="X963" s="545"/>
      <c r="Y963" s="545"/>
      <c r="Z963" s="545"/>
    </row>
    <row r="964" ht="9.0" customHeight="1">
      <c r="A964" s="545"/>
      <c r="B964" s="545"/>
      <c r="C964" s="545"/>
      <c r="D964" s="545"/>
      <c r="E964" s="545"/>
      <c r="F964" s="545"/>
      <c r="G964" s="545"/>
      <c r="H964" s="545"/>
      <c r="I964" s="545"/>
      <c r="J964" s="545"/>
      <c r="K964" s="545"/>
      <c r="L964" s="545"/>
      <c r="M964" s="545"/>
      <c r="N964" s="545"/>
      <c r="O964" s="545"/>
      <c r="P964" s="545"/>
      <c r="Q964" s="545"/>
      <c r="R964" s="545"/>
      <c r="S964" s="545"/>
      <c r="T964" s="545"/>
      <c r="U964" s="545"/>
      <c r="V964" s="545"/>
      <c r="W964" s="545"/>
      <c r="X964" s="545"/>
      <c r="Y964" s="545"/>
      <c r="Z964" s="545"/>
    </row>
    <row r="965" ht="9.0" customHeight="1">
      <c r="A965" s="545"/>
      <c r="B965" s="545"/>
      <c r="C965" s="545"/>
      <c r="D965" s="545"/>
      <c r="E965" s="545"/>
      <c r="F965" s="545"/>
      <c r="G965" s="545"/>
      <c r="H965" s="545"/>
      <c r="I965" s="545"/>
      <c r="J965" s="545"/>
      <c r="K965" s="545"/>
      <c r="L965" s="545"/>
      <c r="M965" s="545"/>
      <c r="N965" s="545"/>
      <c r="O965" s="545"/>
      <c r="P965" s="545"/>
      <c r="Q965" s="545"/>
      <c r="R965" s="545"/>
      <c r="S965" s="545"/>
      <c r="T965" s="545"/>
      <c r="U965" s="545"/>
      <c r="V965" s="545"/>
      <c r="W965" s="545"/>
      <c r="X965" s="545"/>
      <c r="Y965" s="545"/>
      <c r="Z965" s="545"/>
    </row>
    <row r="966" ht="9.0" customHeight="1">
      <c r="A966" s="545"/>
      <c r="B966" s="545"/>
      <c r="C966" s="545"/>
      <c r="D966" s="545"/>
      <c r="E966" s="545"/>
      <c r="F966" s="545"/>
      <c r="G966" s="545"/>
      <c r="H966" s="545"/>
      <c r="I966" s="545"/>
      <c r="J966" s="545"/>
      <c r="K966" s="545"/>
      <c r="L966" s="545"/>
      <c r="M966" s="545"/>
      <c r="N966" s="545"/>
      <c r="O966" s="545"/>
      <c r="P966" s="545"/>
      <c r="Q966" s="545"/>
      <c r="R966" s="545"/>
      <c r="S966" s="545"/>
      <c r="T966" s="545"/>
      <c r="U966" s="545"/>
      <c r="V966" s="545"/>
      <c r="W966" s="545"/>
      <c r="X966" s="545"/>
      <c r="Y966" s="545"/>
      <c r="Z966" s="545"/>
    </row>
    <row r="967" ht="9.0" customHeight="1">
      <c r="A967" s="545"/>
      <c r="B967" s="545"/>
      <c r="C967" s="545"/>
      <c r="D967" s="545"/>
      <c r="E967" s="545"/>
      <c r="F967" s="545"/>
      <c r="G967" s="545"/>
      <c r="H967" s="545"/>
      <c r="I967" s="545"/>
      <c r="J967" s="545"/>
      <c r="K967" s="545"/>
      <c r="L967" s="545"/>
      <c r="M967" s="545"/>
      <c r="N967" s="545"/>
      <c r="O967" s="545"/>
      <c r="P967" s="545"/>
      <c r="Q967" s="545"/>
      <c r="R967" s="545"/>
      <c r="S967" s="545"/>
      <c r="T967" s="545"/>
      <c r="U967" s="545"/>
      <c r="V967" s="545"/>
      <c r="W967" s="545"/>
      <c r="X967" s="545"/>
      <c r="Y967" s="545"/>
      <c r="Z967" s="545"/>
    </row>
    <row r="968" ht="9.0" customHeight="1">
      <c r="A968" s="545"/>
      <c r="B968" s="545"/>
      <c r="C968" s="545"/>
      <c r="D968" s="545"/>
      <c r="E968" s="545"/>
      <c r="F968" s="545"/>
      <c r="G968" s="545"/>
      <c r="H968" s="545"/>
      <c r="I968" s="545"/>
      <c r="J968" s="545"/>
      <c r="K968" s="545"/>
      <c r="L968" s="545"/>
      <c r="M968" s="545"/>
      <c r="N968" s="545"/>
      <c r="O968" s="545"/>
      <c r="P968" s="545"/>
      <c r="Q968" s="545"/>
      <c r="R968" s="545"/>
      <c r="S968" s="545"/>
      <c r="T968" s="545"/>
      <c r="U968" s="545"/>
      <c r="V968" s="545"/>
      <c r="W968" s="545"/>
      <c r="X968" s="545"/>
      <c r="Y968" s="545"/>
      <c r="Z968" s="545"/>
    </row>
    <row r="969" ht="9.0" customHeight="1">
      <c r="A969" s="545"/>
      <c r="B969" s="545"/>
      <c r="C969" s="545"/>
      <c r="D969" s="545"/>
      <c r="E969" s="545"/>
      <c r="F969" s="545"/>
      <c r="G969" s="545"/>
      <c r="H969" s="545"/>
      <c r="I969" s="545"/>
      <c r="J969" s="545"/>
      <c r="K969" s="545"/>
      <c r="L969" s="545"/>
      <c r="M969" s="545"/>
      <c r="N969" s="545"/>
      <c r="O969" s="545"/>
      <c r="P969" s="545"/>
      <c r="Q969" s="545"/>
      <c r="R969" s="545"/>
      <c r="S969" s="545"/>
      <c r="T969" s="545"/>
      <c r="U969" s="545"/>
      <c r="V969" s="545"/>
      <c r="W969" s="545"/>
      <c r="X969" s="545"/>
      <c r="Y969" s="545"/>
      <c r="Z969" s="545"/>
    </row>
    <row r="970" ht="9.0" customHeight="1">
      <c r="A970" s="545"/>
      <c r="B970" s="545"/>
      <c r="C970" s="545"/>
      <c r="D970" s="545"/>
      <c r="E970" s="545"/>
      <c r="F970" s="545"/>
      <c r="G970" s="545"/>
      <c r="H970" s="545"/>
      <c r="I970" s="545"/>
      <c r="J970" s="545"/>
      <c r="K970" s="545"/>
      <c r="L970" s="545"/>
      <c r="M970" s="545"/>
      <c r="N970" s="545"/>
      <c r="O970" s="545"/>
      <c r="P970" s="545"/>
      <c r="Q970" s="545"/>
      <c r="R970" s="545"/>
      <c r="S970" s="545"/>
      <c r="T970" s="545"/>
      <c r="U970" s="545"/>
      <c r="V970" s="545"/>
      <c r="W970" s="545"/>
      <c r="X970" s="545"/>
      <c r="Y970" s="545"/>
      <c r="Z970" s="545"/>
    </row>
    <row r="971" ht="9.0" customHeight="1">
      <c r="A971" s="545"/>
      <c r="B971" s="545"/>
      <c r="C971" s="545"/>
      <c r="D971" s="545"/>
      <c r="E971" s="545"/>
      <c r="F971" s="545"/>
      <c r="G971" s="545"/>
      <c r="H971" s="545"/>
      <c r="I971" s="545"/>
      <c r="J971" s="545"/>
      <c r="K971" s="545"/>
      <c r="L971" s="545"/>
      <c r="M971" s="545"/>
      <c r="N971" s="545"/>
      <c r="O971" s="545"/>
      <c r="P971" s="545"/>
      <c r="Q971" s="545"/>
      <c r="R971" s="545"/>
      <c r="S971" s="545"/>
      <c r="T971" s="545"/>
      <c r="U971" s="545"/>
      <c r="V971" s="545"/>
      <c r="W971" s="545"/>
      <c r="X971" s="545"/>
      <c r="Y971" s="545"/>
      <c r="Z971" s="545"/>
    </row>
    <row r="972" ht="9.0" customHeight="1">
      <c r="A972" s="545"/>
      <c r="B972" s="545"/>
      <c r="C972" s="545"/>
      <c r="D972" s="545"/>
      <c r="E972" s="545"/>
      <c r="F972" s="545"/>
      <c r="G972" s="545"/>
      <c r="H972" s="545"/>
      <c r="I972" s="545"/>
      <c r="J972" s="545"/>
      <c r="K972" s="545"/>
      <c r="L972" s="545"/>
      <c r="M972" s="545"/>
      <c r="N972" s="545"/>
      <c r="O972" s="545"/>
      <c r="P972" s="545"/>
      <c r="Q972" s="545"/>
      <c r="R972" s="545"/>
      <c r="S972" s="545"/>
      <c r="T972" s="545"/>
      <c r="U972" s="545"/>
      <c r="V972" s="545"/>
      <c r="W972" s="545"/>
      <c r="X972" s="545"/>
      <c r="Y972" s="545"/>
      <c r="Z972" s="545"/>
    </row>
    <row r="973" ht="9.0" customHeight="1">
      <c r="A973" s="545"/>
      <c r="B973" s="545"/>
      <c r="C973" s="545"/>
      <c r="D973" s="545"/>
      <c r="E973" s="545"/>
      <c r="F973" s="545"/>
      <c r="G973" s="545"/>
      <c r="H973" s="545"/>
      <c r="I973" s="545"/>
      <c r="J973" s="545"/>
      <c r="K973" s="545"/>
      <c r="L973" s="545"/>
      <c r="M973" s="545"/>
      <c r="N973" s="545"/>
      <c r="O973" s="545"/>
      <c r="P973" s="545"/>
      <c r="Q973" s="545"/>
      <c r="R973" s="545"/>
      <c r="S973" s="545"/>
      <c r="T973" s="545"/>
      <c r="U973" s="545"/>
      <c r="V973" s="545"/>
      <c r="W973" s="545"/>
      <c r="X973" s="545"/>
      <c r="Y973" s="545"/>
      <c r="Z973" s="545"/>
    </row>
    <row r="974" ht="9.0" customHeight="1">
      <c r="A974" s="545"/>
      <c r="B974" s="545"/>
      <c r="C974" s="545"/>
      <c r="D974" s="545"/>
      <c r="E974" s="545"/>
      <c r="F974" s="545"/>
      <c r="G974" s="545"/>
      <c r="H974" s="545"/>
      <c r="I974" s="545"/>
      <c r="J974" s="545"/>
      <c r="K974" s="545"/>
      <c r="L974" s="545"/>
      <c r="M974" s="545"/>
      <c r="N974" s="545"/>
      <c r="O974" s="545"/>
      <c r="P974" s="545"/>
      <c r="Q974" s="545"/>
      <c r="R974" s="545"/>
      <c r="S974" s="545"/>
      <c r="T974" s="545"/>
      <c r="U974" s="545"/>
      <c r="V974" s="545"/>
      <c r="W974" s="545"/>
      <c r="X974" s="545"/>
      <c r="Y974" s="545"/>
      <c r="Z974" s="545"/>
    </row>
    <row r="975" ht="9.0" customHeight="1">
      <c r="A975" s="545"/>
      <c r="B975" s="545"/>
      <c r="C975" s="545"/>
      <c r="D975" s="545"/>
      <c r="E975" s="545"/>
      <c r="F975" s="545"/>
      <c r="G975" s="545"/>
      <c r="H975" s="545"/>
      <c r="I975" s="545"/>
      <c r="J975" s="545"/>
      <c r="K975" s="545"/>
      <c r="L975" s="545"/>
      <c r="M975" s="545"/>
      <c r="N975" s="545"/>
      <c r="O975" s="545"/>
      <c r="P975" s="545"/>
      <c r="Q975" s="545"/>
      <c r="R975" s="545"/>
      <c r="S975" s="545"/>
      <c r="T975" s="545"/>
      <c r="U975" s="545"/>
      <c r="V975" s="545"/>
      <c r="W975" s="545"/>
      <c r="X975" s="545"/>
      <c r="Y975" s="545"/>
      <c r="Z975" s="545"/>
    </row>
    <row r="976" ht="9.0" customHeight="1">
      <c r="A976" s="545"/>
      <c r="B976" s="545"/>
      <c r="C976" s="545"/>
      <c r="D976" s="545"/>
      <c r="E976" s="545"/>
      <c r="F976" s="545"/>
      <c r="G976" s="545"/>
      <c r="H976" s="545"/>
      <c r="I976" s="545"/>
      <c r="J976" s="545"/>
      <c r="K976" s="545"/>
      <c r="L976" s="545"/>
      <c r="M976" s="545"/>
      <c r="N976" s="545"/>
      <c r="O976" s="545"/>
      <c r="P976" s="545"/>
      <c r="Q976" s="545"/>
      <c r="R976" s="545"/>
      <c r="S976" s="545"/>
      <c r="T976" s="545"/>
      <c r="U976" s="545"/>
      <c r="V976" s="545"/>
      <c r="W976" s="545"/>
      <c r="X976" s="545"/>
      <c r="Y976" s="545"/>
      <c r="Z976" s="545"/>
    </row>
    <row r="977" ht="9.0" customHeight="1">
      <c r="A977" s="545"/>
      <c r="B977" s="545"/>
      <c r="C977" s="545"/>
      <c r="D977" s="545"/>
      <c r="E977" s="545"/>
      <c r="F977" s="545"/>
      <c r="G977" s="545"/>
      <c r="H977" s="545"/>
      <c r="I977" s="545"/>
      <c r="J977" s="545"/>
      <c r="K977" s="545"/>
      <c r="L977" s="545"/>
      <c r="M977" s="545"/>
      <c r="N977" s="545"/>
      <c r="O977" s="545"/>
      <c r="P977" s="545"/>
      <c r="Q977" s="545"/>
      <c r="R977" s="545"/>
      <c r="S977" s="545"/>
      <c r="T977" s="545"/>
      <c r="U977" s="545"/>
      <c r="V977" s="545"/>
      <c r="W977" s="545"/>
      <c r="X977" s="545"/>
      <c r="Y977" s="545"/>
      <c r="Z977" s="545"/>
    </row>
    <row r="978" ht="9.0" customHeight="1">
      <c r="A978" s="545"/>
      <c r="B978" s="545"/>
      <c r="C978" s="545"/>
      <c r="D978" s="545"/>
      <c r="E978" s="545"/>
      <c r="F978" s="545"/>
      <c r="G978" s="545"/>
      <c r="H978" s="545"/>
      <c r="I978" s="545"/>
      <c r="J978" s="545"/>
      <c r="K978" s="545"/>
      <c r="L978" s="545"/>
      <c r="M978" s="545"/>
      <c r="N978" s="545"/>
      <c r="O978" s="545"/>
      <c r="P978" s="545"/>
      <c r="Q978" s="545"/>
      <c r="R978" s="545"/>
      <c r="S978" s="545"/>
      <c r="T978" s="545"/>
      <c r="U978" s="545"/>
      <c r="V978" s="545"/>
      <c r="W978" s="545"/>
      <c r="X978" s="545"/>
      <c r="Y978" s="545"/>
      <c r="Z978" s="545"/>
    </row>
    <row r="979" ht="9.0" customHeight="1">
      <c r="A979" s="545"/>
      <c r="B979" s="545"/>
      <c r="C979" s="545"/>
      <c r="D979" s="545"/>
      <c r="E979" s="545"/>
      <c r="F979" s="545"/>
      <c r="G979" s="545"/>
      <c r="H979" s="545"/>
      <c r="I979" s="545"/>
      <c r="J979" s="545"/>
      <c r="K979" s="545"/>
      <c r="L979" s="545"/>
      <c r="M979" s="545"/>
      <c r="N979" s="545"/>
      <c r="O979" s="545"/>
      <c r="P979" s="545"/>
      <c r="Q979" s="545"/>
      <c r="R979" s="545"/>
      <c r="S979" s="545"/>
      <c r="T979" s="545"/>
      <c r="U979" s="545"/>
      <c r="V979" s="545"/>
      <c r="W979" s="545"/>
      <c r="X979" s="545"/>
      <c r="Y979" s="545"/>
      <c r="Z979" s="545"/>
    </row>
    <row r="980" ht="9.0" customHeight="1">
      <c r="A980" s="545"/>
      <c r="B980" s="545"/>
      <c r="C980" s="545"/>
      <c r="D980" s="545"/>
      <c r="E980" s="545"/>
      <c r="F980" s="545"/>
      <c r="G980" s="545"/>
      <c r="H980" s="545"/>
      <c r="I980" s="545"/>
      <c r="J980" s="545"/>
      <c r="K980" s="545"/>
      <c r="L980" s="545"/>
      <c r="M980" s="545"/>
      <c r="N980" s="545"/>
      <c r="O980" s="545"/>
      <c r="P980" s="545"/>
      <c r="Q980" s="545"/>
      <c r="R980" s="545"/>
      <c r="S980" s="545"/>
      <c r="T980" s="545"/>
      <c r="U980" s="545"/>
      <c r="V980" s="545"/>
      <c r="W980" s="545"/>
      <c r="X980" s="545"/>
      <c r="Y980" s="545"/>
      <c r="Z980" s="545"/>
    </row>
    <row r="981" ht="9.0" customHeight="1">
      <c r="A981" s="545"/>
      <c r="B981" s="545"/>
      <c r="C981" s="545"/>
      <c r="D981" s="545"/>
      <c r="E981" s="545"/>
      <c r="F981" s="545"/>
      <c r="G981" s="545"/>
      <c r="H981" s="545"/>
      <c r="I981" s="545"/>
      <c r="J981" s="545"/>
      <c r="K981" s="545"/>
      <c r="L981" s="545"/>
      <c r="M981" s="545"/>
      <c r="N981" s="545"/>
      <c r="O981" s="545"/>
      <c r="P981" s="545"/>
      <c r="Q981" s="545"/>
      <c r="R981" s="545"/>
      <c r="S981" s="545"/>
      <c r="T981" s="545"/>
      <c r="U981" s="545"/>
      <c r="V981" s="545"/>
      <c r="W981" s="545"/>
      <c r="X981" s="545"/>
      <c r="Y981" s="545"/>
      <c r="Z981" s="545"/>
    </row>
    <row r="982" ht="9.0" customHeight="1">
      <c r="A982" s="545"/>
      <c r="B982" s="545"/>
      <c r="C982" s="545"/>
      <c r="D982" s="545"/>
      <c r="E982" s="545"/>
      <c r="F982" s="545"/>
      <c r="G982" s="545"/>
      <c r="H982" s="545"/>
      <c r="I982" s="545"/>
      <c r="J982" s="545"/>
      <c r="K982" s="545"/>
      <c r="L982" s="545"/>
      <c r="M982" s="545"/>
      <c r="N982" s="545"/>
      <c r="O982" s="545"/>
      <c r="P982" s="545"/>
      <c r="Q982" s="545"/>
      <c r="R982" s="545"/>
      <c r="S982" s="545"/>
      <c r="T982" s="545"/>
      <c r="U982" s="545"/>
      <c r="V982" s="545"/>
      <c r="W982" s="545"/>
      <c r="X982" s="545"/>
      <c r="Y982" s="545"/>
      <c r="Z982" s="545"/>
    </row>
    <row r="983" ht="9.0" customHeight="1">
      <c r="A983" s="545"/>
      <c r="B983" s="545"/>
      <c r="C983" s="545"/>
      <c r="D983" s="545"/>
      <c r="E983" s="545"/>
      <c r="F983" s="545"/>
      <c r="G983" s="545"/>
      <c r="H983" s="545"/>
      <c r="I983" s="545"/>
      <c r="J983" s="545"/>
      <c r="K983" s="545"/>
      <c r="L983" s="545"/>
      <c r="M983" s="545"/>
      <c r="N983" s="545"/>
      <c r="O983" s="545"/>
      <c r="P983" s="545"/>
      <c r="Q983" s="545"/>
      <c r="R983" s="545"/>
      <c r="S983" s="545"/>
      <c r="T983" s="545"/>
      <c r="U983" s="545"/>
      <c r="V983" s="545"/>
      <c r="W983" s="545"/>
      <c r="X983" s="545"/>
      <c r="Y983" s="545"/>
      <c r="Z983" s="545"/>
    </row>
    <row r="984" ht="9.0" customHeight="1">
      <c r="A984" s="545"/>
      <c r="B984" s="545"/>
      <c r="C984" s="545"/>
      <c r="D984" s="545"/>
      <c r="E984" s="545"/>
      <c r="F984" s="545"/>
      <c r="G984" s="545"/>
      <c r="H984" s="545"/>
      <c r="I984" s="545"/>
      <c r="J984" s="545"/>
      <c r="K984" s="545"/>
      <c r="L984" s="545"/>
      <c r="M984" s="545"/>
      <c r="N984" s="545"/>
      <c r="O984" s="545"/>
      <c r="P984" s="545"/>
      <c r="Q984" s="545"/>
      <c r="R984" s="545"/>
      <c r="S984" s="545"/>
      <c r="T984" s="545"/>
      <c r="U984" s="545"/>
      <c r="V984" s="545"/>
      <c r="W984" s="545"/>
      <c r="X984" s="545"/>
      <c r="Y984" s="545"/>
      <c r="Z984" s="545"/>
    </row>
    <row r="985" ht="9.0" customHeight="1">
      <c r="A985" s="545"/>
      <c r="B985" s="545"/>
      <c r="C985" s="545"/>
      <c r="D985" s="545"/>
      <c r="E985" s="545"/>
      <c r="F985" s="545"/>
      <c r="G985" s="545"/>
      <c r="H985" s="545"/>
      <c r="I985" s="545"/>
      <c r="J985" s="545"/>
      <c r="K985" s="545"/>
      <c r="L985" s="545"/>
      <c r="M985" s="545"/>
      <c r="N985" s="545"/>
      <c r="O985" s="545"/>
      <c r="P985" s="545"/>
      <c r="Q985" s="545"/>
      <c r="R985" s="545"/>
      <c r="S985" s="545"/>
      <c r="T985" s="545"/>
      <c r="U985" s="545"/>
      <c r="V985" s="545"/>
      <c r="W985" s="545"/>
      <c r="X985" s="545"/>
      <c r="Y985" s="545"/>
      <c r="Z985" s="545"/>
    </row>
    <row r="986" ht="9.0" customHeight="1">
      <c r="A986" s="545"/>
      <c r="B986" s="545"/>
      <c r="C986" s="545"/>
      <c r="D986" s="545"/>
      <c r="E986" s="545"/>
      <c r="F986" s="545"/>
      <c r="G986" s="545"/>
      <c r="H986" s="545"/>
      <c r="I986" s="545"/>
      <c r="J986" s="545"/>
      <c r="K986" s="545"/>
      <c r="L986" s="545"/>
      <c r="M986" s="545"/>
      <c r="N986" s="545"/>
      <c r="O986" s="545"/>
      <c r="P986" s="545"/>
      <c r="Q986" s="545"/>
      <c r="R986" s="545"/>
      <c r="S986" s="545"/>
      <c r="T986" s="545"/>
      <c r="U986" s="545"/>
      <c r="V986" s="545"/>
      <c r="W986" s="545"/>
      <c r="X986" s="545"/>
      <c r="Y986" s="545"/>
      <c r="Z986" s="545"/>
    </row>
    <row r="987" ht="9.0" customHeight="1">
      <c r="A987" s="545"/>
      <c r="B987" s="545"/>
      <c r="C987" s="545"/>
      <c r="D987" s="545"/>
      <c r="E987" s="545"/>
      <c r="F987" s="545"/>
      <c r="G987" s="545"/>
      <c r="H987" s="545"/>
      <c r="I987" s="545"/>
      <c r="J987" s="545"/>
      <c r="K987" s="545"/>
      <c r="L987" s="545"/>
      <c r="M987" s="545"/>
      <c r="N987" s="545"/>
      <c r="O987" s="545"/>
      <c r="P987" s="545"/>
      <c r="Q987" s="545"/>
      <c r="R987" s="545"/>
      <c r="S987" s="545"/>
      <c r="T987" s="545"/>
      <c r="U987" s="545"/>
      <c r="V987" s="545"/>
      <c r="W987" s="545"/>
      <c r="X987" s="545"/>
      <c r="Y987" s="545"/>
      <c r="Z987" s="545"/>
    </row>
    <row r="988" ht="9.0" customHeight="1">
      <c r="A988" s="545"/>
      <c r="B988" s="545"/>
      <c r="C988" s="545"/>
      <c r="D988" s="545"/>
      <c r="E988" s="545"/>
      <c r="F988" s="545"/>
      <c r="G988" s="545"/>
      <c r="H988" s="545"/>
      <c r="I988" s="545"/>
      <c r="J988" s="545"/>
      <c r="K988" s="545"/>
      <c r="L988" s="545"/>
      <c r="M988" s="545"/>
      <c r="N988" s="545"/>
      <c r="O988" s="545"/>
      <c r="P988" s="545"/>
      <c r="Q988" s="545"/>
      <c r="R988" s="545"/>
      <c r="S988" s="545"/>
      <c r="T988" s="545"/>
      <c r="U988" s="545"/>
      <c r="V988" s="545"/>
      <c r="W988" s="545"/>
      <c r="X988" s="545"/>
      <c r="Y988" s="545"/>
      <c r="Z988" s="545"/>
    </row>
    <row r="989" ht="9.0" customHeight="1">
      <c r="A989" s="545"/>
      <c r="B989" s="545"/>
      <c r="C989" s="545"/>
      <c r="D989" s="545"/>
      <c r="E989" s="545"/>
      <c r="F989" s="545"/>
      <c r="G989" s="545"/>
      <c r="H989" s="545"/>
      <c r="I989" s="545"/>
      <c r="J989" s="545"/>
      <c r="K989" s="545"/>
      <c r="L989" s="545"/>
      <c r="M989" s="545"/>
      <c r="N989" s="545"/>
      <c r="O989" s="545"/>
      <c r="P989" s="545"/>
      <c r="Q989" s="545"/>
      <c r="R989" s="545"/>
      <c r="S989" s="545"/>
      <c r="T989" s="545"/>
      <c r="U989" s="545"/>
      <c r="V989" s="545"/>
      <c r="W989" s="545"/>
      <c r="X989" s="545"/>
      <c r="Y989" s="545"/>
      <c r="Z989" s="545"/>
    </row>
    <row r="990" ht="9.0" customHeight="1">
      <c r="A990" s="545"/>
      <c r="B990" s="545"/>
      <c r="C990" s="545"/>
      <c r="D990" s="545"/>
      <c r="E990" s="545"/>
      <c r="F990" s="545"/>
      <c r="G990" s="545"/>
      <c r="H990" s="545"/>
      <c r="I990" s="545"/>
      <c r="J990" s="545"/>
      <c r="K990" s="545"/>
      <c r="L990" s="545"/>
      <c r="M990" s="545"/>
      <c r="N990" s="545"/>
      <c r="O990" s="545"/>
      <c r="P990" s="545"/>
      <c r="Q990" s="545"/>
      <c r="R990" s="545"/>
      <c r="S990" s="545"/>
      <c r="T990" s="545"/>
      <c r="U990" s="545"/>
      <c r="V990" s="545"/>
      <c r="W990" s="545"/>
      <c r="X990" s="545"/>
      <c r="Y990" s="545"/>
      <c r="Z990" s="545"/>
    </row>
    <row r="991" ht="9.0" customHeight="1">
      <c r="A991" s="545"/>
      <c r="B991" s="545"/>
      <c r="C991" s="545"/>
      <c r="D991" s="545"/>
      <c r="E991" s="545"/>
      <c r="F991" s="545"/>
      <c r="G991" s="545"/>
      <c r="H991" s="545"/>
      <c r="I991" s="545"/>
      <c r="J991" s="545"/>
      <c r="K991" s="545"/>
      <c r="L991" s="545"/>
      <c r="M991" s="545"/>
      <c r="N991" s="545"/>
      <c r="O991" s="545"/>
      <c r="P991" s="545"/>
      <c r="Q991" s="545"/>
      <c r="R991" s="545"/>
      <c r="S991" s="545"/>
      <c r="T991" s="545"/>
      <c r="U991" s="545"/>
      <c r="V991" s="545"/>
      <c r="W991" s="545"/>
      <c r="X991" s="545"/>
      <c r="Y991" s="545"/>
      <c r="Z991" s="545"/>
    </row>
    <row r="992" ht="9.0" customHeight="1">
      <c r="A992" s="545"/>
      <c r="B992" s="545"/>
      <c r="C992" s="545"/>
      <c r="D992" s="545"/>
      <c r="E992" s="545"/>
      <c r="F992" s="545"/>
      <c r="G992" s="545"/>
      <c r="H992" s="545"/>
      <c r="I992" s="545"/>
      <c r="J992" s="545"/>
      <c r="K992" s="545"/>
      <c r="L992" s="545"/>
      <c r="M992" s="545"/>
      <c r="N992" s="545"/>
      <c r="O992" s="545"/>
      <c r="P992" s="545"/>
      <c r="Q992" s="545"/>
      <c r="R992" s="545"/>
      <c r="S992" s="545"/>
      <c r="T992" s="545"/>
      <c r="U992" s="545"/>
      <c r="V992" s="545"/>
      <c r="W992" s="545"/>
      <c r="X992" s="545"/>
      <c r="Y992" s="545"/>
      <c r="Z992" s="545"/>
    </row>
    <row r="993" ht="9.0" customHeight="1">
      <c r="A993" s="545"/>
      <c r="B993" s="545"/>
      <c r="C993" s="545"/>
      <c r="D993" s="545"/>
      <c r="E993" s="545"/>
      <c r="F993" s="545"/>
      <c r="G993" s="545"/>
      <c r="H993" s="545"/>
      <c r="I993" s="545"/>
      <c r="J993" s="545"/>
      <c r="K993" s="545"/>
      <c r="L993" s="545"/>
      <c r="M993" s="545"/>
      <c r="N993" s="545"/>
      <c r="O993" s="545"/>
      <c r="P993" s="545"/>
      <c r="Q993" s="545"/>
      <c r="R993" s="545"/>
      <c r="S993" s="545"/>
      <c r="T993" s="545"/>
      <c r="U993" s="545"/>
      <c r="V993" s="545"/>
      <c r="W993" s="545"/>
      <c r="X993" s="545"/>
      <c r="Y993" s="545"/>
      <c r="Z993" s="545"/>
    </row>
    <row r="994" ht="9.0" customHeight="1">
      <c r="A994" s="545"/>
      <c r="B994" s="545"/>
      <c r="C994" s="545"/>
      <c r="D994" s="545"/>
      <c r="E994" s="545"/>
      <c r="F994" s="545"/>
      <c r="G994" s="545"/>
      <c r="H994" s="545"/>
      <c r="I994" s="545"/>
      <c r="J994" s="545"/>
      <c r="K994" s="545"/>
      <c r="L994" s="545"/>
      <c r="M994" s="545"/>
      <c r="N994" s="545"/>
      <c r="O994" s="545"/>
      <c r="P994" s="545"/>
      <c r="Q994" s="545"/>
      <c r="R994" s="545"/>
      <c r="S994" s="545"/>
      <c r="T994" s="545"/>
      <c r="U994" s="545"/>
      <c r="V994" s="545"/>
      <c r="W994" s="545"/>
      <c r="X994" s="545"/>
      <c r="Y994" s="545"/>
      <c r="Z994" s="545"/>
    </row>
    <row r="995" ht="9.0" customHeight="1">
      <c r="A995" s="545"/>
      <c r="B995" s="545"/>
      <c r="C995" s="545"/>
      <c r="D995" s="545"/>
      <c r="E995" s="545"/>
      <c r="F995" s="545"/>
      <c r="G995" s="545"/>
      <c r="H995" s="545"/>
      <c r="I995" s="545"/>
      <c r="J995" s="545"/>
      <c r="K995" s="545"/>
      <c r="L995" s="545"/>
      <c r="M995" s="545"/>
      <c r="N995" s="545"/>
      <c r="O995" s="545"/>
      <c r="P995" s="545"/>
      <c r="Q995" s="545"/>
      <c r="R995" s="545"/>
      <c r="S995" s="545"/>
      <c r="T995" s="545"/>
      <c r="U995" s="545"/>
      <c r="V995" s="545"/>
      <c r="W995" s="545"/>
      <c r="X995" s="545"/>
      <c r="Y995" s="545"/>
      <c r="Z995" s="545"/>
    </row>
    <row r="996" ht="9.0" customHeight="1">
      <c r="A996" s="545"/>
      <c r="B996" s="545"/>
      <c r="C996" s="545"/>
      <c r="D996" s="545"/>
      <c r="E996" s="545"/>
      <c r="F996" s="545"/>
      <c r="G996" s="545"/>
      <c r="H996" s="545"/>
      <c r="I996" s="545"/>
      <c r="J996" s="545"/>
      <c r="K996" s="545"/>
      <c r="L996" s="545"/>
      <c r="M996" s="545"/>
      <c r="N996" s="545"/>
      <c r="O996" s="545"/>
      <c r="P996" s="545"/>
      <c r="Q996" s="545"/>
      <c r="R996" s="545"/>
      <c r="S996" s="545"/>
      <c r="T996" s="545"/>
      <c r="U996" s="545"/>
      <c r="V996" s="545"/>
      <c r="W996" s="545"/>
      <c r="X996" s="545"/>
      <c r="Y996" s="545"/>
      <c r="Z996" s="545"/>
    </row>
    <row r="997" ht="9.0" customHeight="1">
      <c r="A997" s="545"/>
      <c r="B997" s="545"/>
      <c r="C997" s="545"/>
      <c r="D997" s="545"/>
      <c r="E997" s="545"/>
      <c r="F997" s="545"/>
      <c r="G997" s="545"/>
      <c r="H997" s="545"/>
      <c r="I997" s="545"/>
      <c r="J997" s="545"/>
      <c r="K997" s="545"/>
      <c r="L997" s="545"/>
      <c r="M997" s="545"/>
      <c r="N997" s="545"/>
      <c r="O997" s="545"/>
      <c r="P997" s="545"/>
      <c r="Q997" s="545"/>
      <c r="R997" s="545"/>
      <c r="S997" s="545"/>
      <c r="T997" s="545"/>
      <c r="U997" s="545"/>
      <c r="V997" s="545"/>
      <c r="W997" s="545"/>
      <c r="X997" s="545"/>
      <c r="Y997" s="545"/>
      <c r="Z997" s="545"/>
    </row>
    <row r="998" ht="9.0" customHeight="1">
      <c r="A998" s="545"/>
      <c r="B998" s="545"/>
      <c r="C998" s="545"/>
      <c r="D998" s="545"/>
      <c r="E998" s="545"/>
      <c r="F998" s="545"/>
      <c r="G998" s="545"/>
      <c r="H998" s="545"/>
      <c r="I998" s="545"/>
      <c r="J998" s="545"/>
      <c r="K998" s="545"/>
      <c r="L998" s="545"/>
      <c r="M998" s="545"/>
      <c r="N998" s="545"/>
      <c r="O998" s="545"/>
      <c r="P998" s="545"/>
      <c r="Q998" s="545"/>
      <c r="R998" s="545"/>
      <c r="S998" s="545"/>
      <c r="T998" s="545"/>
      <c r="U998" s="545"/>
      <c r="V998" s="545"/>
      <c r="W998" s="545"/>
      <c r="X998" s="545"/>
      <c r="Y998" s="545"/>
      <c r="Z998" s="545"/>
    </row>
    <row r="999" ht="9.0" customHeight="1">
      <c r="A999" s="545"/>
      <c r="B999" s="545"/>
      <c r="C999" s="545"/>
      <c r="D999" s="545"/>
      <c r="E999" s="545"/>
      <c r="F999" s="545"/>
      <c r="G999" s="545"/>
      <c r="H999" s="545"/>
      <c r="I999" s="545"/>
      <c r="J999" s="545"/>
      <c r="K999" s="545"/>
      <c r="L999" s="545"/>
      <c r="M999" s="545"/>
      <c r="N999" s="545"/>
      <c r="O999" s="545"/>
      <c r="P999" s="545"/>
      <c r="Q999" s="545"/>
      <c r="R999" s="545"/>
      <c r="S999" s="545"/>
      <c r="T999" s="545"/>
      <c r="U999" s="545"/>
      <c r="V999" s="545"/>
      <c r="W999" s="545"/>
      <c r="X999" s="545"/>
      <c r="Y999" s="545"/>
      <c r="Z999" s="545"/>
    </row>
    <row r="1000" ht="9.0" customHeight="1">
      <c r="A1000" s="545"/>
      <c r="B1000" s="545"/>
      <c r="C1000" s="545"/>
      <c r="D1000" s="545"/>
      <c r="E1000" s="545"/>
      <c r="F1000" s="545"/>
      <c r="G1000" s="545"/>
      <c r="H1000" s="545"/>
      <c r="I1000" s="545"/>
      <c r="J1000" s="545"/>
      <c r="K1000" s="545"/>
      <c r="L1000" s="545"/>
      <c r="M1000" s="545"/>
      <c r="N1000" s="545"/>
      <c r="O1000" s="545"/>
      <c r="P1000" s="545"/>
      <c r="Q1000" s="545"/>
      <c r="R1000" s="545"/>
      <c r="S1000" s="545"/>
      <c r="T1000" s="545"/>
      <c r="U1000" s="545"/>
      <c r="V1000" s="545"/>
      <c r="W1000" s="545"/>
      <c r="X1000" s="545"/>
      <c r="Y1000" s="545"/>
      <c r="Z1000" s="545"/>
    </row>
  </sheetData>
  <mergeCells count="8">
    <mergeCell ref="A1:F1"/>
    <mergeCell ref="H1:I2"/>
    <mergeCell ref="A7:A8"/>
    <mergeCell ref="B7:B8"/>
    <mergeCell ref="C7:C8"/>
    <mergeCell ref="D7:D8"/>
    <mergeCell ref="E7:E8"/>
    <mergeCell ref="F7:F8"/>
  </mergeCells>
  <printOptions/>
  <pageMargins bottom="0.984251969" footer="0.0" header="0.0" left="0.787401575" right="0.787401575" top="0.984251969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6.88"/>
    <col customWidth="1" min="7" max="7" width="11.5"/>
    <col customWidth="1" min="8" max="8" width="25.88"/>
    <col customWidth="1" min="9" max="26" width="11.5"/>
  </cols>
  <sheetData>
    <row r="1" ht="33.0" customHeight="1">
      <c r="A1" s="543" t="s">
        <v>416</v>
      </c>
      <c r="B1" s="238"/>
      <c r="C1" s="238"/>
      <c r="D1" s="238"/>
      <c r="E1" s="238"/>
      <c r="F1" s="544"/>
      <c r="G1" s="545"/>
      <c r="H1" s="546" t="s">
        <v>417</v>
      </c>
      <c r="I1" s="547"/>
      <c r="J1" s="545"/>
      <c r="K1" s="545"/>
      <c r="L1" s="545"/>
      <c r="M1" s="545"/>
      <c r="N1" s="545"/>
      <c r="O1" s="545"/>
      <c r="P1" s="545"/>
      <c r="Q1" s="545"/>
      <c r="R1" s="545"/>
      <c r="S1" s="545"/>
      <c r="T1" s="545"/>
      <c r="U1" s="545"/>
      <c r="V1" s="545"/>
      <c r="W1" s="545"/>
      <c r="X1" s="545"/>
      <c r="Y1" s="545"/>
      <c r="Z1" s="545"/>
    </row>
    <row r="2" ht="15.0" customHeight="1">
      <c r="A2" s="548" t="s">
        <v>418</v>
      </c>
      <c r="B2" s="549"/>
      <c r="C2" s="550" t="s">
        <v>489</v>
      </c>
      <c r="D2" s="549"/>
      <c r="E2" s="549"/>
      <c r="F2" s="551"/>
      <c r="G2" s="545"/>
      <c r="H2" s="552"/>
      <c r="I2" s="363"/>
      <c r="J2" s="545"/>
      <c r="K2" s="545"/>
      <c r="L2" s="545"/>
      <c r="M2" s="545"/>
      <c r="N2" s="545"/>
      <c r="O2" s="545"/>
      <c r="P2" s="545"/>
      <c r="Q2" s="545"/>
      <c r="R2" s="545"/>
      <c r="S2" s="545"/>
      <c r="T2" s="545"/>
      <c r="U2" s="545"/>
      <c r="V2" s="545"/>
      <c r="W2" s="545"/>
      <c r="X2" s="545"/>
      <c r="Y2" s="545"/>
      <c r="Z2" s="545"/>
    </row>
    <row r="3" ht="15.0" customHeight="1">
      <c r="A3" s="553" t="s">
        <v>420</v>
      </c>
      <c r="B3" s="364"/>
      <c r="C3" s="554" t="str">
        <f>'Plan financement'!C60</f>
        <v/>
      </c>
      <c r="D3" s="555" t="s">
        <v>421</v>
      </c>
      <c r="E3" s="364"/>
      <c r="F3" s="556"/>
      <c r="G3" s="545"/>
      <c r="H3" s="545"/>
      <c r="I3" s="545"/>
      <c r="J3" s="545"/>
      <c r="K3" s="545"/>
      <c r="L3" s="545"/>
      <c r="M3" s="545"/>
      <c r="N3" s="545"/>
      <c r="O3" s="545"/>
      <c r="P3" s="545"/>
      <c r="Q3" s="545"/>
      <c r="R3" s="545"/>
      <c r="S3" s="545"/>
      <c r="T3" s="545"/>
      <c r="U3" s="545"/>
      <c r="V3" s="545"/>
      <c r="W3" s="545"/>
      <c r="X3" s="545"/>
      <c r="Y3" s="545"/>
      <c r="Z3" s="545"/>
    </row>
    <row r="4" ht="15.0" customHeight="1">
      <c r="A4" s="553" t="s">
        <v>422</v>
      </c>
      <c r="B4" s="364"/>
      <c r="C4" s="557">
        <f>'Plan financement'!J60/12</f>
        <v>3</v>
      </c>
      <c r="D4" s="399" t="s">
        <v>423</v>
      </c>
      <c r="E4" s="558">
        <f>C4*12</f>
        <v>36</v>
      </c>
      <c r="F4" s="556" t="s">
        <v>424</v>
      </c>
      <c r="G4" s="545"/>
      <c r="H4" s="545"/>
      <c r="I4" s="545"/>
      <c r="J4" s="545"/>
      <c r="K4" s="545"/>
      <c r="L4" s="545"/>
      <c r="M4" s="545"/>
      <c r="N4" s="545"/>
      <c r="O4" s="545"/>
      <c r="P4" s="545"/>
      <c r="Q4" s="545"/>
      <c r="R4" s="545"/>
      <c r="S4" s="545"/>
      <c r="T4" s="545"/>
      <c r="U4" s="545"/>
      <c r="V4" s="545"/>
      <c r="W4" s="545"/>
      <c r="X4" s="545"/>
      <c r="Y4" s="545"/>
      <c r="Z4" s="545"/>
    </row>
    <row r="5" ht="15.0" customHeight="1">
      <c r="A5" s="553" t="s">
        <v>425</v>
      </c>
      <c r="B5" s="559"/>
      <c r="C5" s="560">
        <f>'Plan financement'!K59</f>
        <v>0</v>
      </c>
      <c r="D5" s="399" t="s">
        <v>423</v>
      </c>
      <c r="E5" s="561">
        <f>C3/E4</f>
        <v>0</v>
      </c>
      <c r="F5" s="556" t="s">
        <v>426</v>
      </c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5"/>
      <c r="R5" s="545"/>
      <c r="S5" s="545"/>
      <c r="T5" s="545"/>
      <c r="U5" s="545"/>
      <c r="V5" s="545"/>
      <c r="W5" s="545"/>
      <c r="X5" s="545"/>
      <c r="Y5" s="545"/>
      <c r="Z5" s="545"/>
    </row>
    <row r="6" ht="15.0" customHeight="1">
      <c r="A6" s="562"/>
      <c r="B6" s="563"/>
      <c r="C6" s="563"/>
      <c r="D6" s="563"/>
      <c r="E6" s="563"/>
      <c r="F6" s="564"/>
      <c r="G6" s="545"/>
      <c r="H6" s="545"/>
      <c r="I6" s="545"/>
      <c r="J6" s="545"/>
      <c r="K6" s="545"/>
      <c r="L6" s="545"/>
      <c r="M6" s="545"/>
      <c r="N6" s="545"/>
      <c r="O6" s="545"/>
      <c r="P6" s="545"/>
      <c r="Q6" s="545"/>
      <c r="R6" s="545"/>
      <c r="S6" s="545"/>
      <c r="T6" s="545"/>
      <c r="U6" s="545"/>
      <c r="V6" s="545"/>
      <c r="W6" s="545"/>
      <c r="X6" s="545"/>
      <c r="Y6" s="545"/>
      <c r="Z6" s="545"/>
    </row>
    <row r="7" ht="15.0" customHeight="1">
      <c r="A7" s="565" t="s">
        <v>427</v>
      </c>
      <c r="B7" s="565" t="s">
        <v>428</v>
      </c>
      <c r="C7" s="565" t="s">
        <v>123</v>
      </c>
      <c r="D7" s="565" t="s">
        <v>429</v>
      </c>
      <c r="E7" s="565" t="s">
        <v>173</v>
      </c>
      <c r="F7" s="565" t="s">
        <v>430</v>
      </c>
      <c r="G7" s="545"/>
      <c r="H7" s="545"/>
      <c r="I7" s="545"/>
      <c r="J7" s="545"/>
      <c r="K7" s="545"/>
      <c r="L7" s="545"/>
      <c r="M7" s="545"/>
      <c r="N7" s="545"/>
      <c r="O7" s="545"/>
      <c r="P7" s="545"/>
      <c r="Q7" s="545"/>
      <c r="R7" s="545"/>
      <c r="S7" s="545"/>
      <c r="T7" s="545"/>
      <c r="U7" s="545"/>
      <c r="V7" s="545"/>
      <c r="W7" s="545"/>
      <c r="X7" s="545"/>
      <c r="Y7" s="545"/>
      <c r="Z7" s="545"/>
    </row>
    <row r="8" ht="15.0" customHeight="1">
      <c r="A8" s="566"/>
      <c r="B8" s="566"/>
      <c r="C8" s="566"/>
      <c r="D8" s="566"/>
      <c r="E8" s="566"/>
      <c r="F8" s="566"/>
      <c r="G8" s="545"/>
      <c r="H8" s="545"/>
      <c r="I8" s="545"/>
      <c r="J8" s="545"/>
      <c r="K8" s="545"/>
      <c r="L8" s="545"/>
      <c r="M8" s="545"/>
      <c r="N8" s="545"/>
      <c r="O8" s="545"/>
      <c r="P8" s="545"/>
      <c r="Q8" s="545"/>
      <c r="R8" s="545"/>
      <c r="S8" s="545"/>
      <c r="T8" s="545"/>
      <c r="U8" s="545"/>
      <c r="V8" s="545"/>
      <c r="W8" s="545"/>
      <c r="X8" s="545"/>
      <c r="Y8" s="545"/>
      <c r="Z8" s="545"/>
    </row>
    <row r="9" ht="15.0" customHeight="1">
      <c r="A9" s="567" t="s">
        <v>431</v>
      </c>
      <c r="B9" s="568" t="str">
        <f>C3</f>
        <v/>
      </c>
      <c r="C9" s="569">
        <f t="shared" ref="C9:C20" si="1">PMT($C$5/12,$E$4,$C$3,0)</f>
        <v>0</v>
      </c>
      <c r="D9" s="568">
        <f t="shared" ref="D9:D20" si="2">C9-E9</f>
        <v>0</v>
      </c>
      <c r="E9" s="569">
        <f t="shared" ref="E9:E20" si="3">-B9*$C$5/12</f>
        <v>0</v>
      </c>
      <c r="F9" s="570">
        <f t="shared" ref="F9:F20" si="4">B9+D9</f>
        <v>0</v>
      </c>
      <c r="G9" s="545"/>
      <c r="H9" s="545"/>
      <c r="I9" s="545"/>
      <c r="J9" s="545"/>
      <c r="K9" s="545"/>
      <c r="L9" s="545"/>
      <c r="M9" s="545"/>
      <c r="N9" s="545"/>
      <c r="O9" s="545"/>
      <c r="P9" s="545"/>
      <c r="Q9" s="545"/>
      <c r="R9" s="545"/>
      <c r="S9" s="545"/>
      <c r="T9" s="545"/>
      <c r="U9" s="545"/>
      <c r="V9" s="545"/>
      <c r="W9" s="545"/>
      <c r="X9" s="545"/>
      <c r="Y9" s="545"/>
      <c r="Z9" s="545"/>
    </row>
    <row r="10" ht="15.0" customHeight="1">
      <c r="A10" s="567" t="s">
        <v>432</v>
      </c>
      <c r="B10" s="568">
        <f t="shared" ref="B10:B20" si="5">F9</f>
        <v>0</v>
      </c>
      <c r="C10" s="569">
        <f t="shared" si="1"/>
        <v>0</v>
      </c>
      <c r="D10" s="568">
        <f t="shared" si="2"/>
        <v>0</v>
      </c>
      <c r="E10" s="569">
        <f t="shared" si="3"/>
        <v>0</v>
      </c>
      <c r="F10" s="570">
        <f t="shared" si="4"/>
        <v>0</v>
      </c>
      <c r="G10" s="545"/>
      <c r="H10" s="545"/>
      <c r="I10" s="545"/>
      <c r="J10" s="545"/>
      <c r="K10" s="545"/>
      <c r="L10" s="545"/>
      <c r="M10" s="545"/>
      <c r="N10" s="545"/>
      <c r="O10" s="545"/>
      <c r="P10" s="545"/>
      <c r="Q10" s="545"/>
      <c r="R10" s="545"/>
      <c r="S10" s="545"/>
      <c r="T10" s="545"/>
      <c r="U10" s="545"/>
      <c r="V10" s="545"/>
      <c r="W10" s="545"/>
      <c r="X10" s="545"/>
      <c r="Y10" s="545"/>
      <c r="Z10" s="545"/>
    </row>
    <row r="11" ht="15.0" customHeight="1">
      <c r="A11" s="567" t="s">
        <v>433</v>
      </c>
      <c r="B11" s="568">
        <f t="shared" si="5"/>
        <v>0</v>
      </c>
      <c r="C11" s="569">
        <f t="shared" si="1"/>
        <v>0</v>
      </c>
      <c r="D11" s="568">
        <f t="shared" si="2"/>
        <v>0</v>
      </c>
      <c r="E11" s="569">
        <f t="shared" si="3"/>
        <v>0</v>
      </c>
      <c r="F11" s="570">
        <f t="shared" si="4"/>
        <v>0</v>
      </c>
      <c r="G11" s="545"/>
      <c r="H11" s="545"/>
      <c r="I11" s="545"/>
      <c r="J11" s="545"/>
      <c r="K11" s="545"/>
      <c r="L11" s="545"/>
      <c r="M11" s="545"/>
      <c r="N11" s="545"/>
      <c r="O11" s="545"/>
      <c r="P11" s="545"/>
      <c r="Q11" s="545"/>
      <c r="R11" s="545"/>
      <c r="S11" s="545"/>
      <c r="T11" s="545"/>
      <c r="U11" s="545"/>
      <c r="V11" s="545"/>
      <c r="W11" s="545"/>
      <c r="X11" s="545"/>
      <c r="Y11" s="545"/>
      <c r="Z11" s="545"/>
    </row>
    <row r="12" ht="15.0" customHeight="1">
      <c r="A12" s="567" t="s">
        <v>434</v>
      </c>
      <c r="B12" s="568">
        <f t="shared" si="5"/>
        <v>0</v>
      </c>
      <c r="C12" s="569">
        <f t="shared" si="1"/>
        <v>0</v>
      </c>
      <c r="D12" s="568">
        <f t="shared" si="2"/>
        <v>0</v>
      </c>
      <c r="E12" s="569">
        <f t="shared" si="3"/>
        <v>0</v>
      </c>
      <c r="F12" s="570">
        <f t="shared" si="4"/>
        <v>0</v>
      </c>
      <c r="G12" s="545"/>
      <c r="H12" s="545"/>
      <c r="I12" s="545"/>
      <c r="J12" s="545"/>
      <c r="K12" s="545"/>
      <c r="L12" s="545"/>
      <c r="M12" s="545"/>
      <c r="N12" s="545"/>
      <c r="O12" s="545"/>
      <c r="P12" s="545"/>
      <c r="Q12" s="545"/>
      <c r="R12" s="545"/>
      <c r="S12" s="545"/>
      <c r="T12" s="545"/>
      <c r="U12" s="545"/>
      <c r="V12" s="545"/>
      <c r="W12" s="545"/>
      <c r="X12" s="545"/>
      <c r="Y12" s="545"/>
      <c r="Z12" s="545"/>
    </row>
    <row r="13" ht="15.0" customHeight="1">
      <c r="A13" s="567" t="s">
        <v>435</v>
      </c>
      <c r="B13" s="568">
        <f t="shared" si="5"/>
        <v>0</v>
      </c>
      <c r="C13" s="569">
        <f t="shared" si="1"/>
        <v>0</v>
      </c>
      <c r="D13" s="568">
        <f t="shared" si="2"/>
        <v>0</v>
      </c>
      <c r="E13" s="569">
        <f t="shared" si="3"/>
        <v>0</v>
      </c>
      <c r="F13" s="570">
        <f t="shared" si="4"/>
        <v>0</v>
      </c>
      <c r="G13" s="545"/>
      <c r="H13" s="545"/>
      <c r="I13" s="545"/>
      <c r="J13" s="545"/>
      <c r="K13" s="545"/>
      <c r="L13" s="545"/>
      <c r="M13" s="545"/>
      <c r="N13" s="545"/>
      <c r="O13" s="545"/>
      <c r="P13" s="545"/>
      <c r="Q13" s="545"/>
      <c r="R13" s="545"/>
      <c r="S13" s="545"/>
      <c r="T13" s="545"/>
      <c r="U13" s="545"/>
      <c r="V13" s="545"/>
      <c r="W13" s="545"/>
      <c r="X13" s="545"/>
      <c r="Y13" s="545"/>
      <c r="Z13" s="545"/>
    </row>
    <row r="14" ht="15.0" customHeight="1">
      <c r="A14" s="567" t="s">
        <v>436</v>
      </c>
      <c r="B14" s="568">
        <f t="shared" si="5"/>
        <v>0</v>
      </c>
      <c r="C14" s="569">
        <f t="shared" si="1"/>
        <v>0</v>
      </c>
      <c r="D14" s="568">
        <f t="shared" si="2"/>
        <v>0</v>
      </c>
      <c r="E14" s="569">
        <f t="shared" si="3"/>
        <v>0</v>
      </c>
      <c r="F14" s="570">
        <f t="shared" si="4"/>
        <v>0</v>
      </c>
      <c r="G14" s="545"/>
      <c r="H14" s="545"/>
      <c r="I14" s="545"/>
      <c r="J14" s="545"/>
      <c r="K14" s="545"/>
      <c r="L14" s="545"/>
      <c r="M14" s="545"/>
      <c r="N14" s="545"/>
      <c r="O14" s="545"/>
      <c r="P14" s="545"/>
      <c r="Q14" s="545"/>
      <c r="R14" s="545"/>
      <c r="S14" s="545"/>
      <c r="T14" s="545"/>
      <c r="U14" s="545"/>
      <c r="V14" s="545"/>
      <c r="W14" s="545"/>
      <c r="X14" s="545"/>
      <c r="Y14" s="545"/>
      <c r="Z14" s="545"/>
    </row>
    <row r="15" ht="15.0" customHeight="1">
      <c r="A15" s="567" t="s">
        <v>437</v>
      </c>
      <c r="B15" s="568">
        <f t="shared" si="5"/>
        <v>0</v>
      </c>
      <c r="C15" s="569">
        <f t="shared" si="1"/>
        <v>0</v>
      </c>
      <c r="D15" s="568">
        <f t="shared" si="2"/>
        <v>0</v>
      </c>
      <c r="E15" s="569">
        <f t="shared" si="3"/>
        <v>0</v>
      </c>
      <c r="F15" s="570">
        <f t="shared" si="4"/>
        <v>0</v>
      </c>
      <c r="G15" s="545"/>
      <c r="H15" s="545"/>
      <c r="I15" s="545"/>
      <c r="J15" s="545"/>
      <c r="K15" s="545"/>
      <c r="L15" s="545"/>
      <c r="M15" s="545"/>
      <c r="N15" s="545"/>
      <c r="O15" s="545"/>
      <c r="P15" s="545"/>
      <c r="Q15" s="545"/>
      <c r="R15" s="545"/>
      <c r="S15" s="545"/>
      <c r="T15" s="545"/>
      <c r="U15" s="545"/>
      <c r="V15" s="545"/>
      <c r="W15" s="545"/>
      <c r="X15" s="545"/>
      <c r="Y15" s="545"/>
      <c r="Z15" s="545"/>
    </row>
    <row r="16" ht="15.0" customHeight="1">
      <c r="A16" s="567" t="s">
        <v>438</v>
      </c>
      <c r="B16" s="568">
        <f t="shared" si="5"/>
        <v>0</v>
      </c>
      <c r="C16" s="569">
        <f t="shared" si="1"/>
        <v>0</v>
      </c>
      <c r="D16" s="568">
        <f t="shared" si="2"/>
        <v>0</v>
      </c>
      <c r="E16" s="569">
        <f t="shared" si="3"/>
        <v>0</v>
      </c>
      <c r="F16" s="570">
        <f t="shared" si="4"/>
        <v>0</v>
      </c>
      <c r="G16" s="545"/>
      <c r="H16" s="545"/>
      <c r="I16" s="545"/>
      <c r="J16" s="545"/>
      <c r="K16" s="545"/>
      <c r="L16" s="545"/>
      <c r="M16" s="545"/>
      <c r="N16" s="545"/>
      <c r="O16" s="545"/>
      <c r="P16" s="545"/>
      <c r="Q16" s="545"/>
      <c r="R16" s="545"/>
      <c r="S16" s="545"/>
      <c r="T16" s="545"/>
      <c r="U16" s="545"/>
      <c r="V16" s="545"/>
      <c r="W16" s="545"/>
      <c r="X16" s="545"/>
      <c r="Y16" s="545"/>
      <c r="Z16" s="545"/>
    </row>
    <row r="17" ht="15.0" customHeight="1">
      <c r="A17" s="567" t="s">
        <v>439</v>
      </c>
      <c r="B17" s="568">
        <f t="shared" si="5"/>
        <v>0</v>
      </c>
      <c r="C17" s="569">
        <f t="shared" si="1"/>
        <v>0</v>
      </c>
      <c r="D17" s="568">
        <f t="shared" si="2"/>
        <v>0</v>
      </c>
      <c r="E17" s="569">
        <f t="shared" si="3"/>
        <v>0</v>
      </c>
      <c r="F17" s="570">
        <f t="shared" si="4"/>
        <v>0</v>
      </c>
      <c r="G17" s="545"/>
      <c r="H17" s="545"/>
      <c r="I17" s="545"/>
      <c r="J17" s="545"/>
      <c r="K17" s="545"/>
      <c r="L17" s="545"/>
      <c r="M17" s="545"/>
      <c r="N17" s="545"/>
      <c r="O17" s="545"/>
      <c r="P17" s="545"/>
      <c r="Q17" s="545"/>
      <c r="R17" s="545"/>
      <c r="S17" s="545"/>
      <c r="T17" s="545"/>
      <c r="U17" s="545"/>
      <c r="V17" s="545"/>
      <c r="W17" s="545"/>
      <c r="X17" s="545"/>
      <c r="Y17" s="545"/>
      <c r="Z17" s="545"/>
    </row>
    <row r="18" ht="15.0" customHeight="1">
      <c r="A18" s="567" t="s">
        <v>440</v>
      </c>
      <c r="B18" s="568">
        <f t="shared" si="5"/>
        <v>0</v>
      </c>
      <c r="C18" s="569">
        <f t="shared" si="1"/>
        <v>0</v>
      </c>
      <c r="D18" s="568">
        <f t="shared" si="2"/>
        <v>0</v>
      </c>
      <c r="E18" s="569">
        <f t="shared" si="3"/>
        <v>0</v>
      </c>
      <c r="F18" s="570">
        <f t="shared" si="4"/>
        <v>0</v>
      </c>
      <c r="G18" s="545"/>
      <c r="H18" s="545"/>
      <c r="I18" s="545"/>
      <c r="J18" s="545"/>
      <c r="K18" s="545"/>
      <c r="L18" s="545"/>
      <c r="M18" s="545"/>
      <c r="N18" s="545"/>
      <c r="O18" s="545"/>
      <c r="P18" s="545"/>
      <c r="Q18" s="545"/>
      <c r="R18" s="545"/>
      <c r="S18" s="545"/>
      <c r="T18" s="545"/>
      <c r="U18" s="545"/>
      <c r="V18" s="545"/>
      <c r="W18" s="545"/>
      <c r="X18" s="545"/>
      <c r="Y18" s="545"/>
      <c r="Z18" s="545"/>
    </row>
    <row r="19" ht="15.0" customHeight="1">
      <c r="A19" s="567" t="s">
        <v>441</v>
      </c>
      <c r="B19" s="568">
        <f t="shared" si="5"/>
        <v>0</v>
      </c>
      <c r="C19" s="569">
        <f t="shared" si="1"/>
        <v>0</v>
      </c>
      <c r="D19" s="568">
        <f t="shared" si="2"/>
        <v>0</v>
      </c>
      <c r="E19" s="569">
        <f t="shared" si="3"/>
        <v>0</v>
      </c>
      <c r="F19" s="570">
        <f t="shared" si="4"/>
        <v>0</v>
      </c>
      <c r="G19" s="545"/>
      <c r="H19" s="545"/>
      <c r="I19" s="545"/>
      <c r="J19" s="545"/>
      <c r="K19" s="545"/>
      <c r="L19" s="545"/>
      <c r="M19" s="545"/>
      <c r="N19" s="545"/>
      <c r="O19" s="545"/>
      <c r="P19" s="545"/>
      <c r="Q19" s="545"/>
      <c r="R19" s="545"/>
      <c r="S19" s="545"/>
      <c r="T19" s="545"/>
      <c r="U19" s="545"/>
      <c r="V19" s="545"/>
      <c r="W19" s="545"/>
      <c r="X19" s="545"/>
      <c r="Y19" s="545"/>
      <c r="Z19" s="545"/>
    </row>
    <row r="20" ht="15.0" customHeight="1">
      <c r="A20" s="567" t="s">
        <v>442</v>
      </c>
      <c r="B20" s="568">
        <f t="shared" si="5"/>
        <v>0</v>
      </c>
      <c r="C20" s="569">
        <f t="shared" si="1"/>
        <v>0</v>
      </c>
      <c r="D20" s="568">
        <f t="shared" si="2"/>
        <v>0</v>
      </c>
      <c r="E20" s="569">
        <f t="shared" si="3"/>
        <v>0</v>
      </c>
      <c r="F20" s="570">
        <f t="shared" si="4"/>
        <v>0</v>
      </c>
      <c r="G20" s="545"/>
      <c r="H20" s="545"/>
      <c r="I20" s="545"/>
      <c r="J20" s="545"/>
      <c r="K20" s="545"/>
      <c r="L20" s="545"/>
      <c r="M20" s="545"/>
      <c r="N20" s="545"/>
      <c r="O20" s="545"/>
      <c r="P20" s="545"/>
      <c r="Q20" s="545"/>
      <c r="R20" s="545"/>
      <c r="S20" s="545"/>
      <c r="T20" s="545"/>
      <c r="U20" s="545"/>
      <c r="V20" s="545"/>
      <c r="W20" s="545"/>
      <c r="X20" s="545"/>
      <c r="Y20" s="545"/>
      <c r="Z20" s="545"/>
    </row>
    <row r="21" ht="15.0" customHeight="1">
      <c r="A21" s="571" t="s">
        <v>443</v>
      </c>
      <c r="B21" s="572" t="s">
        <v>444</v>
      </c>
      <c r="C21" s="573">
        <f t="shared" ref="C21:E21" si="6">SUM(C9:C20)</f>
        <v>0</v>
      </c>
      <c r="D21" s="574">
        <f t="shared" si="6"/>
        <v>0</v>
      </c>
      <c r="E21" s="573">
        <f t="shared" si="6"/>
        <v>0</v>
      </c>
      <c r="F21" s="575"/>
      <c r="G21" s="545"/>
      <c r="H21" s="545"/>
      <c r="I21" s="545"/>
      <c r="J21" s="545"/>
      <c r="K21" s="545"/>
      <c r="L21" s="545"/>
      <c r="M21" s="545"/>
      <c r="N21" s="545"/>
      <c r="O21" s="545"/>
      <c r="P21" s="545"/>
      <c r="Q21" s="545"/>
      <c r="R21" s="545"/>
      <c r="S21" s="545"/>
      <c r="T21" s="545"/>
      <c r="U21" s="545"/>
      <c r="V21" s="545"/>
      <c r="W21" s="545"/>
      <c r="X21" s="545"/>
      <c r="Y21" s="545"/>
      <c r="Z21" s="545"/>
    </row>
    <row r="22" ht="15.0" customHeight="1">
      <c r="A22" s="567" t="s">
        <v>445</v>
      </c>
      <c r="B22" s="568">
        <f>F20</f>
        <v>0</v>
      </c>
      <c r="C22" s="569">
        <f t="shared" ref="C22:C33" si="7">PMT($C$5/12,$E$4,$C$3,0)</f>
        <v>0</v>
      </c>
      <c r="D22" s="568">
        <f t="shared" ref="D22:D33" si="8">C22-E22</f>
        <v>0</v>
      </c>
      <c r="E22" s="569">
        <f t="shared" ref="E22:E33" si="9">-B22*$C$5/12</f>
        <v>0</v>
      </c>
      <c r="F22" s="570">
        <f t="shared" ref="F22:F33" si="10">B22+D22</f>
        <v>0</v>
      </c>
      <c r="G22" s="545"/>
      <c r="H22" s="545"/>
      <c r="I22" s="545"/>
      <c r="J22" s="545"/>
      <c r="K22" s="545"/>
      <c r="L22" s="545"/>
      <c r="M22" s="545"/>
      <c r="N22" s="545"/>
      <c r="O22" s="545"/>
      <c r="P22" s="545"/>
      <c r="Q22" s="545"/>
      <c r="R22" s="545"/>
      <c r="S22" s="545"/>
      <c r="T22" s="545"/>
      <c r="U22" s="545"/>
      <c r="V22" s="545"/>
      <c r="W22" s="545"/>
      <c r="X22" s="545"/>
      <c r="Y22" s="545"/>
      <c r="Z22" s="545"/>
    </row>
    <row r="23" ht="15.0" customHeight="1">
      <c r="A23" s="567" t="s">
        <v>446</v>
      </c>
      <c r="B23" s="568">
        <f t="shared" ref="B23:B33" si="11">F22</f>
        <v>0</v>
      </c>
      <c r="C23" s="569">
        <f t="shared" si="7"/>
        <v>0</v>
      </c>
      <c r="D23" s="568">
        <f t="shared" si="8"/>
        <v>0</v>
      </c>
      <c r="E23" s="569">
        <f t="shared" si="9"/>
        <v>0</v>
      </c>
      <c r="F23" s="570">
        <f t="shared" si="10"/>
        <v>0</v>
      </c>
      <c r="G23" s="545"/>
      <c r="H23" s="545"/>
      <c r="I23" s="545"/>
      <c r="J23" s="545"/>
      <c r="K23" s="545"/>
      <c r="L23" s="545"/>
      <c r="M23" s="545"/>
      <c r="N23" s="545"/>
      <c r="O23" s="545"/>
      <c r="P23" s="545"/>
      <c r="Q23" s="545"/>
      <c r="R23" s="545"/>
      <c r="S23" s="545"/>
      <c r="T23" s="545"/>
      <c r="U23" s="545"/>
      <c r="V23" s="545"/>
      <c r="W23" s="545"/>
      <c r="X23" s="545"/>
      <c r="Y23" s="545"/>
      <c r="Z23" s="545"/>
    </row>
    <row r="24" ht="15.0" customHeight="1">
      <c r="A24" s="567" t="s">
        <v>447</v>
      </c>
      <c r="B24" s="568">
        <f t="shared" si="11"/>
        <v>0</v>
      </c>
      <c r="C24" s="569">
        <f t="shared" si="7"/>
        <v>0</v>
      </c>
      <c r="D24" s="568">
        <f t="shared" si="8"/>
        <v>0</v>
      </c>
      <c r="E24" s="569">
        <f t="shared" si="9"/>
        <v>0</v>
      </c>
      <c r="F24" s="570">
        <f t="shared" si="10"/>
        <v>0</v>
      </c>
      <c r="G24" s="545"/>
      <c r="H24" s="545"/>
      <c r="I24" s="545"/>
      <c r="J24" s="545"/>
      <c r="K24" s="545"/>
      <c r="L24" s="545"/>
      <c r="M24" s="545"/>
      <c r="N24" s="545"/>
      <c r="O24" s="545"/>
      <c r="P24" s="545"/>
      <c r="Q24" s="545"/>
      <c r="R24" s="545"/>
      <c r="S24" s="545"/>
      <c r="T24" s="545"/>
      <c r="U24" s="545"/>
      <c r="V24" s="545"/>
      <c r="W24" s="545"/>
      <c r="X24" s="545"/>
      <c r="Y24" s="545"/>
      <c r="Z24" s="545"/>
    </row>
    <row r="25" ht="15.0" customHeight="1">
      <c r="A25" s="567" t="s">
        <v>448</v>
      </c>
      <c r="B25" s="568">
        <f t="shared" si="11"/>
        <v>0</v>
      </c>
      <c r="C25" s="569">
        <f t="shared" si="7"/>
        <v>0</v>
      </c>
      <c r="D25" s="568">
        <f t="shared" si="8"/>
        <v>0</v>
      </c>
      <c r="E25" s="569">
        <f t="shared" si="9"/>
        <v>0</v>
      </c>
      <c r="F25" s="570">
        <f t="shared" si="10"/>
        <v>0</v>
      </c>
      <c r="G25" s="545"/>
      <c r="H25" s="545"/>
      <c r="I25" s="545"/>
      <c r="J25" s="545"/>
      <c r="K25" s="545"/>
      <c r="L25" s="545"/>
      <c r="M25" s="545"/>
      <c r="N25" s="545"/>
      <c r="O25" s="545"/>
      <c r="P25" s="545"/>
      <c r="Q25" s="545"/>
      <c r="R25" s="545"/>
      <c r="S25" s="545"/>
      <c r="T25" s="545"/>
      <c r="U25" s="545"/>
      <c r="V25" s="545"/>
      <c r="W25" s="545"/>
      <c r="X25" s="545"/>
      <c r="Y25" s="545"/>
      <c r="Z25" s="545"/>
    </row>
    <row r="26" ht="15.0" customHeight="1">
      <c r="A26" s="567" t="s">
        <v>449</v>
      </c>
      <c r="B26" s="568">
        <f t="shared" si="11"/>
        <v>0</v>
      </c>
      <c r="C26" s="569">
        <f t="shared" si="7"/>
        <v>0</v>
      </c>
      <c r="D26" s="568">
        <f t="shared" si="8"/>
        <v>0</v>
      </c>
      <c r="E26" s="569">
        <f t="shared" si="9"/>
        <v>0</v>
      </c>
      <c r="F26" s="570">
        <f t="shared" si="10"/>
        <v>0</v>
      </c>
      <c r="G26" s="545"/>
      <c r="H26" s="545"/>
      <c r="I26" s="545"/>
      <c r="J26" s="545"/>
      <c r="K26" s="545"/>
      <c r="L26" s="545"/>
      <c r="M26" s="545"/>
      <c r="N26" s="545"/>
      <c r="O26" s="545"/>
      <c r="P26" s="545"/>
      <c r="Q26" s="545"/>
      <c r="R26" s="545"/>
      <c r="S26" s="545"/>
      <c r="T26" s="545"/>
      <c r="U26" s="545"/>
      <c r="V26" s="545"/>
      <c r="W26" s="545"/>
      <c r="X26" s="545"/>
      <c r="Y26" s="545"/>
      <c r="Z26" s="545"/>
    </row>
    <row r="27" ht="15.0" customHeight="1">
      <c r="A27" s="567" t="s">
        <v>450</v>
      </c>
      <c r="B27" s="568">
        <f t="shared" si="11"/>
        <v>0</v>
      </c>
      <c r="C27" s="569">
        <f t="shared" si="7"/>
        <v>0</v>
      </c>
      <c r="D27" s="568">
        <f t="shared" si="8"/>
        <v>0</v>
      </c>
      <c r="E27" s="569">
        <f t="shared" si="9"/>
        <v>0</v>
      </c>
      <c r="F27" s="570">
        <f t="shared" si="10"/>
        <v>0</v>
      </c>
      <c r="G27" s="545"/>
      <c r="H27" s="545"/>
      <c r="I27" s="545"/>
      <c r="J27" s="545"/>
      <c r="K27" s="545"/>
      <c r="L27" s="545"/>
      <c r="M27" s="545"/>
      <c r="N27" s="545"/>
      <c r="O27" s="545"/>
      <c r="P27" s="545"/>
      <c r="Q27" s="545"/>
      <c r="R27" s="545"/>
      <c r="S27" s="545"/>
      <c r="T27" s="545"/>
      <c r="U27" s="545"/>
      <c r="V27" s="545"/>
      <c r="W27" s="545"/>
      <c r="X27" s="545"/>
      <c r="Y27" s="545"/>
      <c r="Z27" s="545"/>
    </row>
    <row r="28" ht="15.0" customHeight="1">
      <c r="A28" s="567" t="s">
        <v>451</v>
      </c>
      <c r="B28" s="568">
        <f t="shared" si="11"/>
        <v>0</v>
      </c>
      <c r="C28" s="569">
        <f t="shared" si="7"/>
        <v>0</v>
      </c>
      <c r="D28" s="568">
        <f t="shared" si="8"/>
        <v>0</v>
      </c>
      <c r="E28" s="569">
        <f t="shared" si="9"/>
        <v>0</v>
      </c>
      <c r="F28" s="570">
        <f t="shared" si="10"/>
        <v>0</v>
      </c>
      <c r="G28" s="545"/>
      <c r="H28" s="545"/>
      <c r="I28" s="545"/>
      <c r="J28" s="545"/>
      <c r="K28" s="545"/>
      <c r="L28" s="545"/>
      <c r="M28" s="545"/>
      <c r="N28" s="545"/>
      <c r="O28" s="545"/>
      <c r="P28" s="545"/>
      <c r="Q28" s="545"/>
      <c r="R28" s="545"/>
      <c r="S28" s="545"/>
      <c r="T28" s="545"/>
      <c r="U28" s="545"/>
      <c r="V28" s="545"/>
      <c r="W28" s="545"/>
      <c r="X28" s="545"/>
      <c r="Y28" s="545"/>
      <c r="Z28" s="545"/>
    </row>
    <row r="29" ht="15.0" customHeight="1">
      <c r="A29" s="567" t="s">
        <v>452</v>
      </c>
      <c r="B29" s="568">
        <f t="shared" si="11"/>
        <v>0</v>
      </c>
      <c r="C29" s="569">
        <f t="shared" si="7"/>
        <v>0</v>
      </c>
      <c r="D29" s="568">
        <f t="shared" si="8"/>
        <v>0</v>
      </c>
      <c r="E29" s="569">
        <f t="shared" si="9"/>
        <v>0</v>
      </c>
      <c r="F29" s="570">
        <f t="shared" si="10"/>
        <v>0</v>
      </c>
      <c r="G29" s="545"/>
      <c r="H29" s="545"/>
      <c r="I29" s="545"/>
      <c r="J29" s="545"/>
      <c r="K29" s="545"/>
      <c r="L29" s="545"/>
      <c r="M29" s="545"/>
      <c r="N29" s="545"/>
      <c r="O29" s="545"/>
      <c r="P29" s="545"/>
      <c r="Q29" s="545"/>
      <c r="R29" s="545"/>
      <c r="S29" s="545"/>
      <c r="T29" s="545"/>
      <c r="U29" s="545"/>
      <c r="V29" s="545"/>
      <c r="W29" s="545"/>
      <c r="X29" s="545"/>
      <c r="Y29" s="545"/>
      <c r="Z29" s="545"/>
    </row>
    <row r="30" ht="15.0" customHeight="1">
      <c r="A30" s="567" t="s">
        <v>453</v>
      </c>
      <c r="B30" s="568">
        <f t="shared" si="11"/>
        <v>0</v>
      </c>
      <c r="C30" s="569">
        <f t="shared" si="7"/>
        <v>0</v>
      </c>
      <c r="D30" s="568">
        <f t="shared" si="8"/>
        <v>0</v>
      </c>
      <c r="E30" s="569">
        <f t="shared" si="9"/>
        <v>0</v>
      </c>
      <c r="F30" s="570">
        <f t="shared" si="10"/>
        <v>0</v>
      </c>
      <c r="G30" s="545"/>
      <c r="H30" s="545"/>
      <c r="I30" s="545"/>
      <c r="J30" s="545"/>
      <c r="K30" s="545"/>
      <c r="L30" s="545"/>
      <c r="M30" s="545"/>
      <c r="N30" s="545"/>
      <c r="O30" s="545"/>
      <c r="P30" s="545"/>
      <c r="Q30" s="545"/>
      <c r="R30" s="545"/>
      <c r="S30" s="545"/>
      <c r="T30" s="545"/>
      <c r="U30" s="545"/>
      <c r="V30" s="545"/>
      <c r="W30" s="545"/>
      <c r="X30" s="545"/>
      <c r="Y30" s="545"/>
      <c r="Z30" s="545"/>
    </row>
    <row r="31" ht="15.0" customHeight="1">
      <c r="A31" s="567" t="s">
        <v>454</v>
      </c>
      <c r="B31" s="568">
        <f t="shared" si="11"/>
        <v>0</v>
      </c>
      <c r="C31" s="569">
        <f t="shared" si="7"/>
        <v>0</v>
      </c>
      <c r="D31" s="568">
        <f t="shared" si="8"/>
        <v>0</v>
      </c>
      <c r="E31" s="569">
        <f t="shared" si="9"/>
        <v>0</v>
      </c>
      <c r="F31" s="570">
        <f t="shared" si="10"/>
        <v>0</v>
      </c>
      <c r="G31" s="545"/>
      <c r="H31" s="545"/>
      <c r="I31" s="545"/>
      <c r="J31" s="545"/>
      <c r="K31" s="545"/>
      <c r="L31" s="545"/>
      <c r="M31" s="545"/>
      <c r="N31" s="545"/>
      <c r="O31" s="545"/>
      <c r="P31" s="545"/>
      <c r="Q31" s="545"/>
      <c r="R31" s="545"/>
      <c r="S31" s="545"/>
      <c r="T31" s="545"/>
      <c r="U31" s="545"/>
      <c r="V31" s="545"/>
      <c r="W31" s="545"/>
      <c r="X31" s="545"/>
      <c r="Y31" s="545"/>
      <c r="Z31" s="545"/>
    </row>
    <row r="32" ht="15.0" customHeight="1">
      <c r="A32" s="567" t="s">
        <v>455</v>
      </c>
      <c r="B32" s="568">
        <f t="shared" si="11"/>
        <v>0</v>
      </c>
      <c r="C32" s="569">
        <f t="shared" si="7"/>
        <v>0</v>
      </c>
      <c r="D32" s="568">
        <f t="shared" si="8"/>
        <v>0</v>
      </c>
      <c r="E32" s="569">
        <f t="shared" si="9"/>
        <v>0</v>
      </c>
      <c r="F32" s="570">
        <f t="shared" si="10"/>
        <v>0</v>
      </c>
      <c r="G32" s="545"/>
      <c r="H32" s="545"/>
      <c r="I32" s="545"/>
      <c r="J32" s="545"/>
      <c r="K32" s="545"/>
      <c r="L32" s="545"/>
      <c r="M32" s="545"/>
      <c r="N32" s="545"/>
      <c r="O32" s="545"/>
      <c r="P32" s="545"/>
      <c r="Q32" s="545"/>
      <c r="R32" s="545"/>
      <c r="S32" s="545"/>
      <c r="T32" s="545"/>
      <c r="U32" s="545"/>
      <c r="V32" s="545"/>
      <c r="W32" s="545"/>
      <c r="X32" s="545"/>
      <c r="Y32" s="545"/>
      <c r="Z32" s="545"/>
    </row>
    <row r="33" ht="15.0" customHeight="1">
      <c r="A33" s="567" t="s">
        <v>456</v>
      </c>
      <c r="B33" s="568">
        <f t="shared" si="11"/>
        <v>0</v>
      </c>
      <c r="C33" s="569">
        <f t="shared" si="7"/>
        <v>0</v>
      </c>
      <c r="D33" s="568">
        <f t="shared" si="8"/>
        <v>0</v>
      </c>
      <c r="E33" s="569">
        <f t="shared" si="9"/>
        <v>0</v>
      </c>
      <c r="F33" s="570">
        <f t="shared" si="10"/>
        <v>0</v>
      </c>
      <c r="G33" s="545"/>
      <c r="H33" s="545"/>
      <c r="I33" s="545"/>
      <c r="J33" s="545"/>
      <c r="K33" s="545"/>
      <c r="L33" s="545"/>
      <c r="M33" s="545"/>
      <c r="N33" s="545"/>
      <c r="O33" s="545"/>
      <c r="P33" s="545"/>
      <c r="Q33" s="545"/>
      <c r="R33" s="545"/>
      <c r="S33" s="545"/>
      <c r="T33" s="545"/>
      <c r="U33" s="545"/>
      <c r="V33" s="545"/>
      <c r="W33" s="545"/>
      <c r="X33" s="545"/>
      <c r="Y33" s="545"/>
      <c r="Z33" s="545"/>
    </row>
    <row r="34" ht="15.0" customHeight="1">
      <c r="A34" s="571" t="s">
        <v>443</v>
      </c>
      <c r="B34" s="572" t="s">
        <v>457</v>
      </c>
      <c r="C34" s="573">
        <f t="shared" ref="C34:E34" si="12">SUM(C22:C33)</f>
        <v>0</v>
      </c>
      <c r="D34" s="574">
        <f t="shared" si="12"/>
        <v>0</v>
      </c>
      <c r="E34" s="573">
        <f t="shared" si="12"/>
        <v>0</v>
      </c>
      <c r="F34" s="575"/>
      <c r="G34" s="545"/>
      <c r="H34" s="545"/>
      <c r="I34" s="545"/>
      <c r="J34" s="545"/>
      <c r="K34" s="545"/>
      <c r="L34" s="545"/>
      <c r="M34" s="545"/>
      <c r="N34" s="545"/>
      <c r="O34" s="545"/>
      <c r="P34" s="545"/>
      <c r="Q34" s="545"/>
      <c r="R34" s="545"/>
      <c r="S34" s="545"/>
      <c r="T34" s="545"/>
      <c r="U34" s="545"/>
      <c r="V34" s="545"/>
      <c r="W34" s="545"/>
      <c r="X34" s="545"/>
      <c r="Y34" s="545"/>
      <c r="Z34" s="545"/>
    </row>
    <row r="35" ht="15.0" customHeight="1">
      <c r="A35" s="567" t="s">
        <v>458</v>
      </c>
      <c r="B35" s="568">
        <f>F33</f>
        <v>0</v>
      </c>
      <c r="C35" s="569">
        <f t="shared" ref="C35:C46" si="13">PMT($C$5/12,$E$4,$C$3,0)</f>
        <v>0</v>
      </c>
      <c r="D35" s="568">
        <f t="shared" ref="D35:D46" si="14">C35-E35</f>
        <v>0</v>
      </c>
      <c r="E35" s="569">
        <f t="shared" ref="E35:E46" si="15">-B35*$C$5/12</f>
        <v>0</v>
      </c>
      <c r="F35" s="570">
        <f t="shared" ref="F35:F46" si="16">B35+D35</f>
        <v>0</v>
      </c>
      <c r="G35" s="545"/>
      <c r="H35" s="545"/>
      <c r="I35" s="545"/>
      <c r="J35" s="545"/>
      <c r="K35" s="545"/>
      <c r="L35" s="545"/>
      <c r="M35" s="545"/>
      <c r="N35" s="545"/>
      <c r="O35" s="545"/>
      <c r="P35" s="545"/>
      <c r="Q35" s="545"/>
      <c r="R35" s="545"/>
      <c r="S35" s="545"/>
      <c r="T35" s="545"/>
      <c r="U35" s="545"/>
      <c r="V35" s="545"/>
      <c r="W35" s="545"/>
      <c r="X35" s="545"/>
      <c r="Y35" s="545"/>
      <c r="Z35" s="545"/>
    </row>
    <row r="36" ht="15.0" customHeight="1">
      <c r="A36" s="567" t="s">
        <v>459</v>
      </c>
      <c r="B36" s="568">
        <f t="shared" ref="B36:B46" si="17">F35</f>
        <v>0</v>
      </c>
      <c r="C36" s="569">
        <f t="shared" si="13"/>
        <v>0</v>
      </c>
      <c r="D36" s="568">
        <f t="shared" si="14"/>
        <v>0</v>
      </c>
      <c r="E36" s="569">
        <f t="shared" si="15"/>
        <v>0</v>
      </c>
      <c r="F36" s="570">
        <f t="shared" si="16"/>
        <v>0</v>
      </c>
      <c r="G36" s="545"/>
      <c r="H36" s="545"/>
      <c r="I36" s="545"/>
      <c r="J36" s="545"/>
      <c r="K36" s="545"/>
      <c r="L36" s="545"/>
      <c r="M36" s="545"/>
      <c r="N36" s="545"/>
      <c r="O36" s="545"/>
      <c r="P36" s="545"/>
      <c r="Q36" s="545"/>
      <c r="R36" s="545"/>
      <c r="S36" s="545"/>
      <c r="T36" s="545"/>
      <c r="U36" s="545"/>
      <c r="V36" s="545"/>
      <c r="W36" s="545"/>
      <c r="X36" s="545"/>
      <c r="Y36" s="545"/>
      <c r="Z36" s="545"/>
    </row>
    <row r="37" ht="15.0" customHeight="1">
      <c r="A37" s="567" t="s">
        <v>460</v>
      </c>
      <c r="B37" s="568">
        <f t="shared" si="17"/>
        <v>0</v>
      </c>
      <c r="C37" s="569">
        <f t="shared" si="13"/>
        <v>0</v>
      </c>
      <c r="D37" s="568">
        <f t="shared" si="14"/>
        <v>0</v>
      </c>
      <c r="E37" s="569">
        <f t="shared" si="15"/>
        <v>0</v>
      </c>
      <c r="F37" s="570">
        <f t="shared" si="16"/>
        <v>0</v>
      </c>
      <c r="G37" s="545"/>
      <c r="H37" s="545"/>
      <c r="I37" s="545"/>
      <c r="J37" s="545"/>
      <c r="K37" s="545"/>
      <c r="L37" s="545"/>
      <c r="M37" s="545"/>
      <c r="N37" s="545"/>
      <c r="O37" s="545"/>
      <c r="P37" s="545"/>
      <c r="Q37" s="545"/>
      <c r="R37" s="545"/>
      <c r="S37" s="545"/>
      <c r="T37" s="545"/>
      <c r="U37" s="545"/>
      <c r="V37" s="545"/>
      <c r="W37" s="545"/>
      <c r="X37" s="545"/>
      <c r="Y37" s="545"/>
      <c r="Z37" s="545"/>
    </row>
    <row r="38" ht="15.0" customHeight="1">
      <c r="A38" s="567" t="s">
        <v>461</v>
      </c>
      <c r="B38" s="568">
        <f t="shared" si="17"/>
        <v>0</v>
      </c>
      <c r="C38" s="569">
        <f t="shared" si="13"/>
        <v>0</v>
      </c>
      <c r="D38" s="568">
        <f t="shared" si="14"/>
        <v>0</v>
      </c>
      <c r="E38" s="569">
        <f t="shared" si="15"/>
        <v>0</v>
      </c>
      <c r="F38" s="570">
        <f t="shared" si="16"/>
        <v>0</v>
      </c>
      <c r="G38" s="545"/>
      <c r="H38" s="545"/>
      <c r="I38" s="545"/>
      <c r="J38" s="545"/>
      <c r="K38" s="545"/>
      <c r="L38" s="545"/>
      <c r="M38" s="545"/>
      <c r="N38" s="545"/>
      <c r="O38" s="545"/>
      <c r="P38" s="545"/>
      <c r="Q38" s="545"/>
      <c r="R38" s="545"/>
      <c r="S38" s="545"/>
      <c r="T38" s="545"/>
      <c r="U38" s="545"/>
      <c r="V38" s="545"/>
      <c r="W38" s="545"/>
      <c r="X38" s="545"/>
      <c r="Y38" s="545"/>
      <c r="Z38" s="545"/>
    </row>
    <row r="39" ht="15.0" customHeight="1">
      <c r="A39" s="567" t="s">
        <v>462</v>
      </c>
      <c r="B39" s="568">
        <f t="shared" si="17"/>
        <v>0</v>
      </c>
      <c r="C39" s="569">
        <f t="shared" si="13"/>
        <v>0</v>
      </c>
      <c r="D39" s="568">
        <f t="shared" si="14"/>
        <v>0</v>
      </c>
      <c r="E39" s="569">
        <f t="shared" si="15"/>
        <v>0</v>
      </c>
      <c r="F39" s="570">
        <f t="shared" si="16"/>
        <v>0</v>
      </c>
      <c r="G39" s="545"/>
      <c r="H39" s="545"/>
      <c r="I39" s="545"/>
      <c r="J39" s="545"/>
      <c r="K39" s="545"/>
      <c r="L39" s="545"/>
      <c r="M39" s="545"/>
      <c r="N39" s="545"/>
      <c r="O39" s="545"/>
      <c r="P39" s="545"/>
      <c r="Q39" s="545"/>
      <c r="R39" s="545"/>
      <c r="S39" s="545"/>
      <c r="T39" s="545"/>
      <c r="U39" s="545"/>
      <c r="V39" s="545"/>
      <c r="W39" s="545"/>
      <c r="X39" s="545"/>
      <c r="Y39" s="545"/>
      <c r="Z39" s="545"/>
    </row>
    <row r="40" ht="15.0" customHeight="1">
      <c r="A40" s="567" t="s">
        <v>463</v>
      </c>
      <c r="B40" s="568">
        <f t="shared" si="17"/>
        <v>0</v>
      </c>
      <c r="C40" s="569">
        <f t="shared" si="13"/>
        <v>0</v>
      </c>
      <c r="D40" s="568">
        <f t="shared" si="14"/>
        <v>0</v>
      </c>
      <c r="E40" s="569">
        <f t="shared" si="15"/>
        <v>0</v>
      </c>
      <c r="F40" s="570">
        <f t="shared" si="16"/>
        <v>0</v>
      </c>
      <c r="G40" s="545"/>
      <c r="H40" s="545"/>
      <c r="I40" s="545"/>
      <c r="J40" s="545"/>
      <c r="K40" s="545"/>
      <c r="L40" s="545"/>
      <c r="M40" s="545"/>
      <c r="N40" s="545"/>
      <c r="O40" s="545"/>
      <c r="P40" s="545"/>
      <c r="Q40" s="545"/>
      <c r="R40" s="545"/>
      <c r="S40" s="545"/>
      <c r="T40" s="545"/>
      <c r="U40" s="545"/>
      <c r="V40" s="545"/>
      <c r="W40" s="545"/>
      <c r="X40" s="545"/>
      <c r="Y40" s="545"/>
      <c r="Z40" s="545"/>
    </row>
    <row r="41" ht="15.0" customHeight="1">
      <c r="A41" s="567" t="s">
        <v>464</v>
      </c>
      <c r="B41" s="568">
        <f t="shared" si="17"/>
        <v>0</v>
      </c>
      <c r="C41" s="569">
        <f t="shared" si="13"/>
        <v>0</v>
      </c>
      <c r="D41" s="568">
        <f t="shared" si="14"/>
        <v>0</v>
      </c>
      <c r="E41" s="569">
        <f t="shared" si="15"/>
        <v>0</v>
      </c>
      <c r="F41" s="570">
        <f t="shared" si="16"/>
        <v>0</v>
      </c>
      <c r="G41" s="545"/>
      <c r="H41" s="545"/>
      <c r="I41" s="545"/>
      <c r="J41" s="545"/>
      <c r="K41" s="545"/>
      <c r="L41" s="545"/>
      <c r="M41" s="545"/>
      <c r="N41" s="545"/>
      <c r="O41" s="545"/>
      <c r="P41" s="545"/>
      <c r="Q41" s="545"/>
      <c r="R41" s="545"/>
      <c r="S41" s="545"/>
      <c r="T41" s="545"/>
      <c r="U41" s="545"/>
      <c r="V41" s="545"/>
      <c r="W41" s="545"/>
      <c r="X41" s="545"/>
      <c r="Y41" s="545"/>
      <c r="Z41" s="545"/>
    </row>
    <row r="42" ht="15.0" customHeight="1">
      <c r="A42" s="567" t="s">
        <v>465</v>
      </c>
      <c r="B42" s="568">
        <f t="shared" si="17"/>
        <v>0</v>
      </c>
      <c r="C42" s="569">
        <f t="shared" si="13"/>
        <v>0</v>
      </c>
      <c r="D42" s="568">
        <f t="shared" si="14"/>
        <v>0</v>
      </c>
      <c r="E42" s="569">
        <f t="shared" si="15"/>
        <v>0</v>
      </c>
      <c r="F42" s="570">
        <f t="shared" si="16"/>
        <v>0</v>
      </c>
      <c r="G42" s="545"/>
      <c r="H42" s="545"/>
      <c r="I42" s="545"/>
      <c r="J42" s="545"/>
      <c r="K42" s="545"/>
      <c r="L42" s="545"/>
      <c r="M42" s="545"/>
      <c r="N42" s="545"/>
      <c r="O42" s="545"/>
      <c r="P42" s="545"/>
      <c r="Q42" s="545"/>
      <c r="R42" s="545"/>
      <c r="S42" s="545"/>
      <c r="T42" s="545"/>
      <c r="U42" s="545"/>
      <c r="V42" s="545"/>
      <c r="W42" s="545"/>
      <c r="X42" s="545"/>
      <c r="Y42" s="545"/>
      <c r="Z42" s="545"/>
    </row>
    <row r="43" ht="15.0" customHeight="1">
      <c r="A43" s="567" t="s">
        <v>466</v>
      </c>
      <c r="B43" s="568">
        <f t="shared" si="17"/>
        <v>0</v>
      </c>
      <c r="C43" s="569">
        <f t="shared" si="13"/>
        <v>0</v>
      </c>
      <c r="D43" s="568">
        <f t="shared" si="14"/>
        <v>0</v>
      </c>
      <c r="E43" s="569">
        <f t="shared" si="15"/>
        <v>0</v>
      </c>
      <c r="F43" s="570">
        <f t="shared" si="16"/>
        <v>0</v>
      </c>
      <c r="G43" s="545"/>
      <c r="H43" s="545"/>
      <c r="I43" s="545"/>
      <c r="J43" s="545"/>
      <c r="K43" s="545"/>
      <c r="L43" s="545"/>
      <c r="M43" s="545"/>
      <c r="N43" s="545"/>
      <c r="O43" s="545"/>
      <c r="P43" s="545"/>
      <c r="Q43" s="545"/>
      <c r="R43" s="545"/>
      <c r="S43" s="545"/>
      <c r="T43" s="545"/>
      <c r="U43" s="545"/>
      <c r="V43" s="545"/>
      <c r="W43" s="545"/>
      <c r="X43" s="545"/>
      <c r="Y43" s="545"/>
      <c r="Z43" s="545"/>
    </row>
    <row r="44" ht="15.0" customHeight="1">
      <c r="A44" s="567" t="s">
        <v>467</v>
      </c>
      <c r="B44" s="568">
        <f t="shared" si="17"/>
        <v>0</v>
      </c>
      <c r="C44" s="569">
        <f t="shared" si="13"/>
        <v>0</v>
      </c>
      <c r="D44" s="568">
        <f t="shared" si="14"/>
        <v>0</v>
      </c>
      <c r="E44" s="569">
        <f t="shared" si="15"/>
        <v>0</v>
      </c>
      <c r="F44" s="570">
        <f t="shared" si="16"/>
        <v>0</v>
      </c>
      <c r="G44" s="545"/>
      <c r="H44" s="545"/>
      <c r="I44" s="545"/>
      <c r="J44" s="545"/>
      <c r="K44" s="545"/>
      <c r="L44" s="545"/>
      <c r="M44" s="545"/>
      <c r="N44" s="545"/>
      <c r="O44" s="545"/>
      <c r="P44" s="545"/>
      <c r="Q44" s="545"/>
      <c r="R44" s="545"/>
      <c r="S44" s="545"/>
      <c r="T44" s="545"/>
      <c r="U44" s="545"/>
      <c r="V44" s="545"/>
      <c r="W44" s="545"/>
      <c r="X44" s="545"/>
      <c r="Y44" s="545"/>
      <c r="Z44" s="545"/>
    </row>
    <row r="45" ht="15.0" customHeight="1">
      <c r="A45" s="567" t="s">
        <v>468</v>
      </c>
      <c r="B45" s="568">
        <f t="shared" si="17"/>
        <v>0</v>
      </c>
      <c r="C45" s="569">
        <f t="shared" si="13"/>
        <v>0</v>
      </c>
      <c r="D45" s="568">
        <f t="shared" si="14"/>
        <v>0</v>
      </c>
      <c r="E45" s="569">
        <f t="shared" si="15"/>
        <v>0</v>
      </c>
      <c r="F45" s="570">
        <f t="shared" si="16"/>
        <v>0</v>
      </c>
      <c r="G45" s="545"/>
      <c r="H45" s="545"/>
      <c r="I45" s="545"/>
      <c r="J45" s="545"/>
      <c r="K45" s="545"/>
      <c r="L45" s="545"/>
      <c r="M45" s="545"/>
      <c r="N45" s="545"/>
      <c r="O45" s="545"/>
      <c r="P45" s="545"/>
      <c r="Q45" s="545"/>
      <c r="R45" s="545"/>
      <c r="S45" s="545"/>
      <c r="T45" s="545"/>
      <c r="U45" s="545"/>
      <c r="V45" s="545"/>
      <c r="W45" s="545"/>
      <c r="X45" s="545"/>
      <c r="Y45" s="545"/>
      <c r="Z45" s="545"/>
    </row>
    <row r="46" ht="15.0" customHeight="1">
      <c r="A46" s="567" t="s">
        <v>469</v>
      </c>
      <c r="B46" s="568">
        <f t="shared" si="17"/>
        <v>0</v>
      </c>
      <c r="C46" s="569">
        <f t="shared" si="13"/>
        <v>0</v>
      </c>
      <c r="D46" s="568">
        <f t="shared" si="14"/>
        <v>0</v>
      </c>
      <c r="E46" s="569">
        <f t="shared" si="15"/>
        <v>0</v>
      </c>
      <c r="F46" s="570">
        <f t="shared" si="16"/>
        <v>0</v>
      </c>
      <c r="G46" s="545"/>
      <c r="H46" s="545"/>
      <c r="I46" s="545"/>
      <c r="J46" s="545"/>
      <c r="K46" s="545"/>
      <c r="L46" s="545"/>
      <c r="M46" s="545"/>
      <c r="N46" s="545"/>
      <c r="O46" s="545"/>
      <c r="P46" s="545"/>
      <c r="Q46" s="545"/>
      <c r="R46" s="545"/>
      <c r="S46" s="545"/>
      <c r="T46" s="545"/>
      <c r="U46" s="545"/>
      <c r="V46" s="545"/>
      <c r="W46" s="545"/>
      <c r="X46" s="545"/>
      <c r="Y46" s="545"/>
      <c r="Z46" s="545"/>
    </row>
    <row r="47" ht="15.0" customHeight="1">
      <c r="A47" s="571" t="s">
        <v>443</v>
      </c>
      <c r="B47" s="572" t="s">
        <v>470</v>
      </c>
      <c r="C47" s="573">
        <f t="shared" ref="C47:E47" si="18">SUM(C35:C46)</f>
        <v>0</v>
      </c>
      <c r="D47" s="574">
        <f t="shared" si="18"/>
        <v>0</v>
      </c>
      <c r="E47" s="573">
        <f t="shared" si="18"/>
        <v>0</v>
      </c>
      <c r="F47" s="575"/>
      <c r="G47" s="545"/>
      <c r="H47" s="545"/>
      <c r="I47" s="545"/>
      <c r="J47" s="545"/>
      <c r="K47" s="545"/>
      <c r="L47" s="545"/>
      <c r="M47" s="545"/>
      <c r="N47" s="545"/>
      <c r="O47" s="545"/>
      <c r="P47" s="545"/>
      <c r="Q47" s="545"/>
      <c r="R47" s="545"/>
      <c r="S47" s="545"/>
      <c r="T47" s="545"/>
      <c r="U47" s="545"/>
      <c r="V47" s="545"/>
      <c r="W47" s="545"/>
      <c r="X47" s="545"/>
      <c r="Y47" s="545"/>
      <c r="Z47" s="545"/>
    </row>
    <row r="48" ht="15.0" customHeight="1">
      <c r="A48" s="567" t="s">
        <v>471</v>
      </c>
      <c r="B48" s="568">
        <f>F46</f>
        <v>0</v>
      </c>
      <c r="C48" s="569">
        <f t="shared" ref="C48:C59" si="19">PMT($C$5/12,$E$4,$C$3,0)</f>
        <v>0</v>
      </c>
      <c r="D48" s="568">
        <f t="shared" ref="D48:D59" si="20">C48-E48</f>
        <v>0</v>
      </c>
      <c r="E48" s="569">
        <f t="shared" ref="E48:E59" si="21">-B48*$C$5/12</f>
        <v>0</v>
      </c>
      <c r="F48" s="570">
        <f t="shared" ref="F48:F59" si="22">B48+D48</f>
        <v>0</v>
      </c>
      <c r="G48" s="545"/>
      <c r="H48" s="545"/>
      <c r="I48" s="545"/>
      <c r="J48" s="545"/>
      <c r="K48" s="545"/>
      <c r="L48" s="545"/>
      <c r="M48" s="545"/>
      <c r="N48" s="545"/>
      <c r="O48" s="545"/>
      <c r="P48" s="545"/>
      <c r="Q48" s="545"/>
      <c r="R48" s="545"/>
      <c r="S48" s="545"/>
      <c r="T48" s="545"/>
      <c r="U48" s="545"/>
      <c r="V48" s="545"/>
      <c r="W48" s="545"/>
      <c r="X48" s="545"/>
      <c r="Y48" s="545"/>
      <c r="Z48" s="545"/>
    </row>
    <row r="49" ht="15.0" customHeight="1">
      <c r="A49" s="567" t="s">
        <v>472</v>
      </c>
      <c r="B49" s="568">
        <f t="shared" ref="B49:B59" si="23">F48</f>
        <v>0</v>
      </c>
      <c r="C49" s="569">
        <f t="shared" si="19"/>
        <v>0</v>
      </c>
      <c r="D49" s="568">
        <f t="shared" si="20"/>
        <v>0</v>
      </c>
      <c r="E49" s="569">
        <f t="shared" si="21"/>
        <v>0</v>
      </c>
      <c r="F49" s="570">
        <f t="shared" si="22"/>
        <v>0</v>
      </c>
      <c r="G49" s="545"/>
      <c r="H49" s="545"/>
      <c r="I49" s="545"/>
      <c r="J49" s="545"/>
      <c r="K49" s="545"/>
      <c r="L49" s="545"/>
      <c r="M49" s="545"/>
      <c r="N49" s="545"/>
      <c r="O49" s="545"/>
      <c r="P49" s="545"/>
      <c r="Q49" s="545"/>
      <c r="R49" s="545"/>
      <c r="S49" s="545"/>
      <c r="T49" s="545"/>
      <c r="U49" s="545"/>
      <c r="V49" s="545"/>
      <c r="W49" s="545"/>
      <c r="X49" s="545"/>
      <c r="Y49" s="545"/>
      <c r="Z49" s="545"/>
    </row>
    <row r="50" ht="15.0" customHeight="1">
      <c r="A50" s="567" t="s">
        <v>473</v>
      </c>
      <c r="B50" s="568">
        <f t="shared" si="23"/>
        <v>0</v>
      </c>
      <c r="C50" s="569">
        <f t="shared" si="19"/>
        <v>0</v>
      </c>
      <c r="D50" s="568">
        <f t="shared" si="20"/>
        <v>0</v>
      </c>
      <c r="E50" s="569">
        <f t="shared" si="21"/>
        <v>0</v>
      </c>
      <c r="F50" s="570">
        <f t="shared" si="22"/>
        <v>0</v>
      </c>
      <c r="G50" s="545"/>
      <c r="H50" s="545"/>
      <c r="I50" s="545"/>
      <c r="J50" s="545"/>
      <c r="K50" s="545"/>
      <c r="L50" s="545"/>
      <c r="M50" s="545"/>
      <c r="N50" s="545"/>
      <c r="O50" s="545"/>
      <c r="P50" s="545"/>
      <c r="Q50" s="545"/>
      <c r="R50" s="545"/>
      <c r="S50" s="545"/>
      <c r="T50" s="545"/>
      <c r="U50" s="545"/>
      <c r="V50" s="545"/>
      <c r="W50" s="545"/>
      <c r="X50" s="545"/>
      <c r="Y50" s="545"/>
      <c r="Z50" s="545"/>
    </row>
    <row r="51" ht="15.0" customHeight="1">
      <c r="A51" s="567" t="s">
        <v>474</v>
      </c>
      <c r="B51" s="568">
        <f t="shared" si="23"/>
        <v>0</v>
      </c>
      <c r="C51" s="569">
        <f t="shared" si="19"/>
        <v>0</v>
      </c>
      <c r="D51" s="568">
        <f t="shared" si="20"/>
        <v>0</v>
      </c>
      <c r="E51" s="569">
        <f t="shared" si="21"/>
        <v>0</v>
      </c>
      <c r="F51" s="570">
        <f t="shared" si="22"/>
        <v>0</v>
      </c>
      <c r="G51" s="545"/>
      <c r="H51" s="545"/>
      <c r="I51" s="545"/>
      <c r="J51" s="545"/>
      <c r="K51" s="545"/>
      <c r="L51" s="545"/>
      <c r="M51" s="545"/>
      <c r="N51" s="545"/>
      <c r="O51" s="545"/>
      <c r="P51" s="545"/>
      <c r="Q51" s="545"/>
      <c r="R51" s="545"/>
      <c r="S51" s="545"/>
      <c r="T51" s="545"/>
      <c r="U51" s="545"/>
      <c r="V51" s="545"/>
      <c r="W51" s="545"/>
      <c r="X51" s="545"/>
      <c r="Y51" s="545"/>
      <c r="Z51" s="545"/>
    </row>
    <row r="52" ht="15.0" customHeight="1">
      <c r="A52" s="567" t="s">
        <v>475</v>
      </c>
      <c r="B52" s="568">
        <f t="shared" si="23"/>
        <v>0</v>
      </c>
      <c r="C52" s="569">
        <f t="shared" si="19"/>
        <v>0</v>
      </c>
      <c r="D52" s="568">
        <f t="shared" si="20"/>
        <v>0</v>
      </c>
      <c r="E52" s="569">
        <f t="shared" si="21"/>
        <v>0</v>
      </c>
      <c r="F52" s="570">
        <f t="shared" si="22"/>
        <v>0</v>
      </c>
      <c r="G52" s="545"/>
      <c r="H52" s="545"/>
      <c r="I52" s="545"/>
      <c r="J52" s="545"/>
      <c r="K52" s="545"/>
      <c r="L52" s="545"/>
      <c r="M52" s="545"/>
      <c r="N52" s="545"/>
      <c r="O52" s="545"/>
      <c r="P52" s="545"/>
      <c r="Q52" s="545"/>
      <c r="R52" s="545"/>
      <c r="S52" s="545"/>
      <c r="T52" s="545"/>
      <c r="U52" s="545"/>
      <c r="V52" s="545"/>
      <c r="W52" s="545"/>
      <c r="X52" s="545"/>
      <c r="Y52" s="545"/>
      <c r="Z52" s="545"/>
    </row>
    <row r="53" ht="15.0" customHeight="1">
      <c r="A53" s="567" t="s">
        <v>476</v>
      </c>
      <c r="B53" s="568">
        <f t="shared" si="23"/>
        <v>0</v>
      </c>
      <c r="C53" s="569">
        <f t="shared" si="19"/>
        <v>0</v>
      </c>
      <c r="D53" s="568">
        <f t="shared" si="20"/>
        <v>0</v>
      </c>
      <c r="E53" s="569">
        <f t="shared" si="21"/>
        <v>0</v>
      </c>
      <c r="F53" s="570">
        <f t="shared" si="22"/>
        <v>0</v>
      </c>
      <c r="G53" s="545"/>
      <c r="H53" s="545"/>
      <c r="I53" s="545"/>
      <c r="J53" s="545"/>
      <c r="K53" s="545"/>
      <c r="L53" s="545"/>
      <c r="M53" s="545"/>
      <c r="N53" s="545"/>
      <c r="O53" s="545"/>
      <c r="P53" s="545"/>
      <c r="Q53" s="545"/>
      <c r="R53" s="545"/>
      <c r="S53" s="545"/>
      <c r="T53" s="545"/>
      <c r="U53" s="545"/>
      <c r="V53" s="545"/>
      <c r="W53" s="545"/>
      <c r="X53" s="545"/>
      <c r="Y53" s="545"/>
      <c r="Z53" s="545"/>
    </row>
    <row r="54" ht="15.0" customHeight="1">
      <c r="A54" s="567" t="s">
        <v>477</v>
      </c>
      <c r="B54" s="568">
        <f t="shared" si="23"/>
        <v>0</v>
      </c>
      <c r="C54" s="569">
        <f t="shared" si="19"/>
        <v>0</v>
      </c>
      <c r="D54" s="568">
        <f t="shared" si="20"/>
        <v>0</v>
      </c>
      <c r="E54" s="569">
        <f t="shared" si="21"/>
        <v>0</v>
      </c>
      <c r="F54" s="570">
        <f t="shared" si="22"/>
        <v>0</v>
      </c>
      <c r="G54" s="545"/>
      <c r="H54" s="545"/>
      <c r="I54" s="545"/>
      <c r="J54" s="545"/>
      <c r="K54" s="545"/>
      <c r="L54" s="545"/>
      <c r="M54" s="545"/>
      <c r="N54" s="545"/>
      <c r="O54" s="545"/>
      <c r="P54" s="545"/>
      <c r="Q54" s="545"/>
      <c r="R54" s="545"/>
      <c r="S54" s="545"/>
      <c r="T54" s="545"/>
      <c r="U54" s="545"/>
      <c r="V54" s="545"/>
      <c r="W54" s="545"/>
      <c r="X54" s="545"/>
      <c r="Y54" s="545"/>
      <c r="Z54" s="545"/>
    </row>
    <row r="55" ht="15.0" customHeight="1">
      <c r="A55" s="567" t="s">
        <v>478</v>
      </c>
      <c r="B55" s="568">
        <f t="shared" si="23"/>
        <v>0</v>
      </c>
      <c r="C55" s="569">
        <f t="shared" si="19"/>
        <v>0</v>
      </c>
      <c r="D55" s="568">
        <f t="shared" si="20"/>
        <v>0</v>
      </c>
      <c r="E55" s="569">
        <f t="shared" si="21"/>
        <v>0</v>
      </c>
      <c r="F55" s="570">
        <f t="shared" si="22"/>
        <v>0</v>
      </c>
      <c r="G55" s="545"/>
      <c r="H55" s="545"/>
      <c r="I55" s="545"/>
      <c r="J55" s="545"/>
      <c r="K55" s="545"/>
      <c r="L55" s="545"/>
      <c r="M55" s="545"/>
      <c r="N55" s="545"/>
      <c r="O55" s="545"/>
      <c r="P55" s="545"/>
      <c r="Q55" s="545"/>
      <c r="R55" s="545"/>
      <c r="S55" s="545"/>
      <c r="T55" s="545"/>
      <c r="U55" s="545"/>
      <c r="V55" s="545"/>
      <c r="W55" s="545"/>
      <c r="X55" s="545"/>
      <c r="Y55" s="545"/>
      <c r="Z55" s="545"/>
    </row>
    <row r="56" ht="15.0" customHeight="1">
      <c r="A56" s="567" t="s">
        <v>479</v>
      </c>
      <c r="B56" s="568">
        <f t="shared" si="23"/>
        <v>0</v>
      </c>
      <c r="C56" s="569">
        <f t="shared" si="19"/>
        <v>0</v>
      </c>
      <c r="D56" s="568">
        <f t="shared" si="20"/>
        <v>0</v>
      </c>
      <c r="E56" s="569">
        <f t="shared" si="21"/>
        <v>0</v>
      </c>
      <c r="F56" s="570">
        <f t="shared" si="22"/>
        <v>0</v>
      </c>
      <c r="G56" s="545"/>
      <c r="H56" s="545"/>
      <c r="I56" s="545"/>
      <c r="J56" s="545"/>
      <c r="K56" s="545"/>
      <c r="L56" s="545"/>
      <c r="M56" s="545"/>
      <c r="N56" s="545"/>
      <c r="O56" s="545"/>
      <c r="P56" s="545"/>
      <c r="Q56" s="545"/>
      <c r="R56" s="545"/>
      <c r="S56" s="545"/>
      <c r="T56" s="545"/>
      <c r="U56" s="545"/>
      <c r="V56" s="545"/>
      <c r="W56" s="545"/>
      <c r="X56" s="545"/>
      <c r="Y56" s="545"/>
      <c r="Z56" s="545"/>
    </row>
    <row r="57" ht="15.0" customHeight="1">
      <c r="A57" s="567" t="s">
        <v>480</v>
      </c>
      <c r="B57" s="568">
        <f t="shared" si="23"/>
        <v>0</v>
      </c>
      <c r="C57" s="569">
        <f t="shared" si="19"/>
        <v>0</v>
      </c>
      <c r="D57" s="568">
        <f t="shared" si="20"/>
        <v>0</v>
      </c>
      <c r="E57" s="569">
        <f t="shared" si="21"/>
        <v>0</v>
      </c>
      <c r="F57" s="570">
        <f t="shared" si="22"/>
        <v>0</v>
      </c>
      <c r="G57" s="545"/>
      <c r="H57" s="545"/>
      <c r="I57" s="545"/>
      <c r="J57" s="545"/>
      <c r="K57" s="545"/>
      <c r="L57" s="545"/>
      <c r="M57" s="545"/>
      <c r="N57" s="545"/>
      <c r="O57" s="545"/>
      <c r="P57" s="545"/>
      <c r="Q57" s="545"/>
      <c r="R57" s="545"/>
      <c r="S57" s="545"/>
      <c r="T57" s="545"/>
      <c r="U57" s="545"/>
      <c r="V57" s="545"/>
      <c r="W57" s="545"/>
      <c r="X57" s="545"/>
      <c r="Y57" s="545"/>
      <c r="Z57" s="545"/>
    </row>
    <row r="58" ht="15.0" customHeight="1">
      <c r="A58" s="567" t="s">
        <v>481</v>
      </c>
      <c r="B58" s="568">
        <f t="shared" si="23"/>
        <v>0</v>
      </c>
      <c r="C58" s="569">
        <f t="shared" si="19"/>
        <v>0</v>
      </c>
      <c r="D58" s="568">
        <f t="shared" si="20"/>
        <v>0</v>
      </c>
      <c r="E58" s="569">
        <f t="shared" si="21"/>
        <v>0</v>
      </c>
      <c r="F58" s="570">
        <f t="shared" si="22"/>
        <v>0</v>
      </c>
      <c r="G58" s="545"/>
      <c r="H58" s="545"/>
      <c r="I58" s="545"/>
      <c r="J58" s="545"/>
      <c r="K58" s="545"/>
      <c r="L58" s="545"/>
      <c r="M58" s="545"/>
      <c r="N58" s="545"/>
      <c r="O58" s="545"/>
      <c r="P58" s="545"/>
      <c r="Q58" s="545"/>
      <c r="R58" s="545"/>
      <c r="S58" s="545"/>
      <c r="T58" s="545"/>
      <c r="U58" s="545"/>
      <c r="V58" s="545"/>
      <c r="W58" s="545"/>
      <c r="X58" s="545"/>
      <c r="Y58" s="545"/>
      <c r="Z58" s="545"/>
    </row>
    <row r="59" ht="15.0" customHeight="1">
      <c r="A59" s="567" t="s">
        <v>482</v>
      </c>
      <c r="B59" s="568">
        <f t="shared" si="23"/>
        <v>0</v>
      </c>
      <c r="C59" s="569">
        <f t="shared" si="19"/>
        <v>0</v>
      </c>
      <c r="D59" s="568">
        <f t="shared" si="20"/>
        <v>0</v>
      </c>
      <c r="E59" s="569">
        <f t="shared" si="21"/>
        <v>0</v>
      </c>
      <c r="F59" s="570">
        <f t="shared" si="22"/>
        <v>0</v>
      </c>
      <c r="G59" s="545"/>
      <c r="H59" s="545"/>
      <c r="I59" s="545"/>
      <c r="J59" s="545"/>
      <c r="K59" s="545"/>
      <c r="L59" s="545"/>
      <c r="M59" s="545"/>
      <c r="N59" s="545"/>
      <c r="O59" s="545"/>
      <c r="P59" s="545"/>
      <c r="Q59" s="545"/>
      <c r="R59" s="545"/>
      <c r="S59" s="545"/>
      <c r="T59" s="545"/>
      <c r="U59" s="545"/>
      <c r="V59" s="545"/>
      <c r="W59" s="545"/>
      <c r="X59" s="545"/>
      <c r="Y59" s="545"/>
      <c r="Z59" s="545"/>
    </row>
    <row r="60" ht="15.0" customHeight="1">
      <c r="A60" s="571" t="s">
        <v>443</v>
      </c>
      <c r="B60" s="572" t="s">
        <v>483</v>
      </c>
      <c r="C60" s="573">
        <f t="shared" ref="C60:E60" si="24">SUM(C48:C59)</f>
        <v>0</v>
      </c>
      <c r="D60" s="574">
        <f t="shared" si="24"/>
        <v>0</v>
      </c>
      <c r="E60" s="576">
        <f t="shared" si="24"/>
        <v>0</v>
      </c>
      <c r="F60" s="575"/>
      <c r="G60" s="545"/>
      <c r="H60" s="545"/>
      <c r="I60" s="545"/>
      <c r="J60" s="545"/>
      <c r="K60" s="545"/>
      <c r="L60" s="545"/>
      <c r="M60" s="545"/>
      <c r="N60" s="545"/>
      <c r="O60" s="545"/>
      <c r="P60" s="545"/>
      <c r="Q60" s="545"/>
      <c r="R60" s="545"/>
      <c r="S60" s="545"/>
      <c r="T60" s="545"/>
      <c r="U60" s="545"/>
      <c r="V60" s="545"/>
      <c r="W60" s="545"/>
      <c r="X60" s="545"/>
      <c r="Y60" s="545"/>
      <c r="Z60" s="545"/>
    </row>
    <row r="61" ht="15.0" customHeight="1">
      <c r="A61" s="577" t="s">
        <v>427</v>
      </c>
      <c r="B61" s="578" t="s">
        <v>484</v>
      </c>
      <c r="C61" s="579" t="s">
        <v>123</v>
      </c>
      <c r="D61" s="578" t="s">
        <v>429</v>
      </c>
      <c r="E61" s="579" t="s">
        <v>173</v>
      </c>
      <c r="F61" s="580" t="s">
        <v>484</v>
      </c>
      <c r="G61" s="545"/>
      <c r="H61" s="545"/>
      <c r="I61" s="545"/>
      <c r="J61" s="545"/>
      <c r="K61" s="545"/>
      <c r="L61" s="545"/>
      <c r="M61" s="545"/>
      <c r="N61" s="545"/>
      <c r="O61" s="545"/>
      <c r="P61" s="545"/>
      <c r="Q61" s="545"/>
      <c r="R61" s="545"/>
      <c r="S61" s="545"/>
      <c r="T61" s="545"/>
      <c r="U61" s="545"/>
      <c r="V61" s="545"/>
      <c r="W61" s="545"/>
      <c r="X61" s="545"/>
      <c r="Y61" s="545"/>
      <c r="Z61" s="545"/>
    </row>
    <row r="62" ht="15.0" customHeight="1">
      <c r="A62" s="581"/>
      <c r="B62" s="582" t="s">
        <v>485</v>
      </c>
      <c r="C62" s="583"/>
      <c r="D62" s="582"/>
      <c r="E62" s="583"/>
      <c r="F62" s="584" t="s">
        <v>486</v>
      </c>
      <c r="G62" s="545"/>
      <c r="H62" s="545"/>
      <c r="I62" s="545"/>
      <c r="J62" s="545"/>
      <c r="K62" s="545"/>
      <c r="L62" s="545"/>
      <c r="M62" s="545"/>
      <c r="N62" s="545"/>
      <c r="O62" s="545"/>
      <c r="P62" s="545"/>
      <c r="Q62" s="545"/>
      <c r="R62" s="545"/>
      <c r="S62" s="545"/>
      <c r="T62" s="545"/>
      <c r="U62" s="545"/>
      <c r="V62" s="545"/>
      <c r="W62" s="545"/>
      <c r="X62" s="545"/>
      <c r="Y62" s="545"/>
      <c r="Z62" s="545"/>
    </row>
    <row r="63" ht="15.0" customHeight="1">
      <c r="A63" s="585" t="s">
        <v>487</v>
      </c>
      <c r="B63" s="586">
        <f>F59</f>
        <v>0</v>
      </c>
      <c r="C63" s="587">
        <f t="shared" ref="C63:C64" si="25">PMT($C$5/12,$E$4,$C$3,0)</f>
        <v>0</v>
      </c>
      <c r="D63" s="588">
        <f t="shared" ref="D63:D64" si="26">C63-E63</f>
        <v>0</v>
      </c>
      <c r="E63" s="586">
        <f t="shared" ref="E63:E64" si="27">-B63*$C$5/12</f>
        <v>0</v>
      </c>
      <c r="F63" s="589">
        <f t="shared" ref="F63:F64" si="28">B63+D63</f>
        <v>0</v>
      </c>
      <c r="G63" s="545"/>
      <c r="H63" s="545"/>
      <c r="I63" s="545"/>
      <c r="J63" s="545"/>
      <c r="K63" s="545"/>
      <c r="L63" s="545"/>
      <c r="M63" s="545"/>
      <c r="N63" s="545"/>
      <c r="O63" s="545"/>
      <c r="P63" s="545"/>
      <c r="Q63" s="545"/>
      <c r="R63" s="545"/>
      <c r="S63" s="545"/>
      <c r="T63" s="545"/>
      <c r="U63" s="545"/>
      <c r="V63" s="545"/>
      <c r="W63" s="545"/>
      <c r="X63" s="545"/>
      <c r="Y63" s="545"/>
      <c r="Z63" s="545"/>
    </row>
    <row r="64" ht="15.0" customHeight="1">
      <c r="A64" s="590" t="s">
        <v>488</v>
      </c>
      <c r="B64" s="591">
        <f>F63</f>
        <v>0</v>
      </c>
      <c r="C64" s="592">
        <f t="shared" si="25"/>
        <v>0</v>
      </c>
      <c r="D64" s="593">
        <f t="shared" si="26"/>
        <v>0</v>
      </c>
      <c r="E64" s="591">
        <f t="shared" si="27"/>
        <v>0</v>
      </c>
      <c r="F64" s="594">
        <f t="shared" si="28"/>
        <v>0</v>
      </c>
      <c r="G64" s="545"/>
      <c r="H64" s="545"/>
      <c r="I64" s="545"/>
      <c r="J64" s="545"/>
      <c r="K64" s="545"/>
      <c r="L64" s="545"/>
      <c r="M64" s="545"/>
      <c r="N64" s="545"/>
      <c r="O64" s="545"/>
      <c r="P64" s="545"/>
      <c r="Q64" s="545"/>
      <c r="R64" s="545"/>
      <c r="S64" s="545"/>
      <c r="T64" s="545"/>
      <c r="U64" s="545"/>
      <c r="V64" s="545"/>
      <c r="W64" s="545"/>
      <c r="X64" s="545"/>
      <c r="Y64" s="545"/>
      <c r="Z64" s="545"/>
    </row>
    <row r="65" ht="15.0" customHeight="1">
      <c r="A65" s="545"/>
      <c r="B65" s="545"/>
      <c r="C65" s="545"/>
      <c r="D65" s="545"/>
      <c r="E65" s="545"/>
      <c r="F65" s="545"/>
      <c r="G65" s="545"/>
      <c r="H65" s="545"/>
      <c r="I65" s="545"/>
      <c r="J65" s="545"/>
      <c r="K65" s="545"/>
      <c r="L65" s="545"/>
      <c r="M65" s="545"/>
      <c r="N65" s="545"/>
      <c r="O65" s="545"/>
      <c r="P65" s="545"/>
      <c r="Q65" s="545"/>
      <c r="R65" s="545"/>
      <c r="S65" s="545"/>
      <c r="T65" s="545"/>
      <c r="U65" s="545"/>
      <c r="V65" s="545"/>
      <c r="W65" s="545"/>
      <c r="X65" s="545"/>
      <c r="Y65" s="545"/>
      <c r="Z65" s="545"/>
    </row>
    <row r="66" ht="15.0" customHeight="1">
      <c r="A66" s="545"/>
      <c r="B66" s="545"/>
      <c r="C66" s="545"/>
      <c r="D66" s="545"/>
      <c r="E66" s="545"/>
      <c r="F66" s="545"/>
      <c r="G66" s="545"/>
      <c r="H66" s="545"/>
      <c r="I66" s="545"/>
      <c r="J66" s="545"/>
      <c r="K66" s="545"/>
      <c r="L66" s="545"/>
      <c r="M66" s="545"/>
      <c r="N66" s="545"/>
      <c r="O66" s="545"/>
      <c r="P66" s="545"/>
      <c r="Q66" s="545"/>
      <c r="R66" s="545"/>
      <c r="S66" s="545"/>
      <c r="T66" s="545"/>
      <c r="U66" s="545"/>
      <c r="V66" s="545"/>
      <c r="W66" s="545"/>
      <c r="X66" s="545"/>
      <c r="Y66" s="545"/>
      <c r="Z66" s="545"/>
    </row>
    <row r="67" ht="15.0" customHeight="1">
      <c r="A67" s="545"/>
      <c r="B67" s="545"/>
      <c r="C67" s="545"/>
      <c r="D67" s="545"/>
      <c r="E67" s="545"/>
      <c r="F67" s="545"/>
      <c r="G67" s="545"/>
      <c r="H67" s="545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</row>
    <row r="68" ht="15.0" customHeight="1">
      <c r="A68" s="545"/>
      <c r="B68" s="545"/>
      <c r="C68" s="545"/>
      <c r="D68" s="545"/>
      <c r="E68" s="545"/>
      <c r="F68" s="545"/>
      <c r="G68" s="545"/>
      <c r="H68" s="545"/>
      <c r="I68" s="545"/>
      <c r="J68" s="545"/>
      <c r="K68" s="545"/>
      <c r="L68" s="545"/>
      <c r="M68" s="545"/>
      <c r="N68" s="545"/>
      <c r="O68" s="545"/>
      <c r="P68" s="545"/>
      <c r="Q68" s="545"/>
      <c r="R68" s="545"/>
      <c r="S68" s="545"/>
      <c r="T68" s="545"/>
      <c r="U68" s="545"/>
      <c r="V68" s="545"/>
      <c r="W68" s="545"/>
      <c r="X68" s="545"/>
      <c r="Y68" s="545"/>
      <c r="Z68" s="545"/>
    </row>
    <row r="69" ht="15.0" customHeight="1">
      <c r="A69" s="545"/>
      <c r="B69" s="545"/>
      <c r="C69" s="545"/>
      <c r="D69" s="545"/>
      <c r="E69" s="545"/>
      <c r="F69" s="545"/>
      <c r="G69" s="545"/>
      <c r="H69" s="545"/>
      <c r="I69" s="545"/>
      <c r="J69" s="545"/>
      <c r="K69" s="545"/>
      <c r="L69" s="545"/>
      <c r="M69" s="545"/>
      <c r="N69" s="545"/>
      <c r="O69" s="545"/>
      <c r="P69" s="545"/>
      <c r="Q69" s="545"/>
      <c r="R69" s="545"/>
      <c r="S69" s="545"/>
      <c r="T69" s="545"/>
      <c r="U69" s="545"/>
      <c r="V69" s="545"/>
      <c r="W69" s="545"/>
      <c r="X69" s="545"/>
      <c r="Y69" s="545"/>
      <c r="Z69" s="545"/>
    </row>
    <row r="70" ht="15.0" customHeight="1">
      <c r="A70" s="545"/>
      <c r="B70" s="545"/>
      <c r="C70" s="545"/>
      <c r="D70" s="545"/>
      <c r="E70" s="545"/>
      <c r="F70" s="545"/>
      <c r="G70" s="545"/>
      <c r="H70" s="545"/>
      <c r="I70" s="545"/>
      <c r="J70" s="545"/>
      <c r="K70" s="545"/>
      <c r="L70" s="545"/>
      <c r="M70" s="545"/>
      <c r="N70" s="545"/>
      <c r="O70" s="545"/>
      <c r="P70" s="545"/>
      <c r="Q70" s="545"/>
      <c r="R70" s="545"/>
      <c r="S70" s="545"/>
      <c r="T70" s="545"/>
      <c r="U70" s="545"/>
      <c r="V70" s="545"/>
      <c r="W70" s="545"/>
      <c r="X70" s="545"/>
      <c r="Y70" s="545"/>
      <c r="Z70" s="545"/>
    </row>
    <row r="71" ht="15.0" customHeight="1">
      <c r="A71" s="545"/>
      <c r="B71" s="545"/>
      <c r="C71" s="545"/>
      <c r="D71" s="545"/>
      <c r="E71" s="545"/>
      <c r="F71" s="545"/>
      <c r="G71" s="545"/>
      <c r="H71" s="545"/>
      <c r="I71" s="545"/>
      <c r="J71" s="545"/>
      <c r="K71" s="545"/>
      <c r="L71" s="545"/>
      <c r="M71" s="545"/>
      <c r="N71" s="545"/>
      <c r="O71" s="545"/>
      <c r="P71" s="545"/>
      <c r="Q71" s="545"/>
      <c r="R71" s="545"/>
      <c r="S71" s="545"/>
      <c r="T71" s="545"/>
      <c r="U71" s="545"/>
      <c r="V71" s="545"/>
      <c r="W71" s="545"/>
      <c r="X71" s="545"/>
      <c r="Y71" s="545"/>
      <c r="Z71" s="545"/>
    </row>
    <row r="72" ht="15.0" customHeight="1">
      <c r="A72" s="545"/>
      <c r="B72" s="545"/>
      <c r="C72" s="545"/>
      <c r="D72" s="545"/>
      <c r="E72" s="545"/>
      <c r="F72" s="545"/>
      <c r="G72" s="545"/>
      <c r="H72" s="545"/>
      <c r="I72" s="545"/>
      <c r="J72" s="545"/>
      <c r="K72" s="545"/>
      <c r="L72" s="545"/>
      <c r="M72" s="545"/>
      <c r="N72" s="545"/>
      <c r="O72" s="545"/>
      <c r="P72" s="545"/>
      <c r="Q72" s="545"/>
      <c r="R72" s="545"/>
      <c r="S72" s="545"/>
      <c r="T72" s="545"/>
      <c r="U72" s="545"/>
      <c r="V72" s="545"/>
      <c r="W72" s="545"/>
      <c r="X72" s="545"/>
      <c r="Y72" s="545"/>
      <c r="Z72" s="545"/>
    </row>
    <row r="73" ht="15.0" customHeight="1">
      <c r="A73" s="545"/>
      <c r="B73" s="545"/>
      <c r="C73" s="545"/>
      <c r="D73" s="545"/>
      <c r="E73" s="545"/>
      <c r="F73" s="545"/>
      <c r="G73" s="545"/>
      <c r="H73" s="545"/>
      <c r="I73" s="545"/>
      <c r="J73" s="545"/>
      <c r="K73" s="545"/>
      <c r="L73" s="545"/>
      <c r="M73" s="545"/>
      <c r="N73" s="545"/>
      <c r="O73" s="545"/>
      <c r="P73" s="545"/>
      <c r="Q73" s="545"/>
      <c r="R73" s="545"/>
      <c r="S73" s="545"/>
      <c r="T73" s="545"/>
      <c r="U73" s="545"/>
      <c r="V73" s="545"/>
      <c r="W73" s="545"/>
      <c r="X73" s="545"/>
      <c r="Y73" s="545"/>
      <c r="Z73" s="545"/>
    </row>
    <row r="74" ht="15.0" customHeight="1">
      <c r="A74" s="545"/>
      <c r="B74" s="545"/>
      <c r="C74" s="545"/>
      <c r="D74" s="545"/>
      <c r="E74" s="545"/>
      <c r="F74" s="545"/>
      <c r="G74" s="545"/>
      <c r="H74" s="545"/>
      <c r="I74" s="545"/>
      <c r="J74" s="545"/>
      <c r="K74" s="545"/>
      <c r="L74" s="545"/>
      <c r="M74" s="545"/>
      <c r="N74" s="545"/>
      <c r="O74" s="545"/>
      <c r="P74" s="545"/>
      <c r="Q74" s="545"/>
      <c r="R74" s="545"/>
      <c r="S74" s="545"/>
      <c r="T74" s="545"/>
      <c r="U74" s="545"/>
      <c r="V74" s="545"/>
      <c r="W74" s="545"/>
      <c r="X74" s="545"/>
      <c r="Y74" s="545"/>
      <c r="Z74" s="545"/>
    </row>
    <row r="75" ht="15.0" customHeight="1">
      <c r="A75" s="545"/>
      <c r="B75" s="545"/>
      <c r="C75" s="545"/>
      <c r="D75" s="545"/>
      <c r="E75" s="545"/>
      <c r="F75" s="545"/>
      <c r="G75" s="545"/>
      <c r="H75" s="545"/>
      <c r="I75" s="545"/>
      <c r="J75" s="545"/>
      <c r="K75" s="545"/>
      <c r="L75" s="545"/>
      <c r="M75" s="545"/>
      <c r="N75" s="545"/>
      <c r="O75" s="545"/>
      <c r="P75" s="545"/>
      <c r="Q75" s="545"/>
      <c r="R75" s="545"/>
      <c r="S75" s="545"/>
      <c r="T75" s="545"/>
      <c r="U75" s="545"/>
      <c r="V75" s="545"/>
      <c r="W75" s="545"/>
      <c r="X75" s="545"/>
      <c r="Y75" s="545"/>
      <c r="Z75" s="545"/>
    </row>
    <row r="76" ht="15.0" customHeight="1">
      <c r="A76" s="545"/>
      <c r="B76" s="545"/>
      <c r="C76" s="545"/>
      <c r="D76" s="545"/>
      <c r="E76" s="545"/>
      <c r="F76" s="545"/>
      <c r="G76" s="545"/>
      <c r="H76" s="545"/>
      <c r="I76" s="545"/>
      <c r="J76" s="545"/>
      <c r="K76" s="545"/>
      <c r="L76" s="545"/>
      <c r="M76" s="545"/>
      <c r="N76" s="545"/>
      <c r="O76" s="545"/>
      <c r="P76" s="545"/>
      <c r="Q76" s="545"/>
      <c r="R76" s="545"/>
      <c r="S76" s="545"/>
      <c r="T76" s="545"/>
      <c r="U76" s="545"/>
      <c r="V76" s="545"/>
      <c r="W76" s="545"/>
      <c r="X76" s="545"/>
      <c r="Y76" s="545"/>
      <c r="Z76" s="545"/>
    </row>
    <row r="77" ht="15.0" customHeight="1">
      <c r="A77" s="545"/>
      <c r="B77" s="545"/>
      <c r="C77" s="545"/>
      <c r="D77" s="545"/>
      <c r="E77" s="545"/>
      <c r="F77" s="545"/>
      <c r="G77" s="545"/>
      <c r="H77" s="545"/>
      <c r="I77" s="545"/>
      <c r="J77" s="545"/>
      <c r="K77" s="545"/>
      <c r="L77" s="545"/>
      <c r="M77" s="545"/>
      <c r="N77" s="545"/>
      <c r="O77" s="545"/>
      <c r="P77" s="545"/>
      <c r="Q77" s="545"/>
      <c r="R77" s="545"/>
      <c r="S77" s="545"/>
      <c r="T77" s="545"/>
      <c r="U77" s="545"/>
      <c r="V77" s="545"/>
      <c r="W77" s="545"/>
      <c r="X77" s="545"/>
      <c r="Y77" s="545"/>
      <c r="Z77" s="545"/>
    </row>
    <row r="78" ht="15.0" customHeight="1">
      <c r="A78" s="545"/>
      <c r="B78" s="545"/>
      <c r="C78" s="545"/>
      <c r="D78" s="545"/>
      <c r="E78" s="545"/>
      <c r="F78" s="545"/>
      <c r="G78" s="545"/>
      <c r="H78" s="545"/>
      <c r="I78" s="545"/>
      <c r="J78" s="545"/>
      <c r="K78" s="545"/>
      <c r="L78" s="545"/>
      <c r="M78" s="545"/>
      <c r="N78" s="545"/>
      <c r="O78" s="545"/>
      <c r="P78" s="545"/>
      <c r="Q78" s="545"/>
      <c r="R78" s="545"/>
      <c r="S78" s="545"/>
      <c r="T78" s="545"/>
      <c r="U78" s="545"/>
      <c r="V78" s="545"/>
      <c r="W78" s="545"/>
      <c r="X78" s="545"/>
      <c r="Y78" s="545"/>
      <c r="Z78" s="545"/>
    </row>
    <row r="79" ht="15.0" customHeight="1">
      <c r="A79" s="545"/>
      <c r="B79" s="545"/>
      <c r="C79" s="545"/>
      <c r="D79" s="545"/>
      <c r="E79" s="545"/>
      <c r="F79" s="545"/>
      <c r="G79" s="545"/>
      <c r="H79" s="545"/>
      <c r="I79" s="545"/>
      <c r="J79" s="545"/>
      <c r="K79" s="545"/>
      <c r="L79" s="545"/>
      <c r="M79" s="545"/>
      <c r="N79" s="545"/>
      <c r="O79" s="545"/>
      <c r="P79" s="545"/>
      <c r="Q79" s="545"/>
      <c r="R79" s="545"/>
      <c r="S79" s="545"/>
      <c r="T79" s="545"/>
      <c r="U79" s="545"/>
      <c r="V79" s="545"/>
      <c r="W79" s="545"/>
      <c r="X79" s="545"/>
      <c r="Y79" s="545"/>
      <c r="Z79" s="545"/>
    </row>
    <row r="80" ht="15.0" customHeight="1">
      <c r="A80" s="545"/>
      <c r="B80" s="545"/>
      <c r="C80" s="545"/>
      <c r="D80" s="545"/>
      <c r="E80" s="545"/>
      <c r="F80" s="545"/>
      <c r="G80" s="545"/>
      <c r="H80" s="545"/>
      <c r="I80" s="545"/>
      <c r="J80" s="545"/>
      <c r="K80" s="545"/>
      <c r="L80" s="545"/>
      <c r="M80" s="545"/>
      <c r="N80" s="545"/>
      <c r="O80" s="545"/>
      <c r="P80" s="545"/>
      <c r="Q80" s="545"/>
      <c r="R80" s="545"/>
      <c r="S80" s="545"/>
      <c r="T80" s="545"/>
      <c r="U80" s="545"/>
      <c r="V80" s="545"/>
      <c r="W80" s="545"/>
      <c r="X80" s="545"/>
      <c r="Y80" s="545"/>
      <c r="Z80" s="545"/>
    </row>
    <row r="81" ht="15.0" customHeight="1">
      <c r="A81" s="545"/>
      <c r="B81" s="545"/>
      <c r="C81" s="545"/>
      <c r="D81" s="545"/>
      <c r="E81" s="545"/>
      <c r="F81" s="545"/>
      <c r="G81" s="545"/>
      <c r="H81" s="545"/>
      <c r="I81" s="545"/>
      <c r="J81" s="545"/>
      <c r="K81" s="545"/>
      <c r="L81" s="545"/>
      <c r="M81" s="545"/>
      <c r="N81" s="545"/>
      <c r="O81" s="545"/>
      <c r="P81" s="545"/>
      <c r="Q81" s="545"/>
      <c r="R81" s="545"/>
      <c r="S81" s="545"/>
      <c r="T81" s="545"/>
      <c r="U81" s="545"/>
      <c r="V81" s="545"/>
      <c r="W81" s="545"/>
      <c r="X81" s="545"/>
      <c r="Y81" s="545"/>
      <c r="Z81" s="545"/>
    </row>
    <row r="82" ht="15.0" customHeight="1">
      <c r="A82" s="545"/>
      <c r="B82" s="545"/>
      <c r="C82" s="545"/>
      <c r="D82" s="545"/>
      <c r="E82" s="545"/>
      <c r="F82" s="545"/>
      <c r="G82" s="545"/>
      <c r="H82" s="545"/>
      <c r="I82" s="545"/>
      <c r="J82" s="545"/>
      <c r="K82" s="545"/>
      <c r="L82" s="545"/>
      <c r="M82" s="545"/>
      <c r="N82" s="545"/>
      <c r="O82" s="545"/>
      <c r="P82" s="545"/>
      <c r="Q82" s="545"/>
      <c r="R82" s="545"/>
      <c r="S82" s="545"/>
      <c r="T82" s="545"/>
      <c r="U82" s="545"/>
      <c r="V82" s="545"/>
      <c r="W82" s="545"/>
      <c r="X82" s="545"/>
      <c r="Y82" s="545"/>
      <c r="Z82" s="545"/>
    </row>
    <row r="83" ht="15.0" customHeight="1">
      <c r="A83" s="545"/>
      <c r="B83" s="545"/>
      <c r="C83" s="545"/>
      <c r="D83" s="545"/>
      <c r="E83" s="545"/>
      <c r="F83" s="545"/>
      <c r="G83" s="545"/>
      <c r="H83" s="545"/>
      <c r="I83" s="545"/>
      <c r="J83" s="545"/>
      <c r="K83" s="545"/>
      <c r="L83" s="545"/>
      <c r="M83" s="545"/>
      <c r="N83" s="545"/>
      <c r="O83" s="545"/>
      <c r="P83" s="545"/>
      <c r="Q83" s="545"/>
      <c r="R83" s="545"/>
      <c r="S83" s="545"/>
      <c r="T83" s="545"/>
      <c r="U83" s="545"/>
      <c r="V83" s="545"/>
      <c r="W83" s="545"/>
      <c r="X83" s="545"/>
      <c r="Y83" s="545"/>
      <c r="Z83" s="545"/>
    </row>
    <row r="84" ht="15.0" customHeight="1">
      <c r="A84" s="545"/>
      <c r="B84" s="545"/>
      <c r="C84" s="545"/>
      <c r="D84" s="545"/>
      <c r="E84" s="545"/>
      <c r="F84" s="545"/>
      <c r="G84" s="545"/>
      <c r="H84" s="545"/>
      <c r="I84" s="545"/>
      <c r="J84" s="545"/>
      <c r="K84" s="545"/>
      <c r="L84" s="545"/>
      <c r="M84" s="545"/>
      <c r="N84" s="545"/>
      <c r="O84" s="545"/>
      <c r="P84" s="545"/>
      <c r="Q84" s="545"/>
      <c r="R84" s="545"/>
      <c r="S84" s="545"/>
      <c r="T84" s="545"/>
      <c r="U84" s="545"/>
      <c r="V84" s="545"/>
      <c r="W84" s="545"/>
      <c r="X84" s="545"/>
      <c r="Y84" s="545"/>
      <c r="Z84" s="545"/>
    </row>
    <row r="85" ht="15.0" customHeight="1">
      <c r="A85" s="545"/>
      <c r="B85" s="545"/>
      <c r="C85" s="545"/>
      <c r="D85" s="545"/>
      <c r="E85" s="545"/>
      <c r="F85" s="545"/>
      <c r="G85" s="545"/>
      <c r="H85" s="545"/>
      <c r="I85" s="545"/>
      <c r="J85" s="545"/>
      <c r="K85" s="545"/>
      <c r="L85" s="545"/>
      <c r="M85" s="545"/>
      <c r="N85" s="545"/>
      <c r="O85" s="545"/>
      <c r="P85" s="545"/>
      <c r="Q85" s="545"/>
      <c r="R85" s="545"/>
      <c r="S85" s="545"/>
      <c r="T85" s="545"/>
      <c r="U85" s="545"/>
      <c r="V85" s="545"/>
      <c r="W85" s="545"/>
      <c r="X85" s="545"/>
      <c r="Y85" s="545"/>
      <c r="Z85" s="545"/>
    </row>
    <row r="86" ht="15.0" customHeight="1">
      <c r="A86" s="545"/>
      <c r="B86" s="545"/>
      <c r="C86" s="545"/>
      <c r="D86" s="545"/>
      <c r="E86" s="545"/>
      <c r="F86" s="545"/>
      <c r="G86" s="545"/>
      <c r="H86" s="545"/>
      <c r="I86" s="545"/>
      <c r="J86" s="545"/>
      <c r="K86" s="545"/>
      <c r="L86" s="545"/>
      <c r="M86" s="545"/>
      <c r="N86" s="545"/>
      <c r="O86" s="545"/>
      <c r="P86" s="545"/>
      <c r="Q86" s="545"/>
      <c r="R86" s="545"/>
      <c r="S86" s="545"/>
      <c r="T86" s="545"/>
      <c r="U86" s="545"/>
      <c r="V86" s="545"/>
      <c r="W86" s="545"/>
      <c r="X86" s="545"/>
      <c r="Y86" s="545"/>
      <c r="Z86" s="545"/>
    </row>
    <row r="87" ht="15.0" customHeight="1">
      <c r="A87" s="545"/>
      <c r="B87" s="545"/>
      <c r="C87" s="545"/>
      <c r="D87" s="545"/>
      <c r="E87" s="545"/>
      <c r="F87" s="545"/>
      <c r="G87" s="545"/>
      <c r="H87" s="545"/>
      <c r="I87" s="545"/>
      <c r="J87" s="545"/>
      <c r="K87" s="545"/>
      <c r="L87" s="545"/>
      <c r="M87" s="545"/>
      <c r="N87" s="545"/>
      <c r="O87" s="545"/>
      <c r="P87" s="545"/>
      <c r="Q87" s="545"/>
      <c r="R87" s="545"/>
      <c r="S87" s="545"/>
      <c r="T87" s="545"/>
      <c r="U87" s="545"/>
      <c r="V87" s="545"/>
      <c r="W87" s="545"/>
      <c r="X87" s="545"/>
      <c r="Y87" s="545"/>
      <c r="Z87" s="545"/>
    </row>
    <row r="88" ht="15.0" customHeight="1">
      <c r="A88" s="545"/>
      <c r="B88" s="545"/>
      <c r="C88" s="545"/>
      <c r="D88" s="545"/>
      <c r="E88" s="545"/>
      <c r="F88" s="545"/>
      <c r="G88" s="545"/>
      <c r="H88" s="545"/>
      <c r="I88" s="545"/>
      <c r="J88" s="545"/>
      <c r="K88" s="545"/>
      <c r="L88" s="545"/>
      <c r="M88" s="545"/>
      <c r="N88" s="545"/>
      <c r="O88" s="545"/>
      <c r="P88" s="545"/>
      <c r="Q88" s="545"/>
      <c r="R88" s="545"/>
      <c r="S88" s="545"/>
      <c r="T88" s="545"/>
      <c r="U88" s="545"/>
      <c r="V88" s="545"/>
      <c r="W88" s="545"/>
      <c r="X88" s="545"/>
      <c r="Y88" s="545"/>
      <c r="Z88" s="545"/>
    </row>
    <row r="89" ht="15.0" customHeight="1">
      <c r="A89" s="545"/>
      <c r="B89" s="545"/>
      <c r="C89" s="545"/>
      <c r="D89" s="545"/>
      <c r="E89" s="545"/>
      <c r="F89" s="545"/>
      <c r="G89" s="545"/>
      <c r="H89" s="545"/>
      <c r="I89" s="545"/>
      <c r="J89" s="545"/>
      <c r="K89" s="545"/>
      <c r="L89" s="545"/>
      <c r="M89" s="545"/>
      <c r="N89" s="545"/>
      <c r="O89" s="545"/>
      <c r="P89" s="545"/>
      <c r="Q89" s="545"/>
      <c r="R89" s="545"/>
      <c r="S89" s="545"/>
      <c r="T89" s="545"/>
      <c r="U89" s="545"/>
      <c r="V89" s="545"/>
      <c r="W89" s="545"/>
      <c r="X89" s="545"/>
      <c r="Y89" s="545"/>
      <c r="Z89" s="545"/>
    </row>
    <row r="90" ht="15.0" customHeight="1">
      <c r="A90" s="545"/>
      <c r="B90" s="545"/>
      <c r="C90" s="545"/>
      <c r="D90" s="545"/>
      <c r="E90" s="545"/>
      <c r="F90" s="545"/>
      <c r="G90" s="545"/>
      <c r="H90" s="545"/>
      <c r="I90" s="545"/>
      <c r="J90" s="545"/>
      <c r="K90" s="545"/>
      <c r="L90" s="545"/>
      <c r="M90" s="545"/>
      <c r="N90" s="545"/>
      <c r="O90" s="545"/>
      <c r="P90" s="545"/>
      <c r="Q90" s="545"/>
      <c r="R90" s="545"/>
      <c r="S90" s="545"/>
      <c r="T90" s="545"/>
      <c r="U90" s="545"/>
      <c r="V90" s="545"/>
      <c r="W90" s="545"/>
      <c r="X90" s="545"/>
      <c r="Y90" s="545"/>
      <c r="Z90" s="545"/>
    </row>
    <row r="91" ht="15.0" customHeight="1">
      <c r="A91" s="545"/>
      <c r="B91" s="545"/>
      <c r="C91" s="545"/>
      <c r="D91" s="545"/>
      <c r="E91" s="545"/>
      <c r="F91" s="545"/>
      <c r="G91" s="545"/>
      <c r="H91" s="545"/>
      <c r="I91" s="545"/>
      <c r="J91" s="545"/>
      <c r="K91" s="545"/>
      <c r="L91" s="545"/>
      <c r="M91" s="545"/>
      <c r="N91" s="545"/>
      <c r="O91" s="545"/>
      <c r="P91" s="545"/>
      <c r="Q91" s="545"/>
      <c r="R91" s="545"/>
      <c r="S91" s="545"/>
      <c r="T91" s="545"/>
      <c r="U91" s="545"/>
      <c r="V91" s="545"/>
      <c r="W91" s="545"/>
      <c r="X91" s="545"/>
      <c r="Y91" s="545"/>
      <c r="Z91" s="545"/>
    </row>
    <row r="92" ht="15.0" customHeight="1">
      <c r="A92" s="545"/>
      <c r="B92" s="545"/>
      <c r="C92" s="545"/>
      <c r="D92" s="545"/>
      <c r="E92" s="545"/>
      <c r="F92" s="545"/>
      <c r="G92" s="545"/>
      <c r="H92" s="545"/>
      <c r="I92" s="545"/>
      <c r="J92" s="545"/>
      <c r="K92" s="545"/>
      <c r="L92" s="545"/>
      <c r="M92" s="545"/>
      <c r="N92" s="545"/>
      <c r="O92" s="545"/>
      <c r="P92" s="545"/>
      <c r="Q92" s="545"/>
      <c r="R92" s="545"/>
      <c r="S92" s="545"/>
      <c r="T92" s="545"/>
      <c r="U92" s="545"/>
      <c r="V92" s="545"/>
      <c r="W92" s="545"/>
      <c r="X92" s="545"/>
      <c r="Y92" s="545"/>
      <c r="Z92" s="545"/>
    </row>
    <row r="93" ht="15.0" customHeight="1">
      <c r="A93" s="545"/>
      <c r="B93" s="545"/>
      <c r="C93" s="545"/>
      <c r="D93" s="545"/>
      <c r="E93" s="545"/>
      <c r="F93" s="545"/>
      <c r="G93" s="545"/>
      <c r="H93" s="545"/>
      <c r="I93" s="545"/>
      <c r="J93" s="545"/>
      <c r="K93" s="545"/>
      <c r="L93" s="545"/>
      <c r="M93" s="545"/>
      <c r="N93" s="545"/>
      <c r="O93" s="545"/>
      <c r="P93" s="545"/>
      <c r="Q93" s="545"/>
      <c r="R93" s="545"/>
      <c r="S93" s="545"/>
      <c r="T93" s="545"/>
      <c r="U93" s="545"/>
      <c r="V93" s="545"/>
      <c r="W93" s="545"/>
      <c r="X93" s="545"/>
      <c r="Y93" s="545"/>
      <c r="Z93" s="545"/>
    </row>
    <row r="94" ht="15.0" customHeight="1">
      <c r="A94" s="545"/>
      <c r="B94" s="545"/>
      <c r="C94" s="545"/>
      <c r="D94" s="545"/>
      <c r="E94" s="545"/>
      <c r="F94" s="545"/>
      <c r="G94" s="545"/>
      <c r="H94" s="545"/>
      <c r="I94" s="545"/>
      <c r="J94" s="545"/>
      <c r="K94" s="545"/>
      <c r="L94" s="545"/>
      <c r="M94" s="545"/>
      <c r="N94" s="545"/>
      <c r="O94" s="545"/>
      <c r="P94" s="545"/>
      <c r="Q94" s="545"/>
      <c r="R94" s="545"/>
      <c r="S94" s="545"/>
      <c r="T94" s="545"/>
      <c r="U94" s="545"/>
      <c r="V94" s="545"/>
      <c r="W94" s="545"/>
      <c r="X94" s="545"/>
      <c r="Y94" s="545"/>
      <c r="Z94" s="545"/>
    </row>
    <row r="95" ht="15.0" customHeight="1">
      <c r="A95" s="545"/>
      <c r="B95" s="545"/>
      <c r="C95" s="545"/>
      <c r="D95" s="545"/>
      <c r="E95" s="545"/>
      <c r="F95" s="545"/>
      <c r="G95" s="545"/>
      <c r="H95" s="545"/>
      <c r="I95" s="545"/>
      <c r="J95" s="545"/>
      <c r="K95" s="545"/>
      <c r="L95" s="545"/>
      <c r="M95" s="545"/>
      <c r="N95" s="545"/>
      <c r="O95" s="545"/>
      <c r="P95" s="545"/>
      <c r="Q95" s="545"/>
      <c r="R95" s="545"/>
      <c r="S95" s="545"/>
      <c r="T95" s="545"/>
      <c r="U95" s="545"/>
      <c r="V95" s="545"/>
      <c r="W95" s="545"/>
      <c r="X95" s="545"/>
      <c r="Y95" s="545"/>
      <c r="Z95" s="545"/>
    </row>
    <row r="96" ht="15.0" customHeight="1">
      <c r="A96" s="545"/>
      <c r="B96" s="545"/>
      <c r="C96" s="545"/>
      <c r="D96" s="545"/>
      <c r="E96" s="545"/>
      <c r="F96" s="545"/>
      <c r="G96" s="545"/>
      <c r="H96" s="545"/>
      <c r="I96" s="545"/>
      <c r="J96" s="545"/>
      <c r="K96" s="545"/>
      <c r="L96" s="545"/>
      <c r="M96" s="545"/>
      <c r="N96" s="545"/>
      <c r="O96" s="545"/>
      <c r="P96" s="545"/>
      <c r="Q96" s="545"/>
      <c r="R96" s="545"/>
      <c r="S96" s="545"/>
      <c r="T96" s="545"/>
      <c r="U96" s="545"/>
      <c r="V96" s="545"/>
      <c r="W96" s="545"/>
      <c r="X96" s="545"/>
      <c r="Y96" s="545"/>
      <c r="Z96" s="545"/>
    </row>
    <row r="97" ht="15.0" customHeight="1">
      <c r="A97" s="545"/>
      <c r="B97" s="545"/>
      <c r="C97" s="545"/>
      <c r="D97" s="545"/>
      <c r="E97" s="545"/>
      <c r="F97" s="545"/>
      <c r="G97" s="545"/>
      <c r="H97" s="545"/>
      <c r="I97" s="545"/>
      <c r="J97" s="545"/>
      <c r="K97" s="545"/>
      <c r="L97" s="545"/>
      <c r="M97" s="545"/>
      <c r="N97" s="545"/>
      <c r="O97" s="545"/>
      <c r="P97" s="545"/>
      <c r="Q97" s="545"/>
      <c r="R97" s="545"/>
      <c r="S97" s="545"/>
      <c r="T97" s="545"/>
      <c r="U97" s="545"/>
      <c r="V97" s="545"/>
      <c r="W97" s="545"/>
      <c r="X97" s="545"/>
      <c r="Y97" s="545"/>
      <c r="Z97" s="545"/>
    </row>
    <row r="98" ht="15.0" customHeight="1">
      <c r="A98" s="545"/>
      <c r="B98" s="545"/>
      <c r="C98" s="545"/>
      <c r="D98" s="545"/>
      <c r="E98" s="545"/>
      <c r="F98" s="545"/>
      <c r="G98" s="545"/>
      <c r="H98" s="545"/>
      <c r="I98" s="545"/>
      <c r="J98" s="545"/>
      <c r="K98" s="545"/>
      <c r="L98" s="545"/>
      <c r="M98" s="545"/>
      <c r="N98" s="545"/>
      <c r="O98" s="545"/>
      <c r="P98" s="545"/>
      <c r="Q98" s="545"/>
      <c r="R98" s="545"/>
      <c r="S98" s="545"/>
      <c r="T98" s="545"/>
      <c r="U98" s="545"/>
      <c r="V98" s="545"/>
      <c r="W98" s="545"/>
      <c r="X98" s="545"/>
      <c r="Y98" s="545"/>
      <c r="Z98" s="545"/>
    </row>
    <row r="99" ht="15.0" customHeight="1">
      <c r="A99" s="545"/>
      <c r="B99" s="545"/>
      <c r="C99" s="545"/>
      <c r="D99" s="545"/>
      <c r="E99" s="545"/>
      <c r="F99" s="545"/>
      <c r="G99" s="545"/>
      <c r="H99" s="545"/>
      <c r="I99" s="545"/>
      <c r="J99" s="545"/>
      <c r="K99" s="545"/>
      <c r="L99" s="545"/>
      <c r="M99" s="545"/>
      <c r="N99" s="545"/>
      <c r="O99" s="545"/>
      <c r="P99" s="545"/>
      <c r="Q99" s="545"/>
      <c r="R99" s="545"/>
      <c r="S99" s="545"/>
      <c r="T99" s="545"/>
      <c r="U99" s="545"/>
      <c r="V99" s="545"/>
      <c r="W99" s="545"/>
      <c r="X99" s="545"/>
      <c r="Y99" s="545"/>
      <c r="Z99" s="545"/>
    </row>
    <row r="100" ht="15.0" customHeight="1">
      <c r="A100" s="545"/>
      <c r="B100" s="545"/>
      <c r="C100" s="545"/>
      <c r="D100" s="545"/>
      <c r="E100" s="545"/>
      <c r="F100" s="545"/>
      <c r="G100" s="545"/>
      <c r="H100" s="545"/>
      <c r="I100" s="545"/>
      <c r="J100" s="545"/>
      <c r="K100" s="545"/>
      <c r="L100" s="545"/>
      <c r="M100" s="545"/>
      <c r="N100" s="545"/>
      <c r="O100" s="545"/>
      <c r="P100" s="545"/>
      <c r="Q100" s="545"/>
      <c r="R100" s="545"/>
      <c r="S100" s="545"/>
      <c r="T100" s="545"/>
      <c r="U100" s="545"/>
      <c r="V100" s="545"/>
      <c r="W100" s="545"/>
      <c r="X100" s="545"/>
      <c r="Y100" s="545"/>
      <c r="Z100" s="545"/>
    </row>
    <row r="101" ht="9.0" customHeight="1">
      <c r="A101" s="545"/>
      <c r="B101" s="545"/>
      <c r="C101" s="545"/>
      <c r="D101" s="545"/>
      <c r="E101" s="545"/>
      <c r="F101" s="545"/>
      <c r="G101" s="545"/>
      <c r="H101" s="545"/>
      <c r="I101" s="545"/>
      <c r="J101" s="545"/>
      <c r="K101" s="545"/>
      <c r="L101" s="545"/>
      <c r="M101" s="545"/>
      <c r="N101" s="545"/>
      <c r="O101" s="545"/>
      <c r="P101" s="545"/>
      <c r="Q101" s="545"/>
      <c r="R101" s="545"/>
      <c r="S101" s="545"/>
      <c r="T101" s="545"/>
      <c r="U101" s="545"/>
      <c r="V101" s="545"/>
      <c r="W101" s="545"/>
      <c r="X101" s="545"/>
      <c r="Y101" s="545"/>
      <c r="Z101" s="545"/>
    </row>
    <row r="102" ht="9.0" customHeight="1">
      <c r="A102" s="545"/>
      <c r="B102" s="545"/>
      <c r="C102" s="545"/>
      <c r="D102" s="545"/>
      <c r="E102" s="545"/>
      <c r="F102" s="545"/>
      <c r="G102" s="545"/>
      <c r="H102" s="545"/>
      <c r="I102" s="545"/>
      <c r="J102" s="545"/>
      <c r="K102" s="545"/>
      <c r="L102" s="545"/>
      <c r="M102" s="545"/>
      <c r="N102" s="545"/>
      <c r="O102" s="545"/>
      <c r="P102" s="545"/>
      <c r="Q102" s="545"/>
      <c r="R102" s="545"/>
      <c r="S102" s="545"/>
      <c r="T102" s="545"/>
      <c r="U102" s="545"/>
      <c r="V102" s="545"/>
      <c r="W102" s="545"/>
      <c r="X102" s="545"/>
      <c r="Y102" s="545"/>
      <c r="Z102" s="545"/>
    </row>
    <row r="103" ht="9.0" customHeight="1">
      <c r="A103" s="545"/>
      <c r="B103" s="545"/>
      <c r="C103" s="545"/>
      <c r="D103" s="545"/>
      <c r="E103" s="545"/>
      <c r="F103" s="545"/>
      <c r="G103" s="545"/>
      <c r="H103" s="545"/>
      <c r="I103" s="545"/>
      <c r="J103" s="545"/>
      <c r="K103" s="545"/>
      <c r="L103" s="545"/>
      <c r="M103" s="545"/>
      <c r="N103" s="545"/>
      <c r="O103" s="545"/>
      <c r="P103" s="545"/>
      <c r="Q103" s="545"/>
      <c r="R103" s="545"/>
      <c r="S103" s="545"/>
      <c r="T103" s="545"/>
      <c r="U103" s="545"/>
      <c r="V103" s="545"/>
      <c r="W103" s="545"/>
      <c r="X103" s="545"/>
      <c r="Y103" s="545"/>
      <c r="Z103" s="545"/>
    </row>
    <row r="104" ht="9.0" customHeight="1">
      <c r="A104" s="545"/>
      <c r="B104" s="545"/>
      <c r="C104" s="545"/>
      <c r="D104" s="545"/>
      <c r="E104" s="545"/>
      <c r="F104" s="545"/>
      <c r="G104" s="545"/>
      <c r="H104" s="545"/>
      <c r="I104" s="545"/>
      <c r="J104" s="545"/>
      <c r="K104" s="545"/>
      <c r="L104" s="545"/>
      <c r="M104" s="545"/>
      <c r="N104" s="545"/>
      <c r="O104" s="545"/>
      <c r="P104" s="545"/>
      <c r="Q104" s="545"/>
      <c r="R104" s="545"/>
      <c r="S104" s="545"/>
      <c r="T104" s="545"/>
      <c r="U104" s="545"/>
      <c r="V104" s="545"/>
      <c r="W104" s="545"/>
      <c r="X104" s="545"/>
      <c r="Y104" s="545"/>
      <c r="Z104" s="545"/>
    </row>
    <row r="105" ht="9.0" customHeight="1">
      <c r="A105" s="545"/>
      <c r="B105" s="545"/>
      <c r="C105" s="545"/>
      <c r="D105" s="545"/>
      <c r="E105" s="545"/>
      <c r="F105" s="545"/>
      <c r="G105" s="545"/>
      <c r="H105" s="545"/>
      <c r="I105" s="545"/>
      <c r="J105" s="545"/>
      <c r="K105" s="545"/>
      <c r="L105" s="545"/>
      <c r="M105" s="545"/>
      <c r="N105" s="545"/>
      <c r="O105" s="545"/>
      <c r="P105" s="545"/>
      <c r="Q105" s="545"/>
      <c r="R105" s="545"/>
      <c r="S105" s="545"/>
      <c r="T105" s="545"/>
      <c r="U105" s="545"/>
      <c r="V105" s="545"/>
      <c r="W105" s="545"/>
      <c r="X105" s="545"/>
      <c r="Y105" s="545"/>
      <c r="Z105" s="545"/>
    </row>
    <row r="106" ht="9.0" customHeight="1">
      <c r="A106" s="545"/>
      <c r="B106" s="545"/>
      <c r="C106" s="545"/>
      <c r="D106" s="545"/>
      <c r="E106" s="545"/>
      <c r="F106" s="545"/>
      <c r="G106" s="545"/>
      <c r="H106" s="545"/>
      <c r="I106" s="545"/>
      <c r="J106" s="545"/>
      <c r="K106" s="545"/>
      <c r="L106" s="545"/>
      <c r="M106" s="545"/>
      <c r="N106" s="545"/>
      <c r="O106" s="545"/>
      <c r="P106" s="545"/>
      <c r="Q106" s="545"/>
      <c r="R106" s="545"/>
      <c r="S106" s="545"/>
      <c r="T106" s="545"/>
      <c r="U106" s="545"/>
      <c r="V106" s="545"/>
      <c r="W106" s="545"/>
      <c r="X106" s="545"/>
      <c r="Y106" s="545"/>
      <c r="Z106" s="545"/>
    </row>
    <row r="107" ht="9.0" customHeight="1">
      <c r="A107" s="545"/>
      <c r="B107" s="545"/>
      <c r="C107" s="545"/>
      <c r="D107" s="545"/>
      <c r="E107" s="545"/>
      <c r="F107" s="545"/>
      <c r="G107" s="545"/>
      <c r="H107" s="545"/>
      <c r="I107" s="545"/>
      <c r="J107" s="545"/>
      <c r="K107" s="545"/>
      <c r="L107" s="545"/>
      <c r="M107" s="545"/>
      <c r="N107" s="545"/>
      <c r="O107" s="545"/>
      <c r="P107" s="545"/>
      <c r="Q107" s="545"/>
      <c r="R107" s="545"/>
      <c r="S107" s="545"/>
      <c r="T107" s="545"/>
      <c r="U107" s="545"/>
      <c r="V107" s="545"/>
      <c r="W107" s="545"/>
      <c r="X107" s="545"/>
      <c r="Y107" s="545"/>
      <c r="Z107" s="545"/>
    </row>
    <row r="108" ht="9.0" customHeight="1">
      <c r="A108" s="545"/>
      <c r="B108" s="545"/>
      <c r="C108" s="545"/>
      <c r="D108" s="545"/>
      <c r="E108" s="545"/>
      <c r="F108" s="545"/>
      <c r="G108" s="545"/>
      <c r="H108" s="545"/>
      <c r="I108" s="545"/>
      <c r="J108" s="545"/>
      <c r="K108" s="545"/>
      <c r="L108" s="545"/>
      <c r="M108" s="545"/>
      <c r="N108" s="545"/>
      <c r="O108" s="545"/>
      <c r="P108" s="545"/>
      <c r="Q108" s="545"/>
      <c r="R108" s="545"/>
      <c r="S108" s="545"/>
      <c r="T108" s="545"/>
      <c r="U108" s="545"/>
      <c r="V108" s="545"/>
      <c r="W108" s="545"/>
      <c r="X108" s="545"/>
      <c r="Y108" s="545"/>
      <c r="Z108" s="545"/>
    </row>
    <row r="109" ht="9.0" customHeight="1">
      <c r="A109" s="545"/>
      <c r="B109" s="545"/>
      <c r="C109" s="545"/>
      <c r="D109" s="545"/>
      <c r="E109" s="545"/>
      <c r="F109" s="545"/>
      <c r="G109" s="545"/>
      <c r="H109" s="545"/>
      <c r="I109" s="545"/>
      <c r="J109" s="545"/>
      <c r="K109" s="545"/>
      <c r="L109" s="545"/>
      <c r="M109" s="545"/>
      <c r="N109" s="545"/>
      <c r="O109" s="545"/>
      <c r="P109" s="545"/>
      <c r="Q109" s="545"/>
      <c r="R109" s="545"/>
      <c r="S109" s="545"/>
      <c r="T109" s="545"/>
      <c r="U109" s="545"/>
      <c r="V109" s="545"/>
      <c r="W109" s="545"/>
      <c r="X109" s="545"/>
      <c r="Y109" s="545"/>
      <c r="Z109" s="545"/>
    </row>
    <row r="110" ht="9.0" customHeight="1">
      <c r="A110" s="545"/>
      <c r="B110" s="545"/>
      <c r="C110" s="545"/>
      <c r="D110" s="545"/>
      <c r="E110" s="545"/>
      <c r="F110" s="545"/>
      <c r="G110" s="545"/>
      <c r="H110" s="545"/>
      <c r="I110" s="545"/>
      <c r="J110" s="545"/>
      <c r="K110" s="545"/>
      <c r="L110" s="545"/>
      <c r="M110" s="545"/>
      <c r="N110" s="545"/>
      <c r="O110" s="545"/>
      <c r="P110" s="545"/>
      <c r="Q110" s="545"/>
      <c r="R110" s="545"/>
      <c r="S110" s="545"/>
      <c r="T110" s="545"/>
      <c r="U110" s="545"/>
      <c r="V110" s="545"/>
      <c r="W110" s="545"/>
      <c r="X110" s="545"/>
      <c r="Y110" s="545"/>
      <c r="Z110" s="545"/>
    </row>
    <row r="111" ht="9.0" customHeight="1">
      <c r="A111" s="545"/>
      <c r="B111" s="545"/>
      <c r="C111" s="545"/>
      <c r="D111" s="545"/>
      <c r="E111" s="545"/>
      <c r="F111" s="545"/>
      <c r="G111" s="545"/>
      <c r="H111" s="545"/>
      <c r="I111" s="545"/>
      <c r="J111" s="545"/>
      <c r="K111" s="545"/>
      <c r="L111" s="545"/>
      <c r="M111" s="545"/>
      <c r="N111" s="545"/>
      <c r="O111" s="545"/>
      <c r="P111" s="545"/>
      <c r="Q111" s="545"/>
      <c r="R111" s="545"/>
      <c r="S111" s="545"/>
      <c r="T111" s="545"/>
      <c r="U111" s="545"/>
      <c r="V111" s="545"/>
      <c r="W111" s="545"/>
      <c r="X111" s="545"/>
      <c r="Y111" s="545"/>
      <c r="Z111" s="545"/>
    </row>
    <row r="112" ht="9.0" customHeight="1">
      <c r="A112" s="545"/>
      <c r="B112" s="545"/>
      <c r="C112" s="545"/>
      <c r="D112" s="545"/>
      <c r="E112" s="545"/>
      <c r="F112" s="545"/>
      <c r="G112" s="545"/>
      <c r="H112" s="545"/>
      <c r="I112" s="545"/>
      <c r="J112" s="545"/>
      <c r="K112" s="545"/>
      <c r="L112" s="545"/>
      <c r="M112" s="545"/>
      <c r="N112" s="545"/>
      <c r="O112" s="545"/>
      <c r="P112" s="545"/>
      <c r="Q112" s="545"/>
      <c r="R112" s="545"/>
      <c r="S112" s="545"/>
      <c r="T112" s="545"/>
      <c r="U112" s="545"/>
      <c r="V112" s="545"/>
      <c r="W112" s="545"/>
      <c r="X112" s="545"/>
      <c r="Y112" s="545"/>
      <c r="Z112" s="545"/>
    </row>
    <row r="113" ht="9.0" customHeight="1">
      <c r="A113" s="545"/>
      <c r="B113" s="545"/>
      <c r="C113" s="545"/>
      <c r="D113" s="545"/>
      <c r="E113" s="545"/>
      <c r="F113" s="545"/>
      <c r="G113" s="545"/>
      <c r="H113" s="545"/>
      <c r="I113" s="545"/>
      <c r="J113" s="545"/>
      <c r="K113" s="545"/>
      <c r="L113" s="545"/>
      <c r="M113" s="545"/>
      <c r="N113" s="545"/>
      <c r="O113" s="545"/>
      <c r="P113" s="545"/>
      <c r="Q113" s="545"/>
      <c r="R113" s="545"/>
      <c r="S113" s="545"/>
      <c r="T113" s="545"/>
      <c r="U113" s="545"/>
      <c r="V113" s="545"/>
      <c r="W113" s="545"/>
      <c r="X113" s="545"/>
      <c r="Y113" s="545"/>
      <c r="Z113" s="545"/>
    </row>
    <row r="114" ht="9.0" customHeight="1">
      <c r="A114" s="545"/>
      <c r="B114" s="545"/>
      <c r="C114" s="545"/>
      <c r="D114" s="545"/>
      <c r="E114" s="545"/>
      <c r="F114" s="545"/>
      <c r="G114" s="545"/>
      <c r="H114" s="545"/>
      <c r="I114" s="545"/>
      <c r="J114" s="545"/>
      <c r="K114" s="545"/>
      <c r="L114" s="545"/>
      <c r="M114" s="545"/>
      <c r="N114" s="545"/>
      <c r="O114" s="545"/>
      <c r="P114" s="545"/>
      <c r="Q114" s="545"/>
      <c r="R114" s="545"/>
      <c r="S114" s="545"/>
      <c r="T114" s="545"/>
      <c r="U114" s="545"/>
      <c r="V114" s="545"/>
      <c r="W114" s="545"/>
      <c r="X114" s="545"/>
      <c r="Y114" s="545"/>
      <c r="Z114" s="545"/>
    </row>
    <row r="115" ht="9.0" customHeight="1">
      <c r="A115" s="545"/>
      <c r="B115" s="545"/>
      <c r="C115" s="545"/>
      <c r="D115" s="545"/>
      <c r="E115" s="545"/>
      <c r="F115" s="545"/>
      <c r="G115" s="545"/>
      <c r="H115" s="545"/>
      <c r="I115" s="545"/>
      <c r="J115" s="545"/>
      <c r="K115" s="545"/>
      <c r="L115" s="545"/>
      <c r="M115" s="545"/>
      <c r="N115" s="545"/>
      <c r="O115" s="545"/>
      <c r="P115" s="545"/>
      <c r="Q115" s="545"/>
      <c r="R115" s="545"/>
      <c r="S115" s="545"/>
      <c r="T115" s="545"/>
      <c r="U115" s="545"/>
      <c r="V115" s="545"/>
      <c r="W115" s="545"/>
      <c r="X115" s="545"/>
      <c r="Y115" s="545"/>
      <c r="Z115" s="545"/>
    </row>
    <row r="116" ht="9.0" customHeight="1">
      <c r="A116" s="545"/>
      <c r="B116" s="545"/>
      <c r="C116" s="545"/>
      <c r="D116" s="545"/>
      <c r="E116" s="545"/>
      <c r="F116" s="545"/>
      <c r="G116" s="545"/>
      <c r="H116" s="545"/>
      <c r="I116" s="545"/>
      <c r="J116" s="545"/>
      <c r="K116" s="545"/>
      <c r="L116" s="545"/>
      <c r="M116" s="545"/>
      <c r="N116" s="545"/>
      <c r="O116" s="545"/>
      <c r="P116" s="545"/>
      <c r="Q116" s="545"/>
      <c r="R116" s="545"/>
      <c r="S116" s="545"/>
      <c r="T116" s="545"/>
      <c r="U116" s="545"/>
      <c r="V116" s="545"/>
      <c r="W116" s="545"/>
      <c r="X116" s="545"/>
      <c r="Y116" s="545"/>
      <c r="Z116" s="545"/>
    </row>
    <row r="117" ht="9.0" customHeight="1">
      <c r="A117" s="545"/>
      <c r="B117" s="545"/>
      <c r="C117" s="545"/>
      <c r="D117" s="545"/>
      <c r="E117" s="545"/>
      <c r="F117" s="545"/>
      <c r="G117" s="545"/>
      <c r="H117" s="545"/>
      <c r="I117" s="545"/>
      <c r="J117" s="545"/>
      <c r="K117" s="545"/>
      <c r="L117" s="545"/>
      <c r="M117" s="545"/>
      <c r="N117" s="545"/>
      <c r="O117" s="545"/>
      <c r="P117" s="545"/>
      <c r="Q117" s="545"/>
      <c r="R117" s="545"/>
      <c r="S117" s="545"/>
      <c r="T117" s="545"/>
      <c r="U117" s="545"/>
      <c r="V117" s="545"/>
      <c r="W117" s="545"/>
      <c r="X117" s="545"/>
      <c r="Y117" s="545"/>
      <c r="Z117" s="545"/>
    </row>
    <row r="118" ht="9.0" customHeight="1">
      <c r="A118" s="545"/>
      <c r="B118" s="545"/>
      <c r="C118" s="545"/>
      <c r="D118" s="545"/>
      <c r="E118" s="545"/>
      <c r="F118" s="545"/>
      <c r="G118" s="545"/>
      <c r="H118" s="545"/>
      <c r="I118" s="545"/>
      <c r="J118" s="545"/>
      <c r="K118" s="545"/>
      <c r="L118" s="545"/>
      <c r="M118" s="545"/>
      <c r="N118" s="545"/>
      <c r="O118" s="545"/>
      <c r="P118" s="545"/>
      <c r="Q118" s="545"/>
      <c r="R118" s="545"/>
      <c r="S118" s="545"/>
      <c r="T118" s="545"/>
      <c r="U118" s="545"/>
      <c r="V118" s="545"/>
      <c r="W118" s="545"/>
      <c r="X118" s="545"/>
      <c r="Y118" s="545"/>
      <c r="Z118" s="545"/>
    </row>
    <row r="119" ht="9.0" customHeight="1">
      <c r="A119" s="545"/>
      <c r="B119" s="545"/>
      <c r="C119" s="545"/>
      <c r="D119" s="545"/>
      <c r="E119" s="545"/>
      <c r="F119" s="545"/>
      <c r="G119" s="545"/>
      <c r="H119" s="545"/>
      <c r="I119" s="545"/>
      <c r="J119" s="545"/>
      <c r="K119" s="545"/>
      <c r="L119" s="545"/>
      <c r="M119" s="545"/>
      <c r="N119" s="545"/>
      <c r="O119" s="545"/>
      <c r="P119" s="545"/>
      <c r="Q119" s="545"/>
      <c r="R119" s="545"/>
      <c r="S119" s="545"/>
      <c r="T119" s="545"/>
      <c r="U119" s="545"/>
      <c r="V119" s="545"/>
      <c r="W119" s="545"/>
      <c r="X119" s="545"/>
      <c r="Y119" s="545"/>
      <c r="Z119" s="545"/>
    </row>
    <row r="120" ht="9.0" customHeight="1">
      <c r="A120" s="545"/>
      <c r="B120" s="545"/>
      <c r="C120" s="545"/>
      <c r="D120" s="545"/>
      <c r="E120" s="545"/>
      <c r="F120" s="545"/>
      <c r="G120" s="545"/>
      <c r="H120" s="545"/>
      <c r="I120" s="545"/>
      <c r="J120" s="545"/>
      <c r="K120" s="545"/>
      <c r="L120" s="545"/>
      <c r="M120" s="545"/>
      <c r="N120" s="545"/>
      <c r="O120" s="545"/>
      <c r="P120" s="545"/>
      <c r="Q120" s="545"/>
      <c r="R120" s="545"/>
      <c r="S120" s="545"/>
      <c r="T120" s="545"/>
      <c r="U120" s="545"/>
      <c r="V120" s="545"/>
      <c r="W120" s="545"/>
      <c r="X120" s="545"/>
      <c r="Y120" s="545"/>
      <c r="Z120" s="545"/>
    </row>
    <row r="121" ht="9.0" customHeight="1">
      <c r="A121" s="545"/>
      <c r="B121" s="545"/>
      <c r="C121" s="545"/>
      <c r="D121" s="545"/>
      <c r="E121" s="545"/>
      <c r="F121" s="545"/>
      <c r="G121" s="545"/>
      <c r="H121" s="545"/>
      <c r="I121" s="545"/>
      <c r="J121" s="545"/>
      <c r="K121" s="545"/>
      <c r="L121" s="545"/>
      <c r="M121" s="545"/>
      <c r="N121" s="545"/>
      <c r="O121" s="545"/>
      <c r="P121" s="545"/>
      <c r="Q121" s="545"/>
      <c r="R121" s="545"/>
      <c r="S121" s="545"/>
      <c r="T121" s="545"/>
      <c r="U121" s="545"/>
      <c r="V121" s="545"/>
      <c r="W121" s="545"/>
      <c r="X121" s="545"/>
      <c r="Y121" s="545"/>
      <c r="Z121" s="545"/>
    </row>
    <row r="122" ht="9.0" customHeight="1">
      <c r="A122" s="545"/>
      <c r="B122" s="545"/>
      <c r="C122" s="545"/>
      <c r="D122" s="545"/>
      <c r="E122" s="545"/>
      <c r="F122" s="545"/>
      <c r="G122" s="545"/>
      <c r="H122" s="545"/>
      <c r="I122" s="545"/>
      <c r="J122" s="545"/>
      <c r="K122" s="545"/>
      <c r="L122" s="545"/>
      <c r="M122" s="545"/>
      <c r="N122" s="545"/>
      <c r="O122" s="545"/>
      <c r="P122" s="545"/>
      <c r="Q122" s="545"/>
      <c r="R122" s="545"/>
      <c r="S122" s="545"/>
      <c r="T122" s="545"/>
      <c r="U122" s="545"/>
      <c r="V122" s="545"/>
      <c r="W122" s="545"/>
      <c r="X122" s="545"/>
      <c r="Y122" s="545"/>
      <c r="Z122" s="545"/>
    </row>
    <row r="123" ht="9.0" customHeight="1">
      <c r="A123" s="545"/>
      <c r="B123" s="545"/>
      <c r="C123" s="545"/>
      <c r="D123" s="545"/>
      <c r="E123" s="545"/>
      <c r="F123" s="545"/>
      <c r="G123" s="545"/>
      <c r="H123" s="545"/>
      <c r="I123" s="545"/>
      <c r="J123" s="545"/>
      <c r="K123" s="545"/>
      <c r="L123" s="545"/>
      <c r="M123" s="545"/>
      <c r="N123" s="545"/>
      <c r="O123" s="545"/>
      <c r="P123" s="545"/>
      <c r="Q123" s="545"/>
      <c r="R123" s="545"/>
      <c r="S123" s="545"/>
      <c r="T123" s="545"/>
      <c r="U123" s="545"/>
      <c r="V123" s="545"/>
      <c r="W123" s="545"/>
      <c r="X123" s="545"/>
      <c r="Y123" s="545"/>
      <c r="Z123" s="545"/>
    </row>
    <row r="124" ht="9.0" customHeight="1">
      <c r="A124" s="545"/>
      <c r="B124" s="545"/>
      <c r="C124" s="545"/>
      <c r="D124" s="545"/>
      <c r="E124" s="545"/>
      <c r="F124" s="545"/>
      <c r="G124" s="545"/>
      <c r="H124" s="545"/>
      <c r="I124" s="545"/>
      <c r="J124" s="545"/>
      <c r="K124" s="545"/>
      <c r="L124" s="545"/>
      <c r="M124" s="545"/>
      <c r="N124" s="545"/>
      <c r="O124" s="545"/>
      <c r="P124" s="545"/>
      <c r="Q124" s="545"/>
      <c r="R124" s="545"/>
      <c r="S124" s="545"/>
      <c r="T124" s="545"/>
      <c r="U124" s="545"/>
      <c r="V124" s="545"/>
      <c r="W124" s="545"/>
      <c r="X124" s="545"/>
      <c r="Y124" s="545"/>
      <c r="Z124" s="545"/>
    </row>
    <row r="125" ht="9.0" customHeight="1">
      <c r="A125" s="545"/>
      <c r="B125" s="545"/>
      <c r="C125" s="545"/>
      <c r="D125" s="545"/>
      <c r="E125" s="545"/>
      <c r="F125" s="545"/>
      <c r="G125" s="545"/>
      <c r="H125" s="545"/>
      <c r="I125" s="545"/>
      <c r="J125" s="545"/>
      <c r="K125" s="545"/>
      <c r="L125" s="545"/>
      <c r="M125" s="545"/>
      <c r="N125" s="545"/>
      <c r="O125" s="545"/>
      <c r="P125" s="545"/>
      <c r="Q125" s="545"/>
      <c r="R125" s="545"/>
      <c r="S125" s="545"/>
      <c r="T125" s="545"/>
      <c r="U125" s="545"/>
      <c r="V125" s="545"/>
      <c r="W125" s="545"/>
      <c r="X125" s="545"/>
      <c r="Y125" s="545"/>
      <c r="Z125" s="545"/>
    </row>
    <row r="126" ht="9.0" customHeight="1">
      <c r="A126" s="545"/>
      <c r="B126" s="545"/>
      <c r="C126" s="545"/>
      <c r="D126" s="545"/>
      <c r="E126" s="545"/>
      <c r="F126" s="545"/>
      <c r="G126" s="545"/>
      <c r="H126" s="545"/>
      <c r="I126" s="545"/>
      <c r="J126" s="545"/>
      <c r="K126" s="545"/>
      <c r="L126" s="545"/>
      <c r="M126" s="545"/>
      <c r="N126" s="545"/>
      <c r="O126" s="545"/>
      <c r="P126" s="545"/>
      <c r="Q126" s="545"/>
      <c r="R126" s="545"/>
      <c r="S126" s="545"/>
      <c r="T126" s="545"/>
      <c r="U126" s="545"/>
      <c r="V126" s="545"/>
      <c r="W126" s="545"/>
      <c r="X126" s="545"/>
      <c r="Y126" s="545"/>
      <c r="Z126" s="545"/>
    </row>
    <row r="127" ht="9.0" customHeight="1">
      <c r="A127" s="545"/>
      <c r="B127" s="545"/>
      <c r="C127" s="545"/>
      <c r="D127" s="545"/>
      <c r="E127" s="545"/>
      <c r="F127" s="545"/>
      <c r="G127" s="545"/>
      <c r="H127" s="545"/>
      <c r="I127" s="545"/>
      <c r="J127" s="545"/>
      <c r="K127" s="545"/>
      <c r="L127" s="545"/>
      <c r="M127" s="545"/>
      <c r="N127" s="545"/>
      <c r="O127" s="545"/>
      <c r="P127" s="545"/>
      <c r="Q127" s="545"/>
      <c r="R127" s="545"/>
      <c r="S127" s="545"/>
      <c r="T127" s="545"/>
      <c r="U127" s="545"/>
      <c r="V127" s="545"/>
      <c r="W127" s="545"/>
      <c r="X127" s="545"/>
      <c r="Y127" s="545"/>
      <c r="Z127" s="545"/>
    </row>
    <row r="128" ht="9.0" customHeight="1">
      <c r="A128" s="545"/>
      <c r="B128" s="545"/>
      <c r="C128" s="545"/>
      <c r="D128" s="545"/>
      <c r="E128" s="545"/>
      <c r="F128" s="545"/>
      <c r="G128" s="545"/>
      <c r="H128" s="545"/>
      <c r="I128" s="545"/>
      <c r="J128" s="545"/>
      <c r="K128" s="545"/>
      <c r="L128" s="545"/>
      <c r="M128" s="545"/>
      <c r="N128" s="545"/>
      <c r="O128" s="545"/>
      <c r="P128" s="545"/>
      <c r="Q128" s="545"/>
      <c r="R128" s="545"/>
      <c r="S128" s="545"/>
      <c r="T128" s="545"/>
      <c r="U128" s="545"/>
      <c r="V128" s="545"/>
      <c r="W128" s="545"/>
      <c r="X128" s="545"/>
      <c r="Y128" s="545"/>
      <c r="Z128" s="545"/>
    </row>
    <row r="129" ht="9.0" customHeight="1">
      <c r="A129" s="545"/>
      <c r="B129" s="545"/>
      <c r="C129" s="545"/>
      <c r="D129" s="545"/>
      <c r="E129" s="545"/>
      <c r="F129" s="545"/>
      <c r="G129" s="545"/>
      <c r="H129" s="545"/>
      <c r="I129" s="545"/>
      <c r="J129" s="545"/>
      <c r="K129" s="545"/>
      <c r="L129" s="545"/>
      <c r="M129" s="545"/>
      <c r="N129" s="545"/>
      <c r="O129" s="545"/>
      <c r="P129" s="545"/>
      <c r="Q129" s="545"/>
      <c r="R129" s="545"/>
      <c r="S129" s="545"/>
      <c r="T129" s="545"/>
      <c r="U129" s="545"/>
      <c r="V129" s="545"/>
      <c r="W129" s="545"/>
      <c r="X129" s="545"/>
      <c r="Y129" s="545"/>
      <c r="Z129" s="545"/>
    </row>
    <row r="130" ht="9.0" customHeight="1">
      <c r="A130" s="545"/>
      <c r="B130" s="545"/>
      <c r="C130" s="545"/>
      <c r="D130" s="545"/>
      <c r="E130" s="545"/>
      <c r="F130" s="545"/>
      <c r="G130" s="545"/>
      <c r="H130" s="545"/>
      <c r="I130" s="545"/>
      <c r="J130" s="545"/>
      <c r="K130" s="545"/>
      <c r="L130" s="545"/>
      <c r="M130" s="545"/>
      <c r="N130" s="545"/>
      <c r="O130" s="545"/>
      <c r="P130" s="545"/>
      <c r="Q130" s="545"/>
      <c r="R130" s="545"/>
      <c r="S130" s="545"/>
      <c r="T130" s="545"/>
      <c r="U130" s="545"/>
      <c r="V130" s="545"/>
      <c r="W130" s="545"/>
      <c r="X130" s="545"/>
      <c r="Y130" s="545"/>
      <c r="Z130" s="545"/>
    </row>
    <row r="131" ht="9.0" customHeight="1">
      <c r="A131" s="545"/>
      <c r="B131" s="545"/>
      <c r="C131" s="545"/>
      <c r="D131" s="545"/>
      <c r="E131" s="545"/>
      <c r="F131" s="545"/>
      <c r="G131" s="545"/>
      <c r="H131" s="545"/>
      <c r="I131" s="545"/>
      <c r="J131" s="545"/>
      <c r="K131" s="545"/>
      <c r="L131" s="545"/>
      <c r="M131" s="545"/>
      <c r="N131" s="545"/>
      <c r="O131" s="545"/>
      <c r="P131" s="545"/>
      <c r="Q131" s="545"/>
      <c r="R131" s="545"/>
      <c r="S131" s="545"/>
      <c r="T131" s="545"/>
      <c r="U131" s="545"/>
      <c r="V131" s="545"/>
      <c r="W131" s="545"/>
      <c r="X131" s="545"/>
      <c r="Y131" s="545"/>
      <c r="Z131" s="545"/>
    </row>
    <row r="132" ht="9.0" customHeight="1">
      <c r="A132" s="545"/>
      <c r="B132" s="545"/>
      <c r="C132" s="545"/>
      <c r="D132" s="545"/>
      <c r="E132" s="545"/>
      <c r="F132" s="545"/>
      <c r="G132" s="545"/>
      <c r="H132" s="545"/>
      <c r="I132" s="545"/>
      <c r="J132" s="545"/>
      <c r="K132" s="545"/>
      <c r="L132" s="545"/>
      <c r="M132" s="545"/>
      <c r="N132" s="545"/>
      <c r="O132" s="545"/>
      <c r="P132" s="545"/>
      <c r="Q132" s="545"/>
      <c r="R132" s="545"/>
      <c r="S132" s="545"/>
      <c r="T132" s="545"/>
      <c r="U132" s="545"/>
      <c r="V132" s="545"/>
      <c r="W132" s="545"/>
      <c r="X132" s="545"/>
      <c r="Y132" s="545"/>
      <c r="Z132" s="545"/>
    </row>
    <row r="133" ht="9.0" customHeight="1">
      <c r="A133" s="545"/>
      <c r="B133" s="545"/>
      <c r="C133" s="545"/>
      <c r="D133" s="545"/>
      <c r="E133" s="545"/>
      <c r="F133" s="545"/>
      <c r="G133" s="545"/>
      <c r="H133" s="545"/>
      <c r="I133" s="545"/>
      <c r="J133" s="545"/>
      <c r="K133" s="545"/>
      <c r="L133" s="545"/>
      <c r="M133" s="545"/>
      <c r="N133" s="545"/>
      <c r="O133" s="545"/>
      <c r="P133" s="545"/>
      <c r="Q133" s="545"/>
      <c r="R133" s="545"/>
      <c r="S133" s="545"/>
      <c r="T133" s="545"/>
      <c r="U133" s="545"/>
      <c r="V133" s="545"/>
      <c r="W133" s="545"/>
      <c r="X133" s="545"/>
      <c r="Y133" s="545"/>
      <c r="Z133" s="545"/>
    </row>
    <row r="134" ht="9.0" customHeight="1">
      <c r="A134" s="545"/>
      <c r="B134" s="545"/>
      <c r="C134" s="545"/>
      <c r="D134" s="545"/>
      <c r="E134" s="545"/>
      <c r="F134" s="545"/>
      <c r="G134" s="545"/>
      <c r="H134" s="545"/>
      <c r="I134" s="545"/>
      <c r="J134" s="545"/>
      <c r="K134" s="545"/>
      <c r="L134" s="545"/>
      <c r="M134" s="545"/>
      <c r="N134" s="545"/>
      <c r="O134" s="545"/>
      <c r="P134" s="545"/>
      <c r="Q134" s="545"/>
      <c r="R134" s="545"/>
      <c r="S134" s="545"/>
      <c r="T134" s="545"/>
      <c r="U134" s="545"/>
      <c r="V134" s="545"/>
      <c r="W134" s="545"/>
      <c r="X134" s="545"/>
      <c r="Y134" s="545"/>
      <c r="Z134" s="545"/>
    </row>
    <row r="135" ht="9.0" customHeight="1">
      <c r="A135" s="545"/>
      <c r="B135" s="545"/>
      <c r="C135" s="545"/>
      <c r="D135" s="545"/>
      <c r="E135" s="545"/>
      <c r="F135" s="545"/>
      <c r="G135" s="545"/>
      <c r="H135" s="545"/>
      <c r="I135" s="545"/>
      <c r="J135" s="545"/>
      <c r="K135" s="545"/>
      <c r="L135" s="545"/>
      <c r="M135" s="545"/>
      <c r="N135" s="545"/>
      <c r="O135" s="545"/>
      <c r="P135" s="545"/>
      <c r="Q135" s="545"/>
      <c r="R135" s="545"/>
      <c r="S135" s="545"/>
      <c r="T135" s="545"/>
      <c r="U135" s="545"/>
      <c r="V135" s="545"/>
      <c r="W135" s="545"/>
      <c r="X135" s="545"/>
      <c r="Y135" s="545"/>
      <c r="Z135" s="545"/>
    </row>
    <row r="136" ht="9.0" customHeight="1">
      <c r="A136" s="545"/>
      <c r="B136" s="545"/>
      <c r="C136" s="545"/>
      <c r="D136" s="545"/>
      <c r="E136" s="545"/>
      <c r="F136" s="545"/>
      <c r="G136" s="545"/>
      <c r="H136" s="545"/>
      <c r="I136" s="545"/>
      <c r="J136" s="545"/>
      <c r="K136" s="545"/>
      <c r="L136" s="545"/>
      <c r="M136" s="545"/>
      <c r="N136" s="545"/>
      <c r="O136" s="545"/>
      <c r="P136" s="545"/>
      <c r="Q136" s="545"/>
      <c r="R136" s="545"/>
      <c r="S136" s="545"/>
      <c r="T136" s="545"/>
      <c r="U136" s="545"/>
      <c r="V136" s="545"/>
      <c r="W136" s="545"/>
      <c r="X136" s="545"/>
      <c r="Y136" s="545"/>
      <c r="Z136" s="545"/>
    </row>
    <row r="137" ht="9.0" customHeight="1">
      <c r="A137" s="545"/>
      <c r="B137" s="545"/>
      <c r="C137" s="545"/>
      <c r="D137" s="545"/>
      <c r="E137" s="545"/>
      <c r="F137" s="545"/>
      <c r="G137" s="545"/>
      <c r="H137" s="545"/>
      <c r="I137" s="545"/>
      <c r="J137" s="545"/>
      <c r="K137" s="545"/>
      <c r="L137" s="545"/>
      <c r="M137" s="545"/>
      <c r="N137" s="545"/>
      <c r="O137" s="545"/>
      <c r="P137" s="545"/>
      <c r="Q137" s="545"/>
      <c r="R137" s="545"/>
      <c r="S137" s="545"/>
      <c r="T137" s="545"/>
      <c r="U137" s="545"/>
      <c r="V137" s="545"/>
      <c r="W137" s="545"/>
      <c r="X137" s="545"/>
      <c r="Y137" s="545"/>
      <c r="Z137" s="545"/>
    </row>
    <row r="138" ht="9.0" customHeight="1">
      <c r="A138" s="545"/>
      <c r="B138" s="545"/>
      <c r="C138" s="545"/>
      <c r="D138" s="545"/>
      <c r="E138" s="545"/>
      <c r="F138" s="545"/>
      <c r="G138" s="545"/>
      <c r="H138" s="545"/>
      <c r="I138" s="545"/>
      <c r="J138" s="545"/>
      <c r="K138" s="545"/>
      <c r="L138" s="545"/>
      <c r="M138" s="545"/>
      <c r="N138" s="545"/>
      <c r="O138" s="545"/>
      <c r="P138" s="545"/>
      <c r="Q138" s="545"/>
      <c r="R138" s="545"/>
      <c r="S138" s="545"/>
      <c r="T138" s="545"/>
      <c r="U138" s="545"/>
      <c r="V138" s="545"/>
      <c r="W138" s="545"/>
      <c r="X138" s="545"/>
      <c r="Y138" s="545"/>
      <c r="Z138" s="545"/>
    </row>
    <row r="139" ht="9.0" customHeight="1">
      <c r="A139" s="545"/>
      <c r="B139" s="545"/>
      <c r="C139" s="545"/>
      <c r="D139" s="545"/>
      <c r="E139" s="545"/>
      <c r="F139" s="545"/>
      <c r="G139" s="545"/>
      <c r="H139" s="545"/>
      <c r="I139" s="545"/>
      <c r="J139" s="545"/>
      <c r="K139" s="545"/>
      <c r="L139" s="545"/>
      <c r="M139" s="545"/>
      <c r="N139" s="545"/>
      <c r="O139" s="545"/>
      <c r="P139" s="545"/>
      <c r="Q139" s="545"/>
      <c r="R139" s="545"/>
      <c r="S139" s="545"/>
      <c r="T139" s="545"/>
      <c r="U139" s="545"/>
      <c r="V139" s="545"/>
      <c r="W139" s="545"/>
      <c r="X139" s="545"/>
      <c r="Y139" s="545"/>
      <c r="Z139" s="545"/>
    </row>
    <row r="140" ht="9.0" customHeight="1">
      <c r="A140" s="545"/>
      <c r="B140" s="545"/>
      <c r="C140" s="545"/>
      <c r="D140" s="545"/>
      <c r="E140" s="545"/>
      <c r="F140" s="545"/>
      <c r="G140" s="545"/>
      <c r="H140" s="545"/>
      <c r="I140" s="545"/>
      <c r="J140" s="545"/>
      <c r="K140" s="545"/>
      <c r="L140" s="545"/>
      <c r="M140" s="545"/>
      <c r="N140" s="545"/>
      <c r="O140" s="545"/>
      <c r="P140" s="545"/>
      <c r="Q140" s="545"/>
      <c r="R140" s="545"/>
      <c r="S140" s="545"/>
      <c r="T140" s="545"/>
      <c r="U140" s="545"/>
      <c r="V140" s="545"/>
      <c r="W140" s="545"/>
      <c r="X140" s="545"/>
      <c r="Y140" s="545"/>
      <c r="Z140" s="545"/>
    </row>
    <row r="141" ht="9.0" customHeight="1">
      <c r="A141" s="545"/>
      <c r="B141" s="545"/>
      <c r="C141" s="545"/>
      <c r="D141" s="545"/>
      <c r="E141" s="545"/>
      <c r="F141" s="545"/>
      <c r="G141" s="545"/>
      <c r="H141" s="545"/>
      <c r="I141" s="545"/>
      <c r="J141" s="545"/>
      <c r="K141" s="545"/>
      <c r="L141" s="545"/>
      <c r="M141" s="545"/>
      <c r="N141" s="545"/>
      <c r="O141" s="545"/>
      <c r="P141" s="545"/>
      <c r="Q141" s="545"/>
      <c r="R141" s="545"/>
      <c r="S141" s="545"/>
      <c r="T141" s="545"/>
      <c r="U141" s="545"/>
      <c r="V141" s="545"/>
      <c r="W141" s="545"/>
      <c r="X141" s="545"/>
      <c r="Y141" s="545"/>
      <c r="Z141" s="545"/>
    </row>
    <row r="142" ht="9.0" customHeight="1">
      <c r="A142" s="545"/>
      <c r="B142" s="545"/>
      <c r="C142" s="545"/>
      <c r="D142" s="545"/>
      <c r="E142" s="545"/>
      <c r="F142" s="545"/>
      <c r="G142" s="545"/>
      <c r="H142" s="545"/>
      <c r="I142" s="545"/>
      <c r="J142" s="545"/>
      <c r="K142" s="545"/>
      <c r="L142" s="545"/>
      <c r="M142" s="545"/>
      <c r="N142" s="545"/>
      <c r="O142" s="545"/>
      <c r="P142" s="545"/>
      <c r="Q142" s="545"/>
      <c r="R142" s="545"/>
      <c r="S142" s="545"/>
      <c r="T142" s="545"/>
      <c r="U142" s="545"/>
      <c r="V142" s="545"/>
      <c r="W142" s="545"/>
      <c r="X142" s="545"/>
      <c r="Y142" s="545"/>
      <c r="Z142" s="545"/>
    </row>
    <row r="143" ht="9.0" customHeight="1">
      <c r="A143" s="545"/>
      <c r="B143" s="545"/>
      <c r="C143" s="545"/>
      <c r="D143" s="545"/>
      <c r="E143" s="545"/>
      <c r="F143" s="545"/>
      <c r="G143" s="545"/>
      <c r="H143" s="545"/>
      <c r="I143" s="545"/>
      <c r="J143" s="545"/>
      <c r="K143" s="545"/>
      <c r="L143" s="545"/>
      <c r="M143" s="545"/>
      <c r="N143" s="545"/>
      <c r="O143" s="545"/>
      <c r="P143" s="545"/>
      <c r="Q143" s="545"/>
      <c r="R143" s="545"/>
      <c r="S143" s="545"/>
      <c r="T143" s="545"/>
      <c r="U143" s="545"/>
      <c r="V143" s="545"/>
      <c r="W143" s="545"/>
      <c r="X143" s="545"/>
      <c r="Y143" s="545"/>
      <c r="Z143" s="545"/>
    </row>
    <row r="144" ht="9.0" customHeight="1">
      <c r="A144" s="545"/>
      <c r="B144" s="545"/>
      <c r="C144" s="545"/>
      <c r="D144" s="545"/>
      <c r="E144" s="545"/>
      <c r="F144" s="545"/>
      <c r="G144" s="545"/>
      <c r="H144" s="545"/>
      <c r="I144" s="545"/>
      <c r="J144" s="545"/>
      <c r="K144" s="545"/>
      <c r="L144" s="545"/>
      <c r="M144" s="545"/>
      <c r="N144" s="545"/>
      <c r="O144" s="545"/>
      <c r="P144" s="545"/>
      <c r="Q144" s="545"/>
      <c r="R144" s="545"/>
      <c r="S144" s="545"/>
      <c r="T144" s="545"/>
      <c r="U144" s="545"/>
      <c r="V144" s="545"/>
      <c r="W144" s="545"/>
      <c r="X144" s="545"/>
      <c r="Y144" s="545"/>
      <c r="Z144" s="545"/>
    </row>
    <row r="145" ht="9.0" customHeight="1">
      <c r="A145" s="545"/>
      <c r="B145" s="545"/>
      <c r="C145" s="545"/>
      <c r="D145" s="545"/>
      <c r="E145" s="545"/>
      <c r="F145" s="545"/>
      <c r="G145" s="545"/>
      <c r="H145" s="545"/>
      <c r="I145" s="545"/>
      <c r="J145" s="545"/>
      <c r="K145" s="545"/>
      <c r="L145" s="545"/>
      <c r="M145" s="545"/>
      <c r="N145" s="545"/>
      <c r="O145" s="545"/>
      <c r="P145" s="545"/>
      <c r="Q145" s="545"/>
      <c r="R145" s="545"/>
      <c r="S145" s="545"/>
      <c r="T145" s="545"/>
      <c r="U145" s="545"/>
      <c r="V145" s="545"/>
      <c r="W145" s="545"/>
      <c r="X145" s="545"/>
      <c r="Y145" s="545"/>
      <c r="Z145" s="545"/>
    </row>
    <row r="146" ht="9.0" customHeight="1">
      <c r="A146" s="545"/>
      <c r="B146" s="545"/>
      <c r="C146" s="545"/>
      <c r="D146" s="545"/>
      <c r="E146" s="545"/>
      <c r="F146" s="545"/>
      <c r="G146" s="545"/>
      <c r="H146" s="545"/>
      <c r="I146" s="545"/>
      <c r="J146" s="545"/>
      <c r="K146" s="545"/>
      <c r="L146" s="545"/>
      <c r="M146" s="545"/>
      <c r="N146" s="545"/>
      <c r="O146" s="545"/>
      <c r="P146" s="545"/>
      <c r="Q146" s="545"/>
      <c r="R146" s="545"/>
      <c r="S146" s="545"/>
      <c r="T146" s="545"/>
      <c r="U146" s="545"/>
      <c r="V146" s="545"/>
      <c r="W146" s="545"/>
      <c r="X146" s="545"/>
      <c r="Y146" s="545"/>
      <c r="Z146" s="545"/>
    </row>
    <row r="147" ht="9.0" customHeight="1">
      <c r="A147" s="545"/>
      <c r="B147" s="545"/>
      <c r="C147" s="545"/>
      <c r="D147" s="545"/>
      <c r="E147" s="545"/>
      <c r="F147" s="545"/>
      <c r="G147" s="545"/>
      <c r="H147" s="545"/>
      <c r="I147" s="545"/>
      <c r="J147" s="545"/>
      <c r="K147" s="545"/>
      <c r="L147" s="545"/>
      <c r="M147" s="545"/>
      <c r="N147" s="545"/>
      <c r="O147" s="545"/>
      <c r="P147" s="545"/>
      <c r="Q147" s="545"/>
      <c r="R147" s="545"/>
      <c r="S147" s="545"/>
      <c r="T147" s="545"/>
      <c r="U147" s="545"/>
      <c r="V147" s="545"/>
      <c r="W147" s="545"/>
      <c r="X147" s="545"/>
      <c r="Y147" s="545"/>
      <c r="Z147" s="545"/>
    </row>
    <row r="148" ht="9.0" customHeight="1">
      <c r="A148" s="545"/>
      <c r="B148" s="545"/>
      <c r="C148" s="545"/>
      <c r="D148" s="545"/>
      <c r="E148" s="545"/>
      <c r="F148" s="545"/>
      <c r="G148" s="545"/>
      <c r="H148" s="545"/>
      <c r="I148" s="545"/>
      <c r="J148" s="545"/>
      <c r="K148" s="545"/>
      <c r="L148" s="545"/>
      <c r="M148" s="545"/>
      <c r="N148" s="545"/>
      <c r="O148" s="545"/>
      <c r="P148" s="545"/>
      <c r="Q148" s="545"/>
      <c r="R148" s="545"/>
      <c r="S148" s="545"/>
      <c r="T148" s="545"/>
      <c r="U148" s="545"/>
      <c r="V148" s="545"/>
      <c r="W148" s="545"/>
      <c r="X148" s="545"/>
      <c r="Y148" s="545"/>
      <c r="Z148" s="545"/>
    </row>
    <row r="149" ht="9.0" customHeight="1">
      <c r="A149" s="545"/>
      <c r="B149" s="545"/>
      <c r="C149" s="545"/>
      <c r="D149" s="545"/>
      <c r="E149" s="545"/>
      <c r="F149" s="545"/>
      <c r="G149" s="545"/>
      <c r="H149" s="545"/>
      <c r="I149" s="545"/>
      <c r="J149" s="545"/>
      <c r="K149" s="545"/>
      <c r="L149" s="545"/>
      <c r="M149" s="545"/>
      <c r="N149" s="545"/>
      <c r="O149" s="545"/>
      <c r="P149" s="545"/>
      <c r="Q149" s="545"/>
      <c r="R149" s="545"/>
      <c r="S149" s="545"/>
      <c r="T149" s="545"/>
      <c r="U149" s="545"/>
      <c r="V149" s="545"/>
      <c r="W149" s="545"/>
      <c r="X149" s="545"/>
      <c r="Y149" s="545"/>
      <c r="Z149" s="545"/>
    </row>
    <row r="150" ht="9.0" customHeight="1">
      <c r="A150" s="545"/>
      <c r="B150" s="545"/>
      <c r="C150" s="545"/>
      <c r="D150" s="545"/>
      <c r="E150" s="545"/>
      <c r="F150" s="545"/>
      <c r="G150" s="545"/>
      <c r="H150" s="545"/>
      <c r="I150" s="545"/>
      <c r="J150" s="545"/>
      <c r="K150" s="545"/>
      <c r="L150" s="545"/>
      <c r="M150" s="545"/>
      <c r="N150" s="545"/>
      <c r="O150" s="545"/>
      <c r="P150" s="545"/>
      <c r="Q150" s="545"/>
      <c r="R150" s="545"/>
      <c r="S150" s="545"/>
      <c r="T150" s="545"/>
      <c r="U150" s="545"/>
      <c r="V150" s="545"/>
      <c r="W150" s="545"/>
      <c r="X150" s="545"/>
      <c r="Y150" s="545"/>
      <c r="Z150" s="545"/>
    </row>
    <row r="151" ht="9.0" customHeight="1">
      <c r="A151" s="545"/>
      <c r="B151" s="545"/>
      <c r="C151" s="545"/>
      <c r="D151" s="545"/>
      <c r="E151" s="545"/>
      <c r="F151" s="545"/>
      <c r="G151" s="545"/>
      <c r="H151" s="545"/>
      <c r="I151" s="545"/>
      <c r="J151" s="545"/>
      <c r="K151" s="545"/>
      <c r="L151" s="545"/>
      <c r="M151" s="545"/>
      <c r="N151" s="545"/>
      <c r="O151" s="545"/>
      <c r="P151" s="545"/>
      <c r="Q151" s="545"/>
      <c r="R151" s="545"/>
      <c r="S151" s="545"/>
      <c r="T151" s="545"/>
      <c r="U151" s="545"/>
      <c r="V151" s="545"/>
      <c r="W151" s="545"/>
      <c r="X151" s="545"/>
      <c r="Y151" s="545"/>
      <c r="Z151" s="545"/>
    </row>
    <row r="152" ht="9.0" customHeight="1">
      <c r="A152" s="545"/>
      <c r="B152" s="545"/>
      <c r="C152" s="545"/>
      <c r="D152" s="545"/>
      <c r="E152" s="545"/>
      <c r="F152" s="545"/>
      <c r="G152" s="545"/>
      <c r="H152" s="545"/>
      <c r="I152" s="545"/>
      <c r="J152" s="545"/>
      <c r="K152" s="545"/>
      <c r="L152" s="545"/>
      <c r="M152" s="545"/>
      <c r="N152" s="545"/>
      <c r="O152" s="545"/>
      <c r="P152" s="545"/>
      <c r="Q152" s="545"/>
      <c r="R152" s="545"/>
      <c r="S152" s="545"/>
      <c r="T152" s="545"/>
      <c r="U152" s="545"/>
      <c r="V152" s="545"/>
      <c r="W152" s="545"/>
      <c r="X152" s="545"/>
      <c r="Y152" s="545"/>
      <c r="Z152" s="545"/>
    </row>
    <row r="153" ht="9.0" customHeight="1">
      <c r="A153" s="545"/>
      <c r="B153" s="545"/>
      <c r="C153" s="545"/>
      <c r="D153" s="545"/>
      <c r="E153" s="545"/>
      <c r="F153" s="545"/>
      <c r="G153" s="545"/>
      <c r="H153" s="545"/>
      <c r="I153" s="545"/>
      <c r="J153" s="545"/>
      <c r="K153" s="545"/>
      <c r="L153" s="545"/>
      <c r="M153" s="545"/>
      <c r="N153" s="545"/>
      <c r="O153" s="545"/>
      <c r="P153" s="545"/>
      <c r="Q153" s="545"/>
      <c r="R153" s="545"/>
      <c r="S153" s="545"/>
      <c r="T153" s="545"/>
      <c r="U153" s="545"/>
      <c r="V153" s="545"/>
      <c r="W153" s="545"/>
      <c r="X153" s="545"/>
      <c r="Y153" s="545"/>
      <c r="Z153" s="545"/>
    </row>
    <row r="154" ht="9.0" customHeight="1">
      <c r="A154" s="545"/>
      <c r="B154" s="545"/>
      <c r="C154" s="545"/>
      <c r="D154" s="545"/>
      <c r="E154" s="545"/>
      <c r="F154" s="545"/>
      <c r="G154" s="545"/>
      <c r="H154" s="545"/>
      <c r="I154" s="545"/>
      <c r="J154" s="545"/>
      <c r="K154" s="545"/>
      <c r="L154" s="545"/>
      <c r="M154" s="545"/>
      <c r="N154" s="545"/>
      <c r="O154" s="545"/>
      <c r="P154" s="545"/>
      <c r="Q154" s="545"/>
      <c r="R154" s="545"/>
      <c r="S154" s="545"/>
      <c r="T154" s="545"/>
      <c r="U154" s="545"/>
      <c r="V154" s="545"/>
      <c r="W154" s="545"/>
      <c r="X154" s="545"/>
      <c r="Y154" s="545"/>
      <c r="Z154" s="545"/>
    </row>
    <row r="155" ht="9.0" customHeight="1">
      <c r="A155" s="545"/>
      <c r="B155" s="545"/>
      <c r="C155" s="545"/>
      <c r="D155" s="545"/>
      <c r="E155" s="545"/>
      <c r="F155" s="545"/>
      <c r="G155" s="545"/>
      <c r="H155" s="545"/>
      <c r="I155" s="545"/>
      <c r="J155" s="545"/>
      <c r="K155" s="545"/>
      <c r="L155" s="545"/>
      <c r="M155" s="545"/>
      <c r="N155" s="545"/>
      <c r="O155" s="545"/>
      <c r="P155" s="545"/>
      <c r="Q155" s="545"/>
      <c r="R155" s="545"/>
      <c r="S155" s="545"/>
      <c r="T155" s="545"/>
      <c r="U155" s="545"/>
      <c r="V155" s="545"/>
      <c r="W155" s="545"/>
      <c r="X155" s="545"/>
      <c r="Y155" s="545"/>
      <c r="Z155" s="545"/>
    </row>
    <row r="156" ht="9.0" customHeight="1">
      <c r="A156" s="545"/>
      <c r="B156" s="545"/>
      <c r="C156" s="545"/>
      <c r="D156" s="545"/>
      <c r="E156" s="545"/>
      <c r="F156" s="545"/>
      <c r="G156" s="545"/>
      <c r="H156" s="545"/>
      <c r="I156" s="545"/>
      <c r="J156" s="545"/>
      <c r="K156" s="545"/>
      <c r="L156" s="545"/>
      <c r="M156" s="545"/>
      <c r="N156" s="545"/>
      <c r="O156" s="545"/>
      <c r="P156" s="545"/>
      <c r="Q156" s="545"/>
      <c r="R156" s="545"/>
      <c r="S156" s="545"/>
      <c r="T156" s="545"/>
      <c r="U156" s="545"/>
      <c r="V156" s="545"/>
      <c r="W156" s="545"/>
      <c r="X156" s="545"/>
      <c r="Y156" s="545"/>
      <c r="Z156" s="545"/>
    </row>
    <row r="157" ht="9.0" customHeight="1">
      <c r="A157" s="545"/>
      <c r="B157" s="545"/>
      <c r="C157" s="545"/>
      <c r="D157" s="545"/>
      <c r="E157" s="545"/>
      <c r="F157" s="545"/>
      <c r="G157" s="545"/>
      <c r="H157" s="545"/>
      <c r="I157" s="545"/>
      <c r="J157" s="545"/>
      <c r="K157" s="545"/>
      <c r="L157" s="545"/>
      <c r="M157" s="545"/>
      <c r="N157" s="545"/>
      <c r="O157" s="545"/>
      <c r="P157" s="545"/>
      <c r="Q157" s="545"/>
      <c r="R157" s="545"/>
      <c r="S157" s="545"/>
      <c r="T157" s="545"/>
      <c r="U157" s="545"/>
      <c r="V157" s="545"/>
      <c r="W157" s="545"/>
      <c r="X157" s="545"/>
      <c r="Y157" s="545"/>
      <c r="Z157" s="545"/>
    </row>
    <row r="158" ht="9.0" customHeight="1">
      <c r="A158" s="545"/>
      <c r="B158" s="545"/>
      <c r="C158" s="545"/>
      <c r="D158" s="545"/>
      <c r="E158" s="545"/>
      <c r="F158" s="545"/>
      <c r="G158" s="545"/>
      <c r="H158" s="545"/>
      <c r="I158" s="545"/>
      <c r="J158" s="545"/>
      <c r="K158" s="545"/>
      <c r="L158" s="545"/>
      <c r="M158" s="545"/>
      <c r="N158" s="545"/>
      <c r="O158" s="545"/>
      <c r="P158" s="545"/>
      <c r="Q158" s="545"/>
      <c r="R158" s="545"/>
      <c r="S158" s="545"/>
      <c r="T158" s="545"/>
      <c r="U158" s="545"/>
      <c r="V158" s="545"/>
      <c r="W158" s="545"/>
      <c r="X158" s="545"/>
      <c r="Y158" s="545"/>
      <c r="Z158" s="545"/>
    </row>
    <row r="159" ht="9.0" customHeight="1">
      <c r="A159" s="545"/>
      <c r="B159" s="545"/>
      <c r="C159" s="545"/>
      <c r="D159" s="545"/>
      <c r="E159" s="545"/>
      <c r="F159" s="545"/>
      <c r="G159" s="545"/>
      <c r="H159" s="545"/>
      <c r="I159" s="545"/>
      <c r="J159" s="545"/>
      <c r="K159" s="545"/>
      <c r="L159" s="545"/>
      <c r="M159" s="545"/>
      <c r="N159" s="545"/>
      <c r="O159" s="545"/>
      <c r="P159" s="545"/>
      <c r="Q159" s="545"/>
      <c r="R159" s="545"/>
      <c r="S159" s="545"/>
      <c r="T159" s="545"/>
      <c r="U159" s="545"/>
      <c r="V159" s="545"/>
      <c r="W159" s="545"/>
      <c r="X159" s="545"/>
      <c r="Y159" s="545"/>
      <c r="Z159" s="545"/>
    </row>
    <row r="160" ht="9.0" customHeight="1">
      <c r="A160" s="545"/>
      <c r="B160" s="545"/>
      <c r="C160" s="545"/>
      <c r="D160" s="545"/>
      <c r="E160" s="545"/>
      <c r="F160" s="545"/>
      <c r="G160" s="545"/>
      <c r="H160" s="545"/>
      <c r="I160" s="545"/>
      <c r="J160" s="545"/>
      <c r="K160" s="545"/>
      <c r="L160" s="545"/>
      <c r="M160" s="545"/>
      <c r="N160" s="545"/>
      <c r="O160" s="545"/>
      <c r="P160" s="545"/>
      <c r="Q160" s="545"/>
      <c r="R160" s="545"/>
      <c r="S160" s="545"/>
      <c r="T160" s="545"/>
      <c r="U160" s="545"/>
      <c r="V160" s="545"/>
      <c r="W160" s="545"/>
      <c r="X160" s="545"/>
      <c r="Y160" s="545"/>
      <c r="Z160" s="545"/>
    </row>
    <row r="161" ht="9.0" customHeight="1">
      <c r="A161" s="545"/>
      <c r="B161" s="545"/>
      <c r="C161" s="545"/>
      <c r="D161" s="545"/>
      <c r="E161" s="545"/>
      <c r="F161" s="545"/>
      <c r="G161" s="545"/>
      <c r="H161" s="545"/>
      <c r="I161" s="545"/>
      <c r="J161" s="545"/>
      <c r="K161" s="545"/>
      <c r="L161" s="545"/>
      <c r="M161" s="545"/>
      <c r="N161" s="545"/>
      <c r="O161" s="545"/>
      <c r="P161" s="545"/>
      <c r="Q161" s="545"/>
      <c r="R161" s="545"/>
      <c r="S161" s="545"/>
      <c r="T161" s="545"/>
      <c r="U161" s="545"/>
      <c r="V161" s="545"/>
      <c r="W161" s="545"/>
      <c r="X161" s="545"/>
      <c r="Y161" s="545"/>
      <c r="Z161" s="545"/>
    </row>
    <row r="162" ht="9.0" customHeight="1">
      <c r="A162" s="545"/>
      <c r="B162" s="545"/>
      <c r="C162" s="545"/>
      <c r="D162" s="545"/>
      <c r="E162" s="545"/>
      <c r="F162" s="545"/>
      <c r="G162" s="545"/>
      <c r="H162" s="545"/>
      <c r="I162" s="545"/>
      <c r="J162" s="545"/>
      <c r="K162" s="545"/>
      <c r="L162" s="545"/>
      <c r="M162" s="545"/>
      <c r="N162" s="545"/>
      <c r="O162" s="545"/>
      <c r="P162" s="545"/>
      <c r="Q162" s="545"/>
      <c r="R162" s="545"/>
      <c r="S162" s="545"/>
      <c r="T162" s="545"/>
      <c r="U162" s="545"/>
      <c r="V162" s="545"/>
      <c r="W162" s="545"/>
      <c r="X162" s="545"/>
      <c r="Y162" s="545"/>
      <c r="Z162" s="545"/>
    </row>
    <row r="163" ht="9.0" customHeight="1">
      <c r="A163" s="545"/>
      <c r="B163" s="545"/>
      <c r="C163" s="545"/>
      <c r="D163" s="545"/>
      <c r="E163" s="545"/>
      <c r="F163" s="545"/>
      <c r="G163" s="545"/>
      <c r="H163" s="545"/>
      <c r="I163" s="545"/>
      <c r="J163" s="545"/>
      <c r="K163" s="545"/>
      <c r="L163" s="545"/>
      <c r="M163" s="545"/>
      <c r="N163" s="545"/>
      <c r="O163" s="545"/>
      <c r="P163" s="545"/>
      <c r="Q163" s="545"/>
      <c r="R163" s="545"/>
      <c r="S163" s="545"/>
      <c r="T163" s="545"/>
      <c r="U163" s="545"/>
      <c r="V163" s="545"/>
      <c r="W163" s="545"/>
      <c r="X163" s="545"/>
      <c r="Y163" s="545"/>
      <c r="Z163" s="545"/>
    </row>
    <row r="164" ht="9.0" customHeight="1">
      <c r="A164" s="545"/>
      <c r="B164" s="545"/>
      <c r="C164" s="545"/>
      <c r="D164" s="545"/>
      <c r="E164" s="545"/>
      <c r="F164" s="545"/>
      <c r="G164" s="545"/>
      <c r="H164" s="545"/>
      <c r="I164" s="545"/>
      <c r="J164" s="545"/>
      <c r="K164" s="545"/>
      <c r="L164" s="545"/>
      <c r="M164" s="545"/>
      <c r="N164" s="545"/>
      <c r="O164" s="545"/>
      <c r="P164" s="545"/>
      <c r="Q164" s="545"/>
      <c r="R164" s="545"/>
      <c r="S164" s="545"/>
      <c r="T164" s="545"/>
      <c r="U164" s="545"/>
      <c r="V164" s="545"/>
      <c r="W164" s="545"/>
      <c r="X164" s="545"/>
      <c r="Y164" s="545"/>
      <c r="Z164" s="545"/>
    </row>
    <row r="165" ht="9.0" customHeight="1">
      <c r="A165" s="545"/>
      <c r="B165" s="545"/>
      <c r="C165" s="545"/>
      <c r="D165" s="545"/>
      <c r="E165" s="545"/>
      <c r="F165" s="545"/>
      <c r="G165" s="545"/>
      <c r="H165" s="545"/>
      <c r="I165" s="545"/>
      <c r="J165" s="545"/>
      <c r="K165" s="545"/>
      <c r="L165" s="545"/>
      <c r="M165" s="545"/>
      <c r="N165" s="545"/>
      <c r="O165" s="545"/>
      <c r="P165" s="545"/>
      <c r="Q165" s="545"/>
      <c r="R165" s="545"/>
      <c r="S165" s="545"/>
      <c r="T165" s="545"/>
      <c r="U165" s="545"/>
      <c r="V165" s="545"/>
      <c r="W165" s="545"/>
      <c r="X165" s="545"/>
      <c r="Y165" s="545"/>
      <c r="Z165" s="545"/>
    </row>
    <row r="166" ht="9.0" customHeight="1">
      <c r="A166" s="545"/>
      <c r="B166" s="545"/>
      <c r="C166" s="545"/>
      <c r="D166" s="545"/>
      <c r="E166" s="545"/>
      <c r="F166" s="545"/>
      <c r="G166" s="545"/>
      <c r="H166" s="545"/>
      <c r="I166" s="545"/>
      <c r="J166" s="545"/>
      <c r="K166" s="545"/>
      <c r="L166" s="545"/>
      <c r="M166" s="545"/>
      <c r="N166" s="545"/>
      <c r="O166" s="545"/>
      <c r="P166" s="545"/>
      <c r="Q166" s="545"/>
      <c r="R166" s="545"/>
      <c r="S166" s="545"/>
      <c r="T166" s="545"/>
      <c r="U166" s="545"/>
      <c r="V166" s="545"/>
      <c r="W166" s="545"/>
      <c r="X166" s="545"/>
      <c r="Y166" s="545"/>
      <c r="Z166" s="545"/>
    </row>
    <row r="167" ht="9.0" customHeight="1">
      <c r="A167" s="545"/>
      <c r="B167" s="545"/>
      <c r="C167" s="545"/>
      <c r="D167" s="545"/>
      <c r="E167" s="545"/>
      <c r="F167" s="545"/>
      <c r="G167" s="545"/>
      <c r="H167" s="545"/>
      <c r="I167" s="545"/>
      <c r="J167" s="545"/>
      <c r="K167" s="545"/>
      <c r="L167" s="545"/>
      <c r="M167" s="545"/>
      <c r="N167" s="545"/>
      <c r="O167" s="545"/>
      <c r="P167" s="545"/>
      <c r="Q167" s="545"/>
      <c r="R167" s="545"/>
      <c r="S167" s="545"/>
      <c r="T167" s="545"/>
      <c r="U167" s="545"/>
      <c r="V167" s="545"/>
      <c r="W167" s="545"/>
      <c r="X167" s="545"/>
      <c r="Y167" s="545"/>
      <c r="Z167" s="545"/>
    </row>
    <row r="168" ht="9.0" customHeight="1">
      <c r="A168" s="545"/>
      <c r="B168" s="545"/>
      <c r="C168" s="545"/>
      <c r="D168" s="545"/>
      <c r="E168" s="545"/>
      <c r="F168" s="545"/>
      <c r="G168" s="545"/>
      <c r="H168" s="545"/>
      <c r="I168" s="545"/>
      <c r="J168" s="545"/>
      <c r="K168" s="545"/>
      <c r="L168" s="545"/>
      <c r="M168" s="545"/>
      <c r="N168" s="545"/>
      <c r="O168" s="545"/>
      <c r="P168" s="545"/>
      <c r="Q168" s="545"/>
      <c r="R168" s="545"/>
      <c r="S168" s="545"/>
      <c r="T168" s="545"/>
      <c r="U168" s="545"/>
      <c r="V168" s="545"/>
      <c r="W168" s="545"/>
      <c r="X168" s="545"/>
      <c r="Y168" s="545"/>
      <c r="Z168" s="545"/>
    </row>
    <row r="169" ht="9.0" customHeight="1">
      <c r="A169" s="545"/>
      <c r="B169" s="545"/>
      <c r="C169" s="545"/>
      <c r="D169" s="545"/>
      <c r="E169" s="545"/>
      <c r="F169" s="545"/>
      <c r="G169" s="545"/>
      <c r="H169" s="545"/>
      <c r="I169" s="545"/>
      <c r="J169" s="545"/>
      <c r="K169" s="545"/>
      <c r="L169" s="545"/>
      <c r="M169" s="545"/>
      <c r="N169" s="545"/>
      <c r="O169" s="545"/>
      <c r="P169" s="545"/>
      <c r="Q169" s="545"/>
      <c r="R169" s="545"/>
      <c r="S169" s="545"/>
      <c r="T169" s="545"/>
      <c r="U169" s="545"/>
      <c r="V169" s="545"/>
      <c r="W169" s="545"/>
      <c r="X169" s="545"/>
      <c r="Y169" s="545"/>
      <c r="Z169" s="545"/>
    </row>
    <row r="170" ht="9.0" customHeight="1">
      <c r="A170" s="545"/>
      <c r="B170" s="545"/>
      <c r="C170" s="545"/>
      <c r="D170" s="545"/>
      <c r="E170" s="545"/>
      <c r="F170" s="545"/>
      <c r="G170" s="545"/>
      <c r="H170" s="545"/>
      <c r="I170" s="545"/>
      <c r="J170" s="545"/>
      <c r="K170" s="545"/>
      <c r="L170" s="545"/>
      <c r="M170" s="545"/>
      <c r="N170" s="545"/>
      <c r="O170" s="545"/>
      <c r="P170" s="545"/>
      <c r="Q170" s="545"/>
      <c r="R170" s="545"/>
      <c r="S170" s="545"/>
      <c r="T170" s="545"/>
      <c r="U170" s="545"/>
      <c r="V170" s="545"/>
      <c r="W170" s="545"/>
      <c r="X170" s="545"/>
      <c r="Y170" s="545"/>
      <c r="Z170" s="545"/>
    </row>
    <row r="171" ht="9.0" customHeight="1">
      <c r="A171" s="545"/>
      <c r="B171" s="545"/>
      <c r="C171" s="545"/>
      <c r="D171" s="545"/>
      <c r="E171" s="545"/>
      <c r="F171" s="545"/>
      <c r="G171" s="545"/>
      <c r="H171" s="545"/>
      <c r="I171" s="545"/>
      <c r="J171" s="545"/>
      <c r="K171" s="545"/>
      <c r="L171" s="545"/>
      <c r="M171" s="545"/>
      <c r="N171" s="545"/>
      <c r="O171" s="545"/>
      <c r="P171" s="545"/>
      <c r="Q171" s="545"/>
      <c r="R171" s="545"/>
      <c r="S171" s="545"/>
      <c r="T171" s="545"/>
      <c r="U171" s="545"/>
      <c r="V171" s="545"/>
      <c r="W171" s="545"/>
      <c r="X171" s="545"/>
      <c r="Y171" s="545"/>
      <c r="Z171" s="545"/>
    </row>
    <row r="172" ht="9.0" customHeight="1">
      <c r="A172" s="545"/>
      <c r="B172" s="545"/>
      <c r="C172" s="545"/>
      <c r="D172" s="545"/>
      <c r="E172" s="545"/>
      <c r="F172" s="545"/>
      <c r="G172" s="545"/>
      <c r="H172" s="545"/>
      <c r="I172" s="545"/>
      <c r="J172" s="545"/>
      <c r="K172" s="545"/>
      <c r="L172" s="545"/>
      <c r="M172" s="545"/>
      <c r="N172" s="545"/>
      <c r="O172" s="545"/>
      <c r="P172" s="545"/>
      <c r="Q172" s="545"/>
      <c r="R172" s="545"/>
      <c r="S172" s="545"/>
      <c r="T172" s="545"/>
      <c r="U172" s="545"/>
      <c r="V172" s="545"/>
      <c r="W172" s="545"/>
      <c r="X172" s="545"/>
      <c r="Y172" s="545"/>
      <c r="Z172" s="545"/>
    </row>
    <row r="173" ht="9.0" customHeight="1">
      <c r="A173" s="545"/>
      <c r="B173" s="545"/>
      <c r="C173" s="545"/>
      <c r="D173" s="545"/>
      <c r="E173" s="545"/>
      <c r="F173" s="545"/>
      <c r="G173" s="545"/>
      <c r="H173" s="545"/>
      <c r="I173" s="545"/>
      <c r="J173" s="545"/>
      <c r="K173" s="545"/>
      <c r="L173" s="545"/>
      <c r="M173" s="545"/>
      <c r="N173" s="545"/>
      <c r="O173" s="545"/>
      <c r="P173" s="545"/>
      <c r="Q173" s="545"/>
      <c r="R173" s="545"/>
      <c r="S173" s="545"/>
      <c r="T173" s="545"/>
      <c r="U173" s="545"/>
      <c r="V173" s="545"/>
      <c r="W173" s="545"/>
      <c r="X173" s="545"/>
      <c r="Y173" s="545"/>
      <c r="Z173" s="545"/>
    </row>
    <row r="174" ht="9.0" customHeight="1">
      <c r="A174" s="545"/>
      <c r="B174" s="545"/>
      <c r="C174" s="545"/>
      <c r="D174" s="545"/>
      <c r="E174" s="545"/>
      <c r="F174" s="545"/>
      <c r="G174" s="545"/>
      <c r="H174" s="545"/>
      <c r="I174" s="545"/>
      <c r="J174" s="545"/>
      <c r="K174" s="545"/>
      <c r="L174" s="545"/>
      <c r="M174" s="545"/>
      <c r="N174" s="545"/>
      <c r="O174" s="545"/>
      <c r="P174" s="545"/>
      <c r="Q174" s="545"/>
      <c r="R174" s="545"/>
      <c r="S174" s="545"/>
      <c r="T174" s="545"/>
      <c r="U174" s="545"/>
      <c r="V174" s="545"/>
      <c r="W174" s="545"/>
      <c r="X174" s="545"/>
      <c r="Y174" s="545"/>
      <c r="Z174" s="545"/>
    </row>
    <row r="175" ht="9.0" customHeight="1">
      <c r="A175" s="545"/>
      <c r="B175" s="545"/>
      <c r="C175" s="545"/>
      <c r="D175" s="545"/>
      <c r="E175" s="545"/>
      <c r="F175" s="545"/>
      <c r="G175" s="545"/>
      <c r="H175" s="545"/>
      <c r="I175" s="545"/>
      <c r="J175" s="545"/>
      <c r="K175" s="545"/>
      <c r="L175" s="545"/>
      <c r="M175" s="545"/>
      <c r="N175" s="545"/>
      <c r="O175" s="545"/>
      <c r="P175" s="545"/>
      <c r="Q175" s="545"/>
      <c r="R175" s="545"/>
      <c r="S175" s="545"/>
      <c r="T175" s="545"/>
      <c r="U175" s="545"/>
      <c r="V175" s="545"/>
      <c r="W175" s="545"/>
      <c r="X175" s="545"/>
      <c r="Y175" s="545"/>
      <c r="Z175" s="545"/>
    </row>
    <row r="176" ht="9.0" customHeight="1">
      <c r="A176" s="545"/>
      <c r="B176" s="545"/>
      <c r="C176" s="545"/>
      <c r="D176" s="545"/>
      <c r="E176" s="545"/>
      <c r="F176" s="545"/>
      <c r="G176" s="545"/>
      <c r="H176" s="545"/>
      <c r="I176" s="545"/>
      <c r="J176" s="545"/>
      <c r="K176" s="545"/>
      <c r="L176" s="545"/>
      <c r="M176" s="545"/>
      <c r="N176" s="545"/>
      <c r="O176" s="545"/>
      <c r="P176" s="545"/>
      <c r="Q176" s="545"/>
      <c r="R176" s="545"/>
      <c r="S176" s="545"/>
      <c r="T176" s="545"/>
      <c r="U176" s="545"/>
      <c r="V176" s="545"/>
      <c r="W176" s="545"/>
      <c r="X176" s="545"/>
      <c r="Y176" s="545"/>
      <c r="Z176" s="545"/>
    </row>
    <row r="177" ht="9.0" customHeight="1">
      <c r="A177" s="545"/>
      <c r="B177" s="545"/>
      <c r="C177" s="545"/>
      <c r="D177" s="545"/>
      <c r="E177" s="545"/>
      <c r="F177" s="545"/>
      <c r="G177" s="545"/>
      <c r="H177" s="545"/>
      <c r="I177" s="545"/>
      <c r="J177" s="545"/>
      <c r="K177" s="545"/>
      <c r="L177" s="545"/>
      <c r="M177" s="545"/>
      <c r="N177" s="545"/>
      <c r="O177" s="545"/>
      <c r="P177" s="545"/>
      <c r="Q177" s="545"/>
      <c r="R177" s="545"/>
      <c r="S177" s="545"/>
      <c r="T177" s="545"/>
      <c r="U177" s="545"/>
      <c r="V177" s="545"/>
      <c r="W177" s="545"/>
      <c r="X177" s="545"/>
      <c r="Y177" s="545"/>
      <c r="Z177" s="545"/>
    </row>
    <row r="178" ht="9.0" customHeight="1">
      <c r="A178" s="545"/>
      <c r="B178" s="545"/>
      <c r="C178" s="545"/>
      <c r="D178" s="545"/>
      <c r="E178" s="545"/>
      <c r="F178" s="545"/>
      <c r="G178" s="545"/>
      <c r="H178" s="545"/>
      <c r="I178" s="545"/>
      <c r="J178" s="545"/>
      <c r="K178" s="545"/>
      <c r="L178" s="545"/>
      <c r="M178" s="545"/>
      <c r="N178" s="545"/>
      <c r="O178" s="545"/>
      <c r="P178" s="545"/>
      <c r="Q178" s="545"/>
      <c r="R178" s="545"/>
      <c r="S178" s="545"/>
      <c r="T178" s="545"/>
      <c r="U178" s="545"/>
      <c r="V178" s="545"/>
      <c r="W178" s="545"/>
      <c r="X178" s="545"/>
      <c r="Y178" s="545"/>
      <c r="Z178" s="545"/>
    </row>
    <row r="179" ht="9.0" customHeight="1">
      <c r="A179" s="545"/>
      <c r="B179" s="545"/>
      <c r="C179" s="545"/>
      <c r="D179" s="545"/>
      <c r="E179" s="545"/>
      <c r="F179" s="545"/>
      <c r="G179" s="545"/>
      <c r="H179" s="545"/>
      <c r="I179" s="545"/>
      <c r="J179" s="545"/>
      <c r="K179" s="545"/>
      <c r="L179" s="545"/>
      <c r="M179" s="545"/>
      <c r="N179" s="545"/>
      <c r="O179" s="545"/>
      <c r="P179" s="545"/>
      <c r="Q179" s="545"/>
      <c r="R179" s="545"/>
      <c r="S179" s="545"/>
      <c r="T179" s="545"/>
      <c r="U179" s="545"/>
      <c r="V179" s="545"/>
      <c r="W179" s="545"/>
      <c r="X179" s="545"/>
      <c r="Y179" s="545"/>
      <c r="Z179" s="545"/>
    </row>
    <row r="180" ht="9.0" customHeight="1">
      <c r="A180" s="545"/>
      <c r="B180" s="545"/>
      <c r="C180" s="545"/>
      <c r="D180" s="545"/>
      <c r="E180" s="545"/>
      <c r="F180" s="545"/>
      <c r="G180" s="545"/>
      <c r="H180" s="545"/>
      <c r="I180" s="545"/>
      <c r="J180" s="545"/>
      <c r="K180" s="545"/>
      <c r="L180" s="545"/>
      <c r="M180" s="545"/>
      <c r="N180" s="545"/>
      <c r="O180" s="545"/>
      <c r="P180" s="545"/>
      <c r="Q180" s="545"/>
      <c r="R180" s="545"/>
      <c r="S180" s="545"/>
      <c r="T180" s="545"/>
      <c r="U180" s="545"/>
      <c r="V180" s="545"/>
      <c r="W180" s="545"/>
      <c r="X180" s="545"/>
      <c r="Y180" s="545"/>
      <c r="Z180" s="545"/>
    </row>
    <row r="181" ht="9.0" customHeight="1">
      <c r="A181" s="545"/>
      <c r="B181" s="545"/>
      <c r="C181" s="545"/>
      <c r="D181" s="545"/>
      <c r="E181" s="545"/>
      <c r="F181" s="545"/>
      <c r="G181" s="545"/>
      <c r="H181" s="545"/>
      <c r="I181" s="545"/>
      <c r="J181" s="545"/>
      <c r="K181" s="545"/>
      <c r="L181" s="545"/>
      <c r="M181" s="545"/>
      <c r="N181" s="545"/>
      <c r="O181" s="545"/>
      <c r="P181" s="545"/>
      <c r="Q181" s="545"/>
      <c r="R181" s="545"/>
      <c r="S181" s="545"/>
      <c r="T181" s="545"/>
      <c r="U181" s="545"/>
      <c r="V181" s="545"/>
      <c r="W181" s="545"/>
      <c r="X181" s="545"/>
      <c r="Y181" s="545"/>
      <c r="Z181" s="545"/>
    </row>
    <row r="182" ht="9.0" customHeight="1">
      <c r="A182" s="545"/>
      <c r="B182" s="545"/>
      <c r="C182" s="545"/>
      <c r="D182" s="545"/>
      <c r="E182" s="545"/>
      <c r="F182" s="545"/>
      <c r="G182" s="545"/>
      <c r="H182" s="545"/>
      <c r="I182" s="545"/>
      <c r="J182" s="545"/>
      <c r="K182" s="545"/>
      <c r="L182" s="545"/>
      <c r="M182" s="545"/>
      <c r="N182" s="545"/>
      <c r="O182" s="545"/>
      <c r="P182" s="545"/>
      <c r="Q182" s="545"/>
      <c r="R182" s="545"/>
      <c r="S182" s="545"/>
      <c r="T182" s="545"/>
      <c r="U182" s="545"/>
      <c r="V182" s="545"/>
      <c r="W182" s="545"/>
      <c r="X182" s="545"/>
      <c r="Y182" s="545"/>
      <c r="Z182" s="545"/>
    </row>
    <row r="183" ht="9.0" customHeight="1">
      <c r="A183" s="545"/>
      <c r="B183" s="545"/>
      <c r="C183" s="545"/>
      <c r="D183" s="545"/>
      <c r="E183" s="545"/>
      <c r="F183" s="545"/>
      <c r="G183" s="545"/>
      <c r="H183" s="545"/>
      <c r="I183" s="545"/>
      <c r="J183" s="545"/>
      <c r="K183" s="545"/>
      <c r="L183" s="545"/>
      <c r="M183" s="545"/>
      <c r="N183" s="545"/>
      <c r="O183" s="545"/>
      <c r="P183" s="545"/>
      <c r="Q183" s="545"/>
      <c r="R183" s="545"/>
      <c r="S183" s="545"/>
      <c r="T183" s="545"/>
      <c r="U183" s="545"/>
      <c r="V183" s="545"/>
      <c r="W183" s="545"/>
      <c r="X183" s="545"/>
      <c r="Y183" s="545"/>
      <c r="Z183" s="545"/>
    </row>
    <row r="184" ht="9.0" customHeight="1">
      <c r="A184" s="545"/>
      <c r="B184" s="545"/>
      <c r="C184" s="545"/>
      <c r="D184" s="545"/>
      <c r="E184" s="545"/>
      <c r="F184" s="545"/>
      <c r="G184" s="545"/>
      <c r="H184" s="545"/>
      <c r="I184" s="545"/>
      <c r="J184" s="545"/>
      <c r="K184" s="545"/>
      <c r="L184" s="545"/>
      <c r="M184" s="545"/>
      <c r="N184" s="545"/>
      <c r="O184" s="545"/>
      <c r="P184" s="545"/>
      <c r="Q184" s="545"/>
      <c r="R184" s="545"/>
      <c r="S184" s="545"/>
      <c r="T184" s="545"/>
      <c r="U184" s="545"/>
      <c r="V184" s="545"/>
      <c r="W184" s="545"/>
      <c r="X184" s="545"/>
      <c r="Y184" s="545"/>
      <c r="Z184" s="545"/>
    </row>
    <row r="185" ht="9.0" customHeight="1">
      <c r="A185" s="545"/>
      <c r="B185" s="545"/>
      <c r="C185" s="545"/>
      <c r="D185" s="545"/>
      <c r="E185" s="545"/>
      <c r="F185" s="545"/>
      <c r="G185" s="545"/>
      <c r="H185" s="545"/>
      <c r="I185" s="545"/>
      <c r="J185" s="545"/>
      <c r="K185" s="545"/>
      <c r="L185" s="545"/>
      <c r="M185" s="545"/>
      <c r="N185" s="545"/>
      <c r="O185" s="545"/>
      <c r="P185" s="545"/>
      <c r="Q185" s="545"/>
      <c r="R185" s="545"/>
      <c r="S185" s="545"/>
      <c r="T185" s="545"/>
      <c r="U185" s="545"/>
      <c r="V185" s="545"/>
      <c r="W185" s="545"/>
      <c r="X185" s="545"/>
      <c r="Y185" s="545"/>
      <c r="Z185" s="545"/>
    </row>
    <row r="186" ht="9.0" customHeight="1">
      <c r="A186" s="545"/>
      <c r="B186" s="545"/>
      <c r="C186" s="545"/>
      <c r="D186" s="545"/>
      <c r="E186" s="545"/>
      <c r="F186" s="545"/>
      <c r="G186" s="545"/>
      <c r="H186" s="545"/>
      <c r="I186" s="545"/>
      <c r="J186" s="545"/>
      <c r="K186" s="545"/>
      <c r="L186" s="545"/>
      <c r="M186" s="545"/>
      <c r="N186" s="545"/>
      <c r="O186" s="545"/>
      <c r="P186" s="545"/>
      <c r="Q186" s="545"/>
      <c r="R186" s="545"/>
      <c r="S186" s="545"/>
      <c r="T186" s="545"/>
      <c r="U186" s="545"/>
      <c r="V186" s="545"/>
      <c r="W186" s="545"/>
      <c r="X186" s="545"/>
      <c r="Y186" s="545"/>
      <c r="Z186" s="545"/>
    </row>
    <row r="187" ht="9.0" customHeight="1">
      <c r="A187" s="545"/>
      <c r="B187" s="545"/>
      <c r="C187" s="545"/>
      <c r="D187" s="545"/>
      <c r="E187" s="545"/>
      <c r="F187" s="545"/>
      <c r="G187" s="545"/>
      <c r="H187" s="545"/>
      <c r="I187" s="545"/>
      <c r="J187" s="545"/>
      <c r="K187" s="545"/>
      <c r="L187" s="545"/>
      <c r="M187" s="545"/>
      <c r="N187" s="545"/>
      <c r="O187" s="545"/>
      <c r="P187" s="545"/>
      <c r="Q187" s="545"/>
      <c r="R187" s="545"/>
      <c r="S187" s="545"/>
      <c r="T187" s="545"/>
      <c r="U187" s="545"/>
      <c r="V187" s="545"/>
      <c r="W187" s="545"/>
      <c r="X187" s="545"/>
      <c r="Y187" s="545"/>
      <c r="Z187" s="545"/>
    </row>
    <row r="188" ht="9.0" customHeight="1">
      <c r="A188" s="545"/>
      <c r="B188" s="545"/>
      <c r="C188" s="545"/>
      <c r="D188" s="545"/>
      <c r="E188" s="545"/>
      <c r="F188" s="545"/>
      <c r="G188" s="545"/>
      <c r="H188" s="545"/>
      <c r="I188" s="545"/>
      <c r="J188" s="545"/>
      <c r="K188" s="545"/>
      <c r="L188" s="545"/>
      <c r="M188" s="545"/>
      <c r="N188" s="545"/>
      <c r="O188" s="545"/>
      <c r="P188" s="545"/>
      <c r="Q188" s="545"/>
      <c r="R188" s="545"/>
      <c r="S188" s="545"/>
      <c r="T188" s="545"/>
      <c r="U188" s="545"/>
      <c r="V188" s="545"/>
      <c r="W188" s="545"/>
      <c r="X188" s="545"/>
      <c r="Y188" s="545"/>
      <c r="Z188" s="545"/>
    </row>
    <row r="189" ht="9.0" customHeight="1">
      <c r="A189" s="545"/>
      <c r="B189" s="545"/>
      <c r="C189" s="545"/>
      <c r="D189" s="545"/>
      <c r="E189" s="545"/>
      <c r="F189" s="545"/>
      <c r="G189" s="545"/>
      <c r="H189" s="545"/>
      <c r="I189" s="545"/>
      <c r="J189" s="545"/>
      <c r="K189" s="545"/>
      <c r="L189" s="545"/>
      <c r="M189" s="545"/>
      <c r="N189" s="545"/>
      <c r="O189" s="545"/>
      <c r="P189" s="545"/>
      <c r="Q189" s="545"/>
      <c r="R189" s="545"/>
      <c r="S189" s="545"/>
      <c r="T189" s="545"/>
      <c r="U189" s="545"/>
      <c r="V189" s="545"/>
      <c r="W189" s="545"/>
      <c r="X189" s="545"/>
      <c r="Y189" s="545"/>
      <c r="Z189" s="545"/>
    </row>
    <row r="190" ht="9.0" customHeight="1">
      <c r="A190" s="545"/>
      <c r="B190" s="545"/>
      <c r="C190" s="545"/>
      <c r="D190" s="545"/>
      <c r="E190" s="545"/>
      <c r="F190" s="545"/>
      <c r="G190" s="545"/>
      <c r="H190" s="545"/>
      <c r="I190" s="545"/>
      <c r="J190" s="545"/>
      <c r="K190" s="545"/>
      <c r="L190" s="545"/>
      <c r="M190" s="545"/>
      <c r="N190" s="545"/>
      <c r="O190" s="545"/>
      <c r="P190" s="545"/>
      <c r="Q190" s="545"/>
      <c r="R190" s="545"/>
      <c r="S190" s="545"/>
      <c r="T190" s="545"/>
      <c r="U190" s="545"/>
      <c r="V190" s="545"/>
      <c r="W190" s="545"/>
      <c r="X190" s="545"/>
      <c r="Y190" s="545"/>
      <c r="Z190" s="545"/>
    </row>
    <row r="191" ht="9.0" customHeight="1">
      <c r="A191" s="545"/>
      <c r="B191" s="545"/>
      <c r="C191" s="545"/>
      <c r="D191" s="545"/>
      <c r="E191" s="545"/>
      <c r="F191" s="545"/>
      <c r="G191" s="545"/>
      <c r="H191" s="545"/>
      <c r="I191" s="545"/>
      <c r="J191" s="545"/>
      <c r="K191" s="545"/>
      <c r="L191" s="545"/>
      <c r="M191" s="545"/>
      <c r="N191" s="545"/>
      <c r="O191" s="545"/>
      <c r="P191" s="545"/>
      <c r="Q191" s="545"/>
      <c r="R191" s="545"/>
      <c r="S191" s="545"/>
      <c r="T191" s="545"/>
      <c r="U191" s="545"/>
      <c r="V191" s="545"/>
      <c r="W191" s="545"/>
      <c r="X191" s="545"/>
      <c r="Y191" s="545"/>
      <c r="Z191" s="545"/>
    </row>
    <row r="192" ht="9.0" customHeight="1">
      <c r="A192" s="545"/>
      <c r="B192" s="545"/>
      <c r="C192" s="545"/>
      <c r="D192" s="545"/>
      <c r="E192" s="545"/>
      <c r="F192" s="545"/>
      <c r="G192" s="545"/>
      <c r="H192" s="545"/>
      <c r="I192" s="545"/>
      <c r="J192" s="545"/>
      <c r="K192" s="545"/>
      <c r="L192" s="545"/>
      <c r="M192" s="545"/>
      <c r="N192" s="545"/>
      <c r="O192" s="545"/>
      <c r="P192" s="545"/>
      <c r="Q192" s="545"/>
      <c r="R192" s="545"/>
      <c r="S192" s="545"/>
      <c r="T192" s="545"/>
      <c r="U192" s="545"/>
      <c r="V192" s="545"/>
      <c r="W192" s="545"/>
      <c r="X192" s="545"/>
      <c r="Y192" s="545"/>
      <c r="Z192" s="545"/>
    </row>
    <row r="193" ht="9.0" customHeight="1">
      <c r="A193" s="545"/>
      <c r="B193" s="545"/>
      <c r="C193" s="545"/>
      <c r="D193" s="545"/>
      <c r="E193" s="545"/>
      <c r="F193" s="545"/>
      <c r="G193" s="545"/>
      <c r="H193" s="545"/>
      <c r="I193" s="545"/>
      <c r="J193" s="545"/>
      <c r="K193" s="545"/>
      <c r="L193" s="545"/>
      <c r="M193" s="545"/>
      <c r="N193" s="545"/>
      <c r="O193" s="545"/>
      <c r="P193" s="545"/>
      <c r="Q193" s="545"/>
      <c r="R193" s="545"/>
      <c r="S193" s="545"/>
      <c r="T193" s="545"/>
      <c r="U193" s="545"/>
      <c r="V193" s="545"/>
      <c r="W193" s="545"/>
      <c r="X193" s="545"/>
      <c r="Y193" s="545"/>
      <c r="Z193" s="545"/>
    </row>
    <row r="194" ht="9.0" customHeight="1">
      <c r="A194" s="545"/>
      <c r="B194" s="545"/>
      <c r="C194" s="545"/>
      <c r="D194" s="545"/>
      <c r="E194" s="545"/>
      <c r="F194" s="545"/>
      <c r="G194" s="545"/>
      <c r="H194" s="545"/>
      <c r="I194" s="545"/>
      <c r="J194" s="545"/>
      <c r="K194" s="545"/>
      <c r="L194" s="545"/>
      <c r="M194" s="545"/>
      <c r="N194" s="545"/>
      <c r="O194" s="545"/>
      <c r="P194" s="545"/>
      <c r="Q194" s="545"/>
      <c r="R194" s="545"/>
      <c r="S194" s="545"/>
      <c r="T194" s="545"/>
      <c r="U194" s="545"/>
      <c r="V194" s="545"/>
      <c r="W194" s="545"/>
      <c r="X194" s="545"/>
      <c r="Y194" s="545"/>
      <c r="Z194" s="545"/>
    </row>
    <row r="195" ht="9.0" customHeight="1">
      <c r="A195" s="545"/>
      <c r="B195" s="545"/>
      <c r="C195" s="545"/>
      <c r="D195" s="545"/>
      <c r="E195" s="545"/>
      <c r="F195" s="545"/>
      <c r="G195" s="545"/>
      <c r="H195" s="545"/>
      <c r="I195" s="545"/>
      <c r="J195" s="545"/>
      <c r="K195" s="545"/>
      <c r="L195" s="545"/>
      <c r="M195" s="545"/>
      <c r="N195" s="545"/>
      <c r="O195" s="545"/>
      <c r="P195" s="545"/>
      <c r="Q195" s="545"/>
      <c r="R195" s="545"/>
      <c r="S195" s="545"/>
      <c r="T195" s="545"/>
      <c r="U195" s="545"/>
      <c r="V195" s="545"/>
      <c r="W195" s="545"/>
      <c r="X195" s="545"/>
      <c r="Y195" s="545"/>
      <c r="Z195" s="545"/>
    </row>
    <row r="196" ht="9.0" customHeight="1">
      <c r="A196" s="545"/>
      <c r="B196" s="545"/>
      <c r="C196" s="545"/>
      <c r="D196" s="545"/>
      <c r="E196" s="545"/>
      <c r="F196" s="545"/>
      <c r="G196" s="545"/>
      <c r="H196" s="545"/>
      <c r="I196" s="545"/>
      <c r="J196" s="545"/>
      <c r="K196" s="545"/>
      <c r="L196" s="545"/>
      <c r="M196" s="545"/>
      <c r="N196" s="545"/>
      <c r="O196" s="545"/>
      <c r="P196" s="545"/>
      <c r="Q196" s="545"/>
      <c r="R196" s="545"/>
      <c r="S196" s="545"/>
      <c r="T196" s="545"/>
      <c r="U196" s="545"/>
      <c r="V196" s="545"/>
      <c r="W196" s="545"/>
      <c r="X196" s="545"/>
      <c r="Y196" s="545"/>
      <c r="Z196" s="545"/>
    </row>
    <row r="197" ht="9.0" customHeight="1">
      <c r="A197" s="545"/>
      <c r="B197" s="545"/>
      <c r="C197" s="545"/>
      <c r="D197" s="545"/>
      <c r="E197" s="545"/>
      <c r="F197" s="545"/>
      <c r="G197" s="545"/>
      <c r="H197" s="545"/>
      <c r="I197" s="545"/>
      <c r="J197" s="545"/>
      <c r="K197" s="545"/>
      <c r="L197" s="545"/>
      <c r="M197" s="545"/>
      <c r="N197" s="545"/>
      <c r="O197" s="545"/>
      <c r="P197" s="545"/>
      <c r="Q197" s="545"/>
      <c r="R197" s="545"/>
      <c r="S197" s="545"/>
      <c r="T197" s="545"/>
      <c r="U197" s="545"/>
      <c r="V197" s="545"/>
      <c r="W197" s="545"/>
      <c r="X197" s="545"/>
      <c r="Y197" s="545"/>
      <c r="Z197" s="545"/>
    </row>
    <row r="198" ht="9.0" customHeight="1">
      <c r="A198" s="545"/>
      <c r="B198" s="545"/>
      <c r="C198" s="545"/>
      <c r="D198" s="545"/>
      <c r="E198" s="545"/>
      <c r="F198" s="545"/>
      <c r="G198" s="545"/>
      <c r="H198" s="545"/>
      <c r="I198" s="545"/>
      <c r="J198" s="545"/>
      <c r="K198" s="545"/>
      <c r="L198" s="545"/>
      <c r="M198" s="545"/>
      <c r="N198" s="545"/>
      <c r="O198" s="545"/>
      <c r="P198" s="545"/>
      <c r="Q198" s="545"/>
      <c r="R198" s="545"/>
      <c r="S198" s="545"/>
      <c r="T198" s="545"/>
      <c r="U198" s="545"/>
      <c r="V198" s="545"/>
      <c r="W198" s="545"/>
      <c r="X198" s="545"/>
      <c r="Y198" s="545"/>
      <c r="Z198" s="545"/>
    </row>
    <row r="199" ht="9.0" customHeight="1">
      <c r="A199" s="545"/>
      <c r="B199" s="545"/>
      <c r="C199" s="545"/>
      <c r="D199" s="545"/>
      <c r="E199" s="545"/>
      <c r="F199" s="545"/>
      <c r="G199" s="545"/>
      <c r="H199" s="545"/>
      <c r="I199" s="545"/>
      <c r="J199" s="545"/>
      <c r="K199" s="545"/>
      <c r="L199" s="545"/>
      <c r="M199" s="545"/>
      <c r="N199" s="545"/>
      <c r="O199" s="545"/>
      <c r="P199" s="545"/>
      <c r="Q199" s="545"/>
      <c r="R199" s="545"/>
      <c r="S199" s="545"/>
      <c r="T199" s="545"/>
      <c r="U199" s="545"/>
      <c r="V199" s="545"/>
      <c r="W199" s="545"/>
      <c r="X199" s="545"/>
      <c r="Y199" s="545"/>
      <c r="Z199" s="545"/>
    </row>
    <row r="200" ht="9.0" customHeight="1">
      <c r="A200" s="545"/>
      <c r="B200" s="545"/>
      <c r="C200" s="545"/>
      <c r="D200" s="545"/>
      <c r="E200" s="545"/>
      <c r="F200" s="545"/>
      <c r="G200" s="545"/>
      <c r="H200" s="545"/>
      <c r="I200" s="545"/>
      <c r="J200" s="545"/>
      <c r="K200" s="545"/>
      <c r="L200" s="545"/>
      <c r="M200" s="545"/>
      <c r="N200" s="545"/>
      <c r="O200" s="545"/>
      <c r="P200" s="545"/>
      <c r="Q200" s="545"/>
      <c r="R200" s="545"/>
      <c r="S200" s="545"/>
      <c r="T200" s="545"/>
      <c r="U200" s="545"/>
      <c r="V200" s="545"/>
      <c r="W200" s="545"/>
      <c r="X200" s="545"/>
      <c r="Y200" s="545"/>
      <c r="Z200" s="545"/>
    </row>
    <row r="201" ht="9.0" customHeight="1">
      <c r="A201" s="545"/>
      <c r="B201" s="545"/>
      <c r="C201" s="545"/>
      <c r="D201" s="545"/>
      <c r="E201" s="545"/>
      <c r="F201" s="545"/>
      <c r="G201" s="545"/>
      <c r="H201" s="545"/>
      <c r="I201" s="545"/>
      <c r="J201" s="545"/>
      <c r="K201" s="545"/>
      <c r="L201" s="545"/>
      <c r="M201" s="545"/>
      <c r="N201" s="545"/>
      <c r="O201" s="545"/>
      <c r="P201" s="545"/>
      <c r="Q201" s="545"/>
      <c r="R201" s="545"/>
      <c r="S201" s="545"/>
      <c r="T201" s="545"/>
      <c r="U201" s="545"/>
      <c r="V201" s="545"/>
      <c r="W201" s="545"/>
      <c r="X201" s="545"/>
      <c r="Y201" s="545"/>
      <c r="Z201" s="545"/>
    </row>
    <row r="202" ht="9.0" customHeight="1">
      <c r="A202" s="545"/>
      <c r="B202" s="545"/>
      <c r="C202" s="545"/>
      <c r="D202" s="545"/>
      <c r="E202" s="545"/>
      <c r="F202" s="545"/>
      <c r="G202" s="545"/>
      <c r="H202" s="545"/>
      <c r="I202" s="545"/>
      <c r="J202" s="545"/>
      <c r="K202" s="545"/>
      <c r="L202" s="545"/>
      <c r="M202" s="545"/>
      <c r="N202" s="545"/>
      <c r="O202" s="545"/>
      <c r="P202" s="545"/>
      <c r="Q202" s="545"/>
      <c r="R202" s="545"/>
      <c r="S202" s="545"/>
      <c r="T202" s="545"/>
      <c r="U202" s="545"/>
      <c r="V202" s="545"/>
      <c r="W202" s="545"/>
      <c r="X202" s="545"/>
      <c r="Y202" s="545"/>
      <c r="Z202" s="545"/>
    </row>
    <row r="203" ht="9.0" customHeight="1">
      <c r="A203" s="545"/>
      <c r="B203" s="545"/>
      <c r="C203" s="545"/>
      <c r="D203" s="545"/>
      <c r="E203" s="545"/>
      <c r="F203" s="545"/>
      <c r="G203" s="545"/>
      <c r="H203" s="545"/>
      <c r="I203" s="545"/>
      <c r="J203" s="545"/>
      <c r="K203" s="545"/>
      <c r="L203" s="545"/>
      <c r="M203" s="545"/>
      <c r="N203" s="545"/>
      <c r="O203" s="545"/>
      <c r="P203" s="545"/>
      <c r="Q203" s="545"/>
      <c r="R203" s="545"/>
      <c r="S203" s="545"/>
      <c r="T203" s="545"/>
      <c r="U203" s="545"/>
      <c r="V203" s="545"/>
      <c r="W203" s="545"/>
      <c r="X203" s="545"/>
      <c r="Y203" s="545"/>
      <c r="Z203" s="545"/>
    </row>
    <row r="204" ht="9.0" customHeight="1">
      <c r="A204" s="545"/>
      <c r="B204" s="545"/>
      <c r="C204" s="545"/>
      <c r="D204" s="545"/>
      <c r="E204" s="545"/>
      <c r="F204" s="545"/>
      <c r="G204" s="545"/>
      <c r="H204" s="545"/>
      <c r="I204" s="545"/>
      <c r="J204" s="545"/>
      <c r="K204" s="545"/>
      <c r="L204" s="545"/>
      <c r="M204" s="545"/>
      <c r="N204" s="545"/>
      <c r="O204" s="545"/>
      <c r="P204" s="545"/>
      <c r="Q204" s="545"/>
      <c r="R204" s="545"/>
      <c r="S204" s="545"/>
      <c r="T204" s="545"/>
      <c r="U204" s="545"/>
      <c r="V204" s="545"/>
      <c r="W204" s="545"/>
      <c r="X204" s="545"/>
      <c r="Y204" s="545"/>
      <c r="Z204" s="545"/>
    </row>
    <row r="205" ht="9.0" customHeight="1">
      <c r="A205" s="545"/>
      <c r="B205" s="545"/>
      <c r="C205" s="545"/>
      <c r="D205" s="545"/>
      <c r="E205" s="545"/>
      <c r="F205" s="545"/>
      <c r="G205" s="545"/>
      <c r="H205" s="545"/>
      <c r="I205" s="545"/>
      <c r="J205" s="545"/>
      <c r="K205" s="545"/>
      <c r="L205" s="545"/>
      <c r="M205" s="545"/>
      <c r="N205" s="545"/>
      <c r="O205" s="545"/>
      <c r="P205" s="545"/>
      <c r="Q205" s="545"/>
      <c r="R205" s="545"/>
      <c r="S205" s="545"/>
      <c r="T205" s="545"/>
      <c r="U205" s="545"/>
      <c r="V205" s="545"/>
      <c r="W205" s="545"/>
      <c r="X205" s="545"/>
      <c r="Y205" s="545"/>
      <c r="Z205" s="545"/>
    </row>
    <row r="206" ht="9.0" customHeight="1">
      <c r="A206" s="545"/>
      <c r="B206" s="545"/>
      <c r="C206" s="545"/>
      <c r="D206" s="545"/>
      <c r="E206" s="545"/>
      <c r="F206" s="545"/>
      <c r="G206" s="545"/>
      <c r="H206" s="545"/>
      <c r="I206" s="545"/>
      <c r="J206" s="545"/>
      <c r="K206" s="545"/>
      <c r="L206" s="545"/>
      <c r="M206" s="545"/>
      <c r="N206" s="545"/>
      <c r="O206" s="545"/>
      <c r="P206" s="545"/>
      <c r="Q206" s="545"/>
      <c r="R206" s="545"/>
      <c r="S206" s="545"/>
      <c r="T206" s="545"/>
      <c r="U206" s="545"/>
      <c r="V206" s="545"/>
      <c r="W206" s="545"/>
      <c r="X206" s="545"/>
      <c r="Y206" s="545"/>
      <c r="Z206" s="545"/>
    </row>
    <row r="207" ht="9.0" customHeight="1">
      <c r="A207" s="545"/>
      <c r="B207" s="545"/>
      <c r="C207" s="545"/>
      <c r="D207" s="545"/>
      <c r="E207" s="545"/>
      <c r="F207" s="545"/>
      <c r="G207" s="545"/>
      <c r="H207" s="545"/>
      <c r="I207" s="545"/>
      <c r="J207" s="545"/>
      <c r="K207" s="545"/>
      <c r="L207" s="545"/>
      <c r="M207" s="545"/>
      <c r="N207" s="545"/>
      <c r="O207" s="545"/>
      <c r="P207" s="545"/>
      <c r="Q207" s="545"/>
      <c r="R207" s="545"/>
      <c r="S207" s="545"/>
      <c r="T207" s="545"/>
      <c r="U207" s="545"/>
      <c r="V207" s="545"/>
      <c r="W207" s="545"/>
      <c r="X207" s="545"/>
      <c r="Y207" s="545"/>
      <c r="Z207" s="545"/>
    </row>
    <row r="208" ht="9.0" customHeight="1">
      <c r="A208" s="545"/>
      <c r="B208" s="545"/>
      <c r="C208" s="545"/>
      <c r="D208" s="545"/>
      <c r="E208" s="545"/>
      <c r="F208" s="545"/>
      <c r="G208" s="545"/>
      <c r="H208" s="545"/>
      <c r="I208" s="545"/>
      <c r="J208" s="545"/>
      <c r="K208" s="545"/>
      <c r="L208" s="545"/>
      <c r="M208" s="545"/>
      <c r="N208" s="545"/>
      <c r="O208" s="545"/>
      <c r="P208" s="545"/>
      <c r="Q208" s="545"/>
      <c r="R208" s="545"/>
      <c r="S208" s="545"/>
      <c r="T208" s="545"/>
      <c r="U208" s="545"/>
      <c r="V208" s="545"/>
      <c r="W208" s="545"/>
      <c r="X208" s="545"/>
      <c r="Y208" s="545"/>
      <c r="Z208" s="545"/>
    </row>
    <row r="209" ht="9.0" customHeight="1">
      <c r="A209" s="545"/>
      <c r="B209" s="545"/>
      <c r="C209" s="545"/>
      <c r="D209" s="545"/>
      <c r="E209" s="545"/>
      <c r="F209" s="545"/>
      <c r="G209" s="545"/>
      <c r="H209" s="545"/>
      <c r="I209" s="545"/>
      <c r="J209" s="545"/>
      <c r="K209" s="545"/>
      <c r="L209" s="545"/>
      <c r="M209" s="545"/>
      <c r="N209" s="545"/>
      <c r="O209" s="545"/>
      <c r="P209" s="545"/>
      <c r="Q209" s="545"/>
      <c r="R209" s="545"/>
      <c r="S209" s="545"/>
      <c r="T209" s="545"/>
      <c r="U209" s="545"/>
      <c r="V209" s="545"/>
      <c r="W209" s="545"/>
      <c r="X209" s="545"/>
      <c r="Y209" s="545"/>
      <c r="Z209" s="545"/>
    </row>
    <row r="210" ht="9.0" customHeight="1">
      <c r="A210" s="545"/>
      <c r="B210" s="545"/>
      <c r="C210" s="545"/>
      <c r="D210" s="545"/>
      <c r="E210" s="545"/>
      <c r="F210" s="545"/>
      <c r="G210" s="545"/>
      <c r="H210" s="545"/>
      <c r="I210" s="545"/>
      <c r="J210" s="545"/>
      <c r="K210" s="545"/>
      <c r="L210" s="545"/>
      <c r="M210" s="545"/>
      <c r="N210" s="545"/>
      <c r="O210" s="545"/>
      <c r="P210" s="545"/>
      <c r="Q210" s="545"/>
      <c r="R210" s="545"/>
      <c r="S210" s="545"/>
      <c r="T210" s="545"/>
      <c r="U210" s="545"/>
      <c r="V210" s="545"/>
      <c r="W210" s="545"/>
      <c r="X210" s="545"/>
      <c r="Y210" s="545"/>
      <c r="Z210" s="545"/>
    </row>
    <row r="211" ht="9.0" customHeight="1">
      <c r="A211" s="545"/>
      <c r="B211" s="545"/>
      <c r="C211" s="545"/>
      <c r="D211" s="545"/>
      <c r="E211" s="545"/>
      <c r="F211" s="545"/>
      <c r="G211" s="545"/>
      <c r="H211" s="545"/>
      <c r="I211" s="545"/>
      <c r="J211" s="545"/>
      <c r="K211" s="545"/>
      <c r="L211" s="545"/>
      <c r="M211" s="545"/>
      <c r="N211" s="545"/>
      <c r="O211" s="545"/>
      <c r="P211" s="545"/>
      <c r="Q211" s="545"/>
      <c r="R211" s="545"/>
      <c r="S211" s="545"/>
      <c r="T211" s="545"/>
      <c r="U211" s="545"/>
      <c r="V211" s="545"/>
      <c r="W211" s="545"/>
      <c r="X211" s="545"/>
      <c r="Y211" s="545"/>
      <c r="Z211" s="545"/>
    </row>
    <row r="212" ht="9.0" customHeight="1">
      <c r="A212" s="545"/>
      <c r="B212" s="545"/>
      <c r="C212" s="545"/>
      <c r="D212" s="545"/>
      <c r="E212" s="545"/>
      <c r="F212" s="545"/>
      <c r="G212" s="545"/>
      <c r="H212" s="545"/>
      <c r="I212" s="545"/>
      <c r="J212" s="545"/>
      <c r="K212" s="545"/>
      <c r="L212" s="545"/>
      <c r="M212" s="545"/>
      <c r="N212" s="545"/>
      <c r="O212" s="545"/>
      <c r="P212" s="545"/>
      <c r="Q212" s="545"/>
      <c r="R212" s="545"/>
      <c r="S212" s="545"/>
      <c r="T212" s="545"/>
      <c r="U212" s="545"/>
      <c r="V212" s="545"/>
      <c r="W212" s="545"/>
      <c r="X212" s="545"/>
      <c r="Y212" s="545"/>
      <c r="Z212" s="545"/>
    </row>
    <row r="213" ht="9.0" customHeight="1">
      <c r="A213" s="545"/>
      <c r="B213" s="545"/>
      <c r="C213" s="545"/>
      <c r="D213" s="545"/>
      <c r="E213" s="545"/>
      <c r="F213" s="545"/>
      <c r="G213" s="545"/>
      <c r="H213" s="545"/>
      <c r="I213" s="545"/>
      <c r="J213" s="545"/>
      <c r="K213" s="545"/>
      <c r="L213" s="545"/>
      <c r="M213" s="545"/>
      <c r="N213" s="545"/>
      <c r="O213" s="545"/>
      <c r="P213" s="545"/>
      <c r="Q213" s="545"/>
      <c r="R213" s="545"/>
      <c r="S213" s="545"/>
      <c r="T213" s="545"/>
      <c r="U213" s="545"/>
      <c r="V213" s="545"/>
      <c r="W213" s="545"/>
      <c r="X213" s="545"/>
      <c r="Y213" s="545"/>
      <c r="Z213" s="545"/>
    </row>
    <row r="214" ht="9.0" customHeight="1">
      <c r="A214" s="545"/>
      <c r="B214" s="545"/>
      <c r="C214" s="545"/>
      <c r="D214" s="545"/>
      <c r="E214" s="545"/>
      <c r="F214" s="545"/>
      <c r="G214" s="545"/>
      <c r="H214" s="545"/>
      <c r="I214" s="545"/>
      <c r="J214" s="545"/>
      <c r="K214" s="545"/>
      <c r="L214" s="545"/>
      <c r="M214" s="545"/>
      <c r="N214" s="545"/>
      <c r="O214" s="545"/>
      <c r="P214" s="545"/>
      <c r="Q214" s="545"/>
      <c r="R214" s="545"/>
      <c r="S214" s="545"/>
      <c r="T214" s="545"/>
      <c r="U214" s="545"/>
      <c r="V214" s="545"/>
      <c r="W214" s="545"/>
      <c r="X214" s="545"/>
      <c r="Y214" s="545"/>
      <c r="Z214" s="545"/>
    </row>
    <row r="215" ht="9.0" customHeight="1">
      <c r="A215" s="545"/>
      <c r="B215" s="545"/>
      <c r="C215" s="545"/>
      <c r="D215" s="545"/>
      <c r="E215" s="545"/>
      <c r="F215" s="545"/>
      <c r="G215" s="545"/>
      <c r="H215" s="545"/>
      <c r="I215" s="545"/>
      <c r="J215" s="545"/>
      <c r="K215" s="545"/>
      <c r="L215" s="545"/>
      <c r="M215" s="545"/>
      <c r="N215" s="545"/>
      <c r="O215" s="545"/>
      <c r="P215" s="545"/>
      <c r="Q215" s="545"/>
      <c r="R215" s="545"/>
      <c r="S215" s="545"/>
      <c r="T215" s="545"/>
      <c r="U215" s="545"/>
      <c r="V215" s="545"/>
      <c r="W215" s="545"/>
      <c r="X215" s="545"/>
      <c r="Y215" s="545"/>
      <c r="Z215" s="545"/>
    </row>
    <row r="216" ht="9.0" customHeight="1">
      <c r="A216" s="545"/>
      <c r="B216" s="545"/>
      <c r="C216" s="545"/>
      <c r="D216" s="545"/>
      <c r="E216" s="545"/>
      <c r="F216" s="545"/>
      <c r="G216" s="545"/>
      <c r="H216" s="545"/>
      <c r="I216" s="545"/>
      <c r="J216" s="545"/>
      <c r="K216" s="545"/>
      <c r="L216" s="545"/>
      <c r="M216" s="545"/>
      <c r="N216" s="545"/>
      <c r="O216" s="545"/>
      <c r="P216" s="545"/>
      <c r="Q216" s="545"/>
      <c r="R216" s="545"/>
      <c r="S216" s="545"/>
      <c r="T216" s="545"/>
      <c r="U216" s="545"/>
      <c r="V216" s="545"/>
      <c r="W216" s="545"/>
      <c r="X216" s="545"/>
      <c r="Y216" s="545"/>
      <c r="Z216" s="545"/>
    </row>
    <row r="217" ht="9.0" customHeight="1">
      <c r="A217" s="545"/>
      <c r="B217" s="545"/>
      <c r="C217" s="545"/>
      <c r="D217" s="545"/>
      <c r="E217" s="545"/>
      <c r="F217" s="545"/>
      <c r="G217" s="545"/>
      <c r="H217" s="545"/>
      <c r="I217" s="545"/>
      <c r="J217" s="545"/>
      <c r="K217" s="545"/>
      <c r="L217" s="545"/>
      <c r="M217" s="545"/>
      <c r="N217" s="545"/>
      <c r="O217" s="545"/>
      <c r="P217" s="545"/>
      <c r="Q217" s="545"/>
      <c r="R217" s="545"/>
      <c r="S217" s="545"/>
      <c r="T217" s="545"/>
      <c r="U217" s="545"/>
      <c r="V217" s="545"/>
      <c r="W217" s="545"/>
      <c r="X217" s="545"/>
      <c r="Y217" s="545"/>
      <c r="Z217" s="545"/>
    </row>
    <row r="218" ht="9.0" customHeight="1">
      <c r="A218" s="545"/>
      <c r="B218" s="545"/>
      <c r="C218" s="545"/>
      <c r="D218" s="545"/>
      <c r="E218" s="545"/>
      <c r="F218" s="545"/>
      <c r="G218" s="545"/>
      <c r="H218" s="545"/>
      <c r="I218" s="545"/>
      <c r="J218" s="545"/>
      <c r="K218" s="545"/>
      <c r="L218" s="545"/>
      <c r="M218" s="545"/>
      <c r="N218" s="545"/>
      <c r="O218" s="545"/>
      <c r="P218" s="545"/>
      <c r="Q218" s="545"/>
      <c r="R218" s="545"/>
      <c r="S218" s="545"/>
      <c r="T218" s="545"/>
      <c r="U218" s="545"/>
      <c r="V218" s="545"/>
      <c r="W218" s="545"/>
      <c r="X218" s="545"/>
      <c r="Y218" s="545"/>
      <c r="Z218" s="545"/>
    </row>
    <row r="219" ht="9.0" customHeight="1">
      <c r="A219" s="545"/>
      <c r="B219" s="545"/>
      <c r="C219" s="545"/>
      <c r="D219" s="545"/>
      <c r="E219" s="545"/>
      <c r="F219" s="545"/>
      <c r="G219" s="545"/>
      <c r="H219" s="545"/>
      <c r="I219" s="545"/>
      <c r="J219" s="545"/>
      <c r="K219" s="545"/>
      <c r="L219" s="545"/>
      <c r="M219" s="545"/>
      <c r="N219" s="545"/>
      <c r="O219" s="545"/>
      <c r="P219" s="545"/>
      <c r="Q219" s="545"/>
      <c r="R219" s="545"/>
      <c r="S219" s="545"/>
      <c r="T219" s="545"/>
      <c r="U219" s="545"/>
      <c r="V219" s="545"/>
      <c r="W219" s="545"/>
      <c r="X219" s="545"/>
      <c r="Y219" s="545"/>
      <c r="Z219" s="545"/>
    </row>
    <row r="220" ht="9.0" customHeight="1">
      <c r="A220" s="545"/>
      <c r="B220" s="545"/>
      <c r="C220" s="545"/>
      <c r="D220" s="545"/>
      <c r="E220" s="545"/>
      <c r="F220" s="545"/>
      <c r="G220" s="545"/>
      <c r="H220" s="545"/>
      <c r="I220" s="545"/>
      <c r="J220" s="545"/>
      <c r="K220" s="545"/>
      <c r="L220" s="545"/>
      <c r="M220" s="545"/>
      <c r="N220" s="545"/>
      <c r="O220" s="545"/>
      <c r="P220" s="545"/>
      <c r="Q220" s="545"/>
      <c r="R220" s="545"/>
      <c r="S220" s="545"/>
      <c r="T220" s="545"/>
      <c r="U220" s="545"/>
      <c r="V220" s="545"/>
      <c r="W220" s="545"/>
      <c r="X220" s="545"/>
      <c r="Y220" s="545"/>
      <c r="Z220" s="545"/>
    </row>
    <row r="221" ht="9.0" customHeight="1">
      <c r="A221" s="545"/>
      <c r="B221" s="545"/>
      <c r="C221" s="545"/>
      <c r="D221" s="545"/>
      <c r="E221" s="545"/>
      <c r="F221" s="545"/>
      <c r="G221" s="545"/>
      <c r="H221" s="545"/>
      <c r="I221" s="545"/>
      <c r="J221" s="545"/>
      <c r="K221" s="545"/>
      <c r="L221" s="545"/>
      <c r="M221" s="545"/>
      <c r="N221" s="545"/>
      <c r="O221" s="545"/>
      <c r="P221" s="545"/>
      <c r="Q221" s="545"/>
      <c r="R221" s="545"/>
      <c r="S221" s="545"/>
      <c r="T221" s="545"/>
      <c r="U221" s="545"/>
      <c r="V221" s="545"/>
      <c r="W221" s="545"/>
      <c r="X221" s="545"/>
      <c r="Y221" s="545"/>
      <c r="Z221" s="545"/>
    </row>
    <row r="222" ht="9.0" customHeight="1">
      <c r="A222" s="545"/>
      <c r="B222" s="545"/>
      <c r="C222" s="545"/>
      <c r="D222" s="545"/>
      <c r="E222" s="545"/>
      <c r="F222" s="545"/>
      <c r="G222" s="545"/>
      <c r="H222" s="545"/>
      <c r="I222" s="545"/>
      <c r="J222" s="545"/>
      <c r="K222" s="545"/>
      <c r="L222" s="545"/>
      <c r="M222" s="545"/>
      <c r="N222" s="545"/>
      <c r="O222" s="545"/>
      <c r="P222" s="545"/>
      <c r="Q222" s="545"/>
      <c r="R222" s="545"/>
      <c r="S222" s="545"/>
      <c r="T222" s="545"/>
      <c r="U222" s="545"/>
      <c r="V222" s="545"/>
      <c r="W222" s="545"/>
      <c r="X222" s="545"/>
      <c r="Y222" s="545"/>
      <c r="Z222" s="545"/>
    </row>
    <row r="223" ht="9.0" customHeight="1">
      <c r="A223" s="545"/>
      <c r="B223" s="545"/>
      <c r="C223" s="545"/>
      <c r="D223" s="545"/>
      <c r="E223" s="545"/>
      <c r="F223" s="545"/>
      <c r="G223" s="545"/>
      <c r="H223" s="545"/>
      <c r="I223" s="545"/>
      <c r="J223" s="545"/>
      <c r="K223" s="545"/>
      <c r="L223" s="545"/>
      <c r="M223" s="545"/>
      <c r="N223" s="545"/>
      <c r="O223" s="545"/>
      <c r="P223" s="545"/>
      <c r="Q223" s="545"/>
      <c r="R223" s="545"/>
      <c r="S223" s="545"/>
      <c r="T223" s="545"/>
      <c r="U223" s="545"/>
      <c r="V223" s="545"/>
      <c r="W223" s="545"/>
      <c r="X223" s="545"/>
      <c r="Y223" s="545"/>
      <c r="Z223" s="545"/>
    </row>
    <row r="224" ht="9.0" customHeight="1">
      <c r="A224" s="545"/>
      <c r="B224" s="545"/>
      <c r="C224" s="545"/>
      <c r="D224" s="545"/>
      <c r="E224" s="545"/>
      <c r="F224" s="545"/>
      <c r="G224" s="545"/>
      <c r="H224" s="545"/>
      <c r="I224" s="545"/>
      <c r="J224" s="545"/>
      <c r="K224" s="545"/>
      <c r="L224" s="545"/>
      <c r="M224" s="545"/>
      <c r="N224" s="545"/>
      <c r="O224" s="545"/>
      <c r="P224" s="545"/>
      <c r="Q224" s="545"/>
      <c r="R224" s="545"/>
      <c r="S224" s="545"/>
      <c r="T224" s="545"/>
      <c r="U224" s="545"/>
      <c r="V224" s="545"/>
      <c r="W224" s="545"/>
      <c r="X224" s="545"/>
      <c r="Y224" s="545"/>
      <c r="Z224" s="545"/>
    </row>
    <row r="225" ht="9.0" customHeight="1">
      <c r="A225" s="545"/>
      <c r="B225" s="545"/>
      <c r="C225" s="545"/>
      <c r="D225" s="545"/>
      <c r="E225" s="545"/>
      <c r="F225" s="545"/>
      <c r="G225" s="545"/>
      <c r="H225" s="545"/>
      <c r="I225" s="545"/>
      <c r="J225" s="545"/>
      <c r="K225" s="545"/>
      <c r="L225" s="545"/>
      <c r="M225" s="545"/>
      <c r="N225" s="545"/>
      <c r="O225" s="545"/>
      <c r="P225" s="545"/>
      <c r="Q225" s="545"/>
      <c r="R225" s="545"/>
      <c r="S225" s="545"/>
      <c r="T225" s="545"/>
      <c r="U225" s="545"/>
      <c r="V225" s="545"/>
      <c r="W225" s="545"/>
      <c r="X225" s="545"/>
      <c r="Y225" s="545"/>
      <c r="Z225" s="545"/>
    </row>
    <row r="226" ht="9.0" customHeight="1">
      <c r="A226" s="545"/>
      <c r="B226" s="545"/>
      <c r="C226" s="545"/>
      <c r="D226" s="545"/>
      <c r="E226" s="545"/>
      <c r="F226" s="545"/>
      <c r="G226" s="545"/>
      <c r="H226" s="545"/>
      <c r="I226" s="545"/>
      <c r="J226" s="545"/>
      <c r="K226" s="545"/>
      <c r="L226" s="545"/>
      <c r="M226" s="545"/>
      <c r="N226" s="545"/>
      <c r="O226" s="545"/>
      <c r="P226" s="545"/>
      <c r="Q226" s="545"/>
      <c r="R226" s="545"/>
      <c r="S226" s="545"/>
      <c r="T226" s="545"/>
      <c r="U226" s="545"/>
      <c r="V226" s="545"/>
      <c r="W226" s="545"/>
      <c r="X226" s="545"/>
      <c r="Y226" s="545"/>
      <c r="Z226" s="545"/>
    </row>
    <row r="227" ht="9.0" customHeight="1">
      <c r="A227" s="545"/>
      <c r="B227" s="545"/>
      <c r="C227" s="545"/>
      <c r="D227" s="545"/>
      <c r="E227" s="545"/>
      <c r="F227" s="545"/>
      <c r="G227" s="545"/>
      <c r="H227" s="545"/>
      <c r="I227" s="545"/>
      <c r="J227" s="545"/>
      <c r="K227" s="545"/>
      <c r="L227" s="545"/>
      <c r="M227" s="545"/>
      <c r="N227" s="545"/>
      <c r="O227" s="545"/>
      <c r="P227" s="545"/>
      <c r="Q227" s="545"/>
      <c r="R227" s="545"/>
      <c r="S227" s="545"/>
      <c r="T227" s="545"/>
      <c r="U227" s="545"/>
      <c r="V227" s="545"/>
      <c r="W227" s="545"/>
      <c r="X227" s="545"/>
      <c r="Y227" s="545"/>
      <c r="Z227" s="545"/>
    </row>
    <row r="228" ht="9.0" customHeight="1">
      <c r="A228" s="545"/>
      <c r="B228" s="545"/>
      <c r="C228" s="545"/>
      <c r="D228" s="545"/>
      <c r="E228" s="545"/>
      <c r="F228" s="545"/>
      <c r="G228" s="545"/>
      <c r="H228" s="545"/>
      <c r="I228" s="545"/>
      <c r="J228" s="545"/>
      <c r="K228" s="545"/>
      <c r="L228" s="545"/>
      <c r="M228" s="545"/>
      <c r="N228" s="545"/>
      <c r="O228" s="545"/>
      <c r="P228" s="545"/>
      <c r="Q228" s="545"/>
      <c r="R228" s="545"/>
      <c r="S228" s="545"/>
      <c r="T228" s="545"/>
      <c r="U228" s="545"/>
      <c r="V228" s="545"/>
      <c r="W228" s="545"/>
      <c r="X228" s="545"/>
      <c r="Y228" s="545"/>
      <c r="Z228" s="545"/>
    </row>
    <row r="229" ht="9.0" customHeight="1">
      <c r="A229" s="545"/>
      <c r="B229" s="545"/>
      <c r="C229" s="545"/>
      <c r="D229" s="545"/>
      <c r="E229" s="545"/>
      <c r="F229" s="545"/>
      <c r="G229" s="545"/>
      <c r="H229" s="545"/>
      <c r="I229" s="545"/>
      <c r="J229" s="545"/>
      <c r="K229" s="545"/>
      <c r="L229" s="545"/>
      <c r="M229" s="545"/>
      <c r="N229" s="545"/>
      <c r="O229" s="545"/>
      <c r="P229" s="545"/>
      <c r="Q229" s="545"/>
      <c r="R229" s="545"/>
      <c r="S229" s="545"/>
      <c r="T229" s="545"/>
      <c r="U229" s="545"/>
      <c r="V229" s="545"/>
      <c r="W229" s="545"/>
      <c r="X229" s="545"/>
      <c r="Y229" s="545"/>
      <c r="Z229" s="545"/>
    </row>
    <row r="230" ht="9.0" customHeight="1">
      <c r="A230" s="545"/>
      <c r="B230" s="545"/>
      <c r="C230" s="545"/>
      <c r="D230" s="545"/>
      <c r="E230" s="545"/>
      <c r="F230" s="545"/>
      <c r="G230" s="545"/>
      <c r="H230" s="545"/>
      <c r="I230" s="545"/>
      <c r="J230" s="545"/>
      <c r="K230" s="545"/>
      <c r="L230" s="545"/>
      <c r="M230" s="545"/>
      <c r="N230" s="545"/>
      <c r="O230" s="545"/>
      <c r="P230" s="545"/>
      <c r="Q230" s="545"/>
      <c r="R230" s="545"/>
      <c r="S230" s="545"/>
      <c r="T230" s="545"/>
      <c r="U230" s="545"/>
      <c r="V230" s="545"/>
      <c r="W230" s="545"/>
      <c r="X230" s="545"/>
      <c r="Y230" s="545"/>
      <c r="Z230" s="545"/>
    </row>
    <row r="231" ht="9.0" customHeight="1">
      <c r="A231" s="545"/>
      <c r="B231" s="545"/>
      <c r="C231" s="545"/>
      <c r="D231" s="545"/>
      <c r="E231" s="545"/>
      <c r="F231" s="545"/>
      <c r="G231" s="545"/>
      <c r="H231" s="545"/>
      <c r="I231" s="545"/>
      <c r="J231" s="545"/>
      <c r="K231" s="545"/>
      <c r="L231" s="545"/>
      <c r="M231" s="545"/>
      <c r="N231" s="545"/>
      <c r="O231" s="545"/>
      <c r="P231" s="545"/>
      <c r="Q231" s="545"/>
      <c r="R231" s="545"/>
      <c r="S231" s="545"/>
      <c r="T231" s="545"/>
      <c r="U231" s="545"/>
      <c r="V231" s="545"/>
      <c r="W231" s="545"/>
      <c r="X231" s="545"/>
      <c r="Y231" s="545"/>
      <c r="Z231" s="545"/>
    </row>
    <row r="232" ht="9.0" customHeight="1">
      <c r="A232" s="545"/>
      <c r="B232" s="545"/>
      <c r="C232" s="545"/>
      <c r="D232" s="545"/>
      <c r="E232" s="545"/>
      <c r="F232" s="545"/>
      <c r="G232" s="545"/>
      <c r="H232" s="545"/>
      <c r="I232" s="545"/>
      <c r="J232" s="545"/>
      <c r="K232" s="545"/>
      <c r="L232" s="545"/>
      <c r="M232" s="545"/>
      <c r="N232" s="545"/>
      <c r="O232" s="545"/>
      <c r="P232" s="545"/>
      <c r="Q232" s="545"/>
      <c r="R232" s="545"/>
      <c r="S232" s="545"/>
      <c r="T232" s="545"/>
      <c r="U232" s="545"/>
      <c r="V232" s="545"/>
      <c r="W232" s="545"/>
      <c r="X232" s="545"/>
      <c r="Y232" s="545"/>
      <c r="Z232" s="545"/>
    </row>
    <row r="233" ht="9.0" customHeight="1">
      <c r="A233" s="545"/>
      <c r="B233" s="545"/>
      <c r="C233" s="545"/>
      <c r="D233" s="545"/>
      <c r="E233" s="545"/>
      <c r="F233" s="545"/>
      <c r="G233" s="545"/>
      <c r="H233" s="545"/>
      <c r="I233" s="545"/>
      <c r="J233" s="545"/>
      <c r="K233" s="545"/>
      <c r="L233" s="545"/>
      <c r="M233" s="545"/>
      <c r="N233" s="545"/>
      <c r="O233" s="545"/>
      <c r="P233" s="545"/>
      <c r="Q233" s="545"/>
      <c r="R233" s="545"/>
      <c r="S233" s="545"/>
      <c r="T233" s="545"/>
      <c r="U233" s="545"/>
      <c r="V233" s="545"/>
      <c r="W233" s="545"/>
      <c r="X233" s="545"/>
      <c r="Y233" s="545"/>
      <c r="Z233" s="545"/>
    </row>
    <row r="234" ht="9.0" customHeight="1">
      <c r="A234" s="545"/>
      <c r="B234" s="545"/>
      <c r="C234" s="545"/>
      <c r="D234" s="545"/>
      <c r="E234" s="545"/>
      <c r="F234" s="545"/>
      <c r="G234" s="545"/>
      <c r="H234" s="545"/>
      <c r="I234" s="545"/>
      <c r="J234" s="545"/>
      <c r="K234" s="545"/>
      <c r="L234" s="545"/>
      <c r="M234" s="545"/>
      <c r="N234" s="545"/>
      <c r="O234" s="545"/>
      <c r="P234" s="545"/>
      <c r="Q234" s="545"/>
      <c r="R234" s="545"/>
      <c r="S234" s="545"/>
      <c r="T234" s="545"/>
      <c r="U234" s="545"/>
      <c r="V234" s="545"/>
      <c r="W234" s="545"/>
      <c r="X234" s="545"/>
      <c r="Y234" s="545"/>
      <c r="Z234" s="545"/>
    </row>
    <row r="235" ht="9.0" customHeight="1">
      <c r="A235" s="545"/>
      <c r="B235" s="545"/>
      <c r="C235" s="545"/>
      <c r="D235" s="545"/>
      <c r="E235" s="545"/>
      <c r="F235" s="545"/>
      <c r="G235" s="545"/>
      <c r="H235" s="545"/>
      <c r="I235" s="545"/>
      <c r="J235" s="545"/>
      <c r="K235" s="545"/>
      <c r="L235" s="545"/>
      <c r="M235" s="545"/>
      <c r="N235" s="545"/>
      <c r="O235" s="545"/>
      <c r="P235" s="545"/>
      <c r="Q235" s="545"/>
      <c r="R235" s="545"/>
      <c r="S235" s="545"/>
      <c r="T235" s="545"/>
      <c r="U235" s="545"/>
      <c r="V235" s="545"/>
      <c r="W235" s="545"/>
      <c r="X235" s="545"/>
      <c r="Y235" s="545"/>
      <c r="Z235" s="545"/>
    </row>
    <row r="236" ht="9.0" customHeight="1">
      <c r="A236" s="545"/>
      <c r="B236" s="545"/>
      <c r="C236" s="545"/>
      <c r="D236" s="545"/>
      <c r="E236" s="545"/>
      <c r="F236" s="545"/>
      <c r="G236" s="545"/>
      <c r="H236" s="545"/>
      <c r="I236" s="545"/>
      <c r="J236" s="545"/>
      <c r="K236" s="545"/>
      <c r="L236" s="545"/>
      <c r="M236" s="545"/>
      <c r="N236" s="545"/>
      <c r="O236" s="545"/>
      <c r="P236" s="545"/>
      <c r="Q236" s="545"/>
      <c r="R236" s="545"/>
      <c r="S236" s="545"/>
      <c r="T236" s="545"/>
      <c r="U236" s="545"/>
      <c r="V236" s="545"/>
      <c r="W236" s="545"/>
      <c r="X236" s="545"/>
      <c r="Y236" s="545"/>
      <c r="Z236" s="545"/>
    </row>
    <row r="237" ht="9.0" customHeight="1">
      <c r="A237" s="545"/>
      <c r="B237" s="545"/>
      <c r="C237" s="545"/>
      <c r="D237" s="545"/>
      <c r="E237" s="545"/>
      <c r="F237" s="545"/>
      <c r="G237" s="545"/>
      <c r="H237" s="545"/>
      <c r="I237" s="545"/>
      <c r="J237" s="545"/>
      <c r="K237" s="545"/>
      <c r="L237" s="545"/>
      <c r="M237" s="545"/>
      <c r="N237" s="545"/>
      <c r="O237" s="545"/>
      <c r="P237" s="545"/>
      <c r="Q237" s="545"/>
      <c r="R237" s="545"/>
      <c r="S237" s="545"/>
      <c r="T237" s="545"/>
      <c r="U237" s="545"/>
      <c r="V237" s="545"/>
      <c r="W237" s="545"/>
      <c r="X237" s="545"/>
      <c r="Y237" s="545"/>
      <c r="Z237" s="545"/>
    </row>
    <row r="238" ht="9.0" customHeight="1">
      <c r="A238" s="545"/>
      <c r="B238" s="545"/>
      <c r="C238" s="545"/>
      <c r="D238" s="545"/>
      <c r="E238" s="545"/>
      <c r="F238" s="545"/>
      <c r="G238" s="545"/>
      <c r="H238" s="545"/>
      <c r="I238" s="545"/>
      <c r="J238" s="545"/>
      <c r="K238" s="545"/>
      <c r="L238" s="545"/>
      <c r="M238" s="545"/>
      <c r="N238" s="545"/>
      <c r="O238" s="545"/>
      <c r="P238" s="545"/>
      <c r="Q238" s="545"/>
      <c r="R238" s="545"/>
      <c r="S238" s="545"/>
      <c r="T238" s="545"/>
      <c r="U238" s="545"/>
      <c r="V238" s="545"/>
      <c r="W238" s="545"/>
      <c r="X238" s="545"/>
      <c r="Y238" s="545"/>
      <c r="Z238" s="545"/>
    </row>
    <row r="239" ht="9.0" customHeight="1">
      <c r="A239" s="545"/>
      <c r="B239" s="545"/>
      <c r="C239" s="545"/>
      <c r="D239" s="545"/>
      <c r="E239" s="545"/>
      <c r="F239" s="545"/>
      <c r="G239" s="545"/>
      <c r="H239" s="545"/>
      <c r="I239" s="545"/>
      <c r="J239" s="545"/>
      <c r="K239" s="545"/>
      <c r="L239" s="545"/>
      <c r="M239" s="545"/>
      <c r="N239" s="545"/>
      <c r="O239" s="545"/>
      <c r="P239" s="545"/>
      <c r="Q239" s="545"/>
      <c r="R239" s="545"/>
      <c r="S239" s="545"/>
      <c r="T239" s="545"/>
      <c r="U239" s="545"/>
      <c r="V239" s="545"/>
      <c r="W239" s="545"/>
      <c r="X239" s="545"/>
      <c r="Y239" s="545"/>
      <c r="Z239" s="545"/>
    </row>
    <row r="240" ht="9.0" customHeight="1">
      <c r="A240" s="545"/>
      <c r="B240" s="545"/>
      <c r="C240" s="545"/>
      <c r="D240" s="545"/>
      <c r="E240" s="545"/>
      <c r="F240" s="545"/>
      <c r="G240" s="545"/>
      <c r="H240" s="545"/>
      <c r="I240" s="545"/>
      <c r="J240" s="545"/>
      <c r="K240" s="545"/>
      <c r="L240" s="545"/>
      <c r="M240" s="545"/>
      <c r="N240" s="545"/>
      <c r="O240" s="545"/>
      <c r="P240" s="545"/>
      <c r="Q240" s="545"/>
      <c r="R240" s="545"/>
      <c r="S240" s="545"/>
      <c r="T240" s="545"/>
      <c r="U240" s="545"/>
      <c r="V240" s="545"/>
      <c r="W240" s="545"/>
      <c r="X240" s="545"/>
      <c r="Y240" s="545"/>
      <c r="Z240" s="545"/>
    </row>
    <row r="241" ht="9.0" customHeight="1">
      <c r="A241" s="545"/>
      <c r="B241" s="545"/>
      <c r="C241" s="545"/>
      <c r="D241" s="545"/>
      <c r="E241" s="545"/>
      <c r="F241" s="545"/>
      <c r="G241" s="545"/>
      <c r="H241" s="545"/>
      <c r="I241" s="545"/>
      <c r="J241" s="545"/>
      <c r="K241" s="545"/>
      <c r="L241" s="545"/>
      <c r="M241" s="545"/>
      <c r="N241" s="545"/>
      <c r="O241" s="545"/>
      <c r="P241" s="545"/>
      <c r="Q241" s="545"/>
      <c r="R241" s="545"/>
      <c r="S241" s="545"/>
      <c r="T241" s="545"/>
      <c r="U241" s="545"/>
      <c r="V241" s="545"/>
      <c r="W241" s="545"/>
      <c r="X241" s="545"/>
      <c r="Y241" s="545"/>
      <c r="Z241" s="545"/>
    </row>
    <row r="242" ht="9.0" customHeight="1">
      <c r="A242" s="545"/>
      <c r="B242" s="545"/>
      <c r="C242" s="545"/>
      <c r="D242" s="545"/>
      <c r="E242" s="545"/>
      <c r="F242" s="545"/>
      <c r="G242" s="545"/>
      <c r="H242" s="545"/>
      <c r="I242" s="545"/>
      <c r="J242" s="545"/>
      <c r="K242" s="545"/>
      <c r="L242" s="545"/>
      <c r="M242" s="545"/>
      <c r="N242" s="545"/>
      <c r="O242" s="545"/>
      <c r="P242" s="545"/>
      <c r="Q242" s="545"/>
      <c r="R242" s="545"/>
      <c r="S242" s="545"/>
      <c r="T242" s="545"/>
      <c r="U242" s="545"/>
      <c r="V242" s="545"/>
      <c r="W242" s="545"/>
      <c r="X242" s="545"/>
      <c r="Y242" s="545"/>
      <c r="Z242" s="545"/>
    </row>
    <row r="243" ht="9.0" customHeight="1">
      <c r="A243" s="545"/>
      <c r="B243" s="545"/>
      <c r="C243" s="545"/>
      <c r="D243" s="545"/>
      <c r="E243" s="545"/>
      <c r="F243" s="545"/>
      <c r="G243" s="545"/>
      <c r="H243" s="545"/>
      <c r="I243" s="545"/>
      <c r="J243" s="545"/>
      <c r="K243" s="545"/>
      <c r="L243" s="545"/>
      <c r="M243" s="545"/>
      <c r="N243" s="545"/>
      <c r="O243" s="545"/>
      <c r="P243" s="545"/>
      <c r="Q243" s="545"/>
      <c r="R243" s="545"/>
      <c r="S243" s="545"/>
      <c r="T243" s="545"/>
      <c r="U243" s="545"/>
      <c r="V243" s="545"/>
      <c r="W243" s="545"/>
      <c r="X243" s="545"/>
      <c r="Y243" s="545"/>
      <c r="Z243" s="545"/>
    </row>
    <row r="244" ht="9.0" customHeight="1">
      <c r="A244" s="545"/>
      <c r="B244" s="545"/>
      <c r="C244" s="545"/>
      <c r="D244" s="545"/>
      <c r="E244" s="545"/>
      <c r="F244" s="545"/>
      <c r="G244" s="545"/>
      <c r="H244" s="545"/>
      <c r="I244" s="545"/>
      <c r="J244" s="545"/>
      <c r="K244" s="545"/>
      <c r="L244" s="545"/>
      <c r="M244" s="545"/>
      <c r="N244" s="545"/>
      <c r="O244" s="545"/>
      <c r="P244" s="545"/>
      <c r="Q244" s="545"/>
      <c r="R244" s="545"/>
      <c r="S244" s="545"/>
      <c r="T244" s="545"/>
      <c r="U244" s="545"/>
      <c r="V244" s="545"/>
      <c r="W244" s="545"/>
      <c r="X244" s="545"/>
      <c r="Y244" s="545"/>
      <c r="Z244" s="545"/>
    </row>
    <row r="245" ht="9.0" customHeight="1">
      <c r="A245" s="545"/>
      <c r="B245" s="545"/>
      <c r="C245" s="545"/>
      <c r="D245" s="545"/>
      <c r="E245" s="545"/>
      <c r="F245" s="545"/>
      <c r="G245" s="545"/>
      <c r="H245" s="545"/>
      <c r="I245" s="545"/>
      <c r="J245" s="545"/>
      <c r="K245" s="545"/>
      <c r="L245" s="545"/>
      <c r="M245" s="545"/>
      <c r="N245" s="545"/>
      <c r="O245" s="545"/>
      <c r="P245" s="545"/>
      <c r="Q245" s="545"/>
      <c r="R245" s="545"/>
      <c r="S245" s="545"/>
      <c r="T245" s="545"/>
      <c r="U245" s="545"/>
      <c r="V245" s="545"/>
      <c r="W245" s="545"/>
      <c r="X245" s="545"/>
      <c r="Y245" s="545"/>
      <c r="Z245" s="545"/>
    </row>
    <row r="246" ht="9.0" customHeight="1">
      <c r="A246" s="545"/>
      <c r="B246" s="545"/>
      <c r="C246" s="545"/>
      <c r="D246" s="545"/>
      <c r="E246" s="545"/>
      <c r="F246" s="545"/>
      <c r="G246" s="545"/>
      <c r="H246" s="545"/>
      <c r="I246" s="545"/>
      <c r="J246" s="545"/>
      <c r="K246" s="545"/>
      <c r="L246" s="545"/>
      <c r="M246" s="545"/>
      <c r="N246" s="545"/>
      <c r="O246" s="545"/>
      <c r="P246" s="545"/>
      <c r="Q246" s="545"/>
      <c r="R246" s="545"/>
      <c r="S246" s="545"/>
      <c r="T246" s="545"/>
      <c r="U246" s="545"/>
      <c r="V246" s="545"/>
      <c r="W246" s="545"/>
      <c r="X246" s="545"/>
      <c r="Y246" s="545"/>
      <c r="Z246" s="545"/>
    </row>
    <row r="247" ht="9.0" customHeight="1">
      <c r="A247" s="545"/>
      <c r="B247" s="545"/>
      <c r="C247" s="545"/>
      <c r="D247" s="545"/>
      <c r="E247" s="545"/>
      <c r="F247" s="545"/>
      <c r="G247" s="545"/>
      <c r="H247" s="545"/>
      <c r="I247" s="545"/>
      <c r="J247" s="545"/>
      <c r="K247" s="545"/>
      <c r="L247" s="545"/>
      <c r="M247" s="545"/>
      <c r="N247" s="545"/>
      <c r="O247" s="545"/>
      <c r="P247" s="545"/>
      <c r="Q247" s="545"/>
      <c r="R247" s="545"/>
      <c r="S247" s="545"/>
      <c r="T247" s="545"/>
      <c r="U247" s="545"/>
      <c r="V247" s="545"/>
      <c r="W247" s="545"/>
      <c r="X247" s="545"/>
      <c r="Y247" s="545"/>
      <c r="Z247" s="545"/>
    </row>
    <row r="248" ht="9.0" customHeight="1">
      <c r="A248" s="545"/>
      <c r="B248" s="545"/>
      <c r="C248" s="545"/>
      <c r="D248" s="545"/>
      <c r="E248" s="545"/>
      <c r="F248" s="545"/>
      <c r="G248" s="545"/>
      <c r="H248" s="545"/>
      <c r="I248" s="545"/>
      <c r="J248" s="545"/>
      <c r="K248" s="545"/>
      <c r="L248" s="545"/>
      <c r="M248" s="545"/>
      <c r="N248" s="545"/>
      <c r="O248" s="545"/>
      <c r="P248" s="545"/>
      <c r="Q248" s="545"/>
      <c r="R248" s="545"/>
      <c r="S248" s="545"/>
      <c r="T248" s="545"/>
      <c r="U248" s="545"/>
      <c r="V248" s="545"/>
      <c r="W248" s="545"/>
      <c r="X248" s="545"/>
      <c r="Y248" s="545"/>
      <c r="Z248" s="545"/>
    </row>
    <row r="249" ht="9.0" customHeight="1">
      <c r="A249" s="545"/>
      <c r="B249" s="545"/>
      <c r="C249" s="545"/>
      <c r="D249" s="545"/>
      <c r="E249" s="545"/>
      <c r="F249" s="545"/>
      <c r="G249" s="545"/>
      <c r="H249" s="545"/>
      <c r="I249" s="545"/>
      <c r="J249" s="545"/>
      <c r="K249" s="545"/>
      <c r="L249" s="545"/>
      <c r="M249" s="545"/>
      <c r="N249" s="545"/>
      <c r="O249" s="545"/>
      <c r="P249" s="545"/>
      <c r="Q249" s="545"/>
      <c r="R249" s="545"/>
      <c r="S249" s="545"/>
      <c r="T249" s="545"/>
      <c r="U249" s="545"/>
      <c r="V249" s="545"/>
      <c r="W249" s="545"/>
      <c r="X249" s="545"/>
      <c r="Y249" s="545"/>
      <c r="Z249" s="545"/>
    </row>
    <row r="250" ht="9.0" customHeight="1">
      <c r="A250" s="545"/>
      <c r="B250" s="545"/>
      <c r="C250" s="545"/>
      <c r="D250" s="545"/>
      <c r="E250" s="545"/>
      <c r="F250" s="545"/>
      <c r="G250" s="545"/>
      <c r="H250" s="545"/>
      <c r="I250" s="545"/>
      <c r="J250" s="545"/>
      <c r="K250" s="545"/>
      <c r="L250" s="545"/>
      <c r="M250" s="545"/>
      <c r="N250" s="545"/>
      <c r="O250" s="545"/>
      <c r="P250" s="545"/>
      <c r="Q250" s="545"/>
      <c r="R250" s="545"/>
      <c r="S250" s="545"/>
      <c r="T250" s="545"/>
      <c r="U250" s="545"/>
      <c r="V250" s="545"/>
      <c r="W250" s="545"/>
      <c r="X250" s="545"/>
      <c r="Y250" s="545"/>
      <c r="Z250" s="545"/>
    </row>
    <row r="251" ht="9.0" customHeight="1">
      <c r="A251" s="545"/>
      <c r="B251" s="545"/>
      <c r="C251" s="545"/>
      <c r="D251" s="545"/>
      <c r="E251" s="545"/>
      <c r="F251" s="545"/>
      <c r="G251" s="545"/>
      <c r="H251" s="545"/>
      <c r="I251" s="545"/>
      <c r="J251" s="545"/>
      <c r="K251" s="545"/>
      <c r="L251" s="545"/>
      <c r="M251" s="545"/>
      <c r="N251" s="545"/>
      <c r="O251" s="545"/>
      <c r="P251" s="545"/>
      <c r="Q251" s="545"/>
      <c r="R251" s="545"/>
      <c r="S251" s="545"/>
      <c r="T251" s="545"/>
      <c r="U251" s="545"/>
      <c r="V251" s="545"/>
      <c r="W251" s="545"/>
      <c r="X251" s="545"/>
      <c r="Y251" s="545"/>
      <c r="Z251" s="545"/>
    </row>
    <row r="252" ht="9.0" customHeight="1">
      <c r="A252" s="545"/>
      <c r="B252" s="545"/>
      <c r="C252" s="545"/>
      <c r="D252" s="545"/>
      <c r="E252" s="545"/>
      <c r="F252" s="545"/>
      <c r="G252" s="545"/>
      <c r="H252" s="545"/>
      <c r="I252" s="545"/>
      <c r="J252" s="545"/>
      <c r="K252" s="545"/>
      <c r="L252" s="545"/>
      <c r="M252" s="545"/>
      <c r="N252" s="545"/>
      <c r="O252" s="545"/>
      <c r="P252" s="545"/>
      <c r="Q252" s="545"/>
      <c r="R252" s="545"/>
      <c r="S252" s="545"/>
      <c r="T252" s="545"/>
      <c r="U252" s="545"/>
      <c r="V252" s="545"/>
      <c r="W252" s="545"/>
      <c r="X252" s="545"/>
      <c r="Y252" s="545"/>
      <c r="Z252" s="545"/>
    </row>
    <row r="253" ht="9.0" customHeight="1">
      <c r="A253" s="545"/>
      <c r="B253" s="545"/>
      <c r="C253" s="545"/>
      <c r="D253" s="545"/>
      <c r="E253" s="545"/>
      <c r="F253" s="545"/>
      <c r="G253" s="545"/>
      <c r="H253" s="545"/>
      <c r="I253" s="545"/>
      <c r="J253" s="545"/>
      <c r="K253" s="545"/>
      <c r="L253" s="545"/>
      <c r="M253" s="545"/>
      <c r="N253" s="545"/>
      <c r="O253" s="545"/>
      <c r="P253" s="545"/>
      <c r="Q253" s="545"/>
      <c r="R253" s="545"/>
      <c r="S253" s="545"/>
      <c r="T253" s="545"/>
      <c r="U253" s="545"/>
      <c r="V253" s="545"/>
      <c r="W253" s="545"/>
      <c r="X253" s="545"/>
      <c r="Y253" s="545"/>
      <c r="Z253" s="545"/>
    </row>
    <row r="254" ht="9.0" customHeight="1">
      <c r="A254" s="545"/>
      <c r="B254" s="545"/>
      <c r="C254" s="545"/>
      <c r="D254" s="545"/>
      <c r="E254" s="545"/>
      <c r="F254" s="545"/>
      <c r="G254" s="545"/>
      <c r="H254" s="545"/>
      <c r="I254" s="545"/>
      <c r="J254" s="545"/>
      <c r="K254" s="545"/>
      <c r="L254" s="545"/>
      <c r="M254" s="545"/>
      <c r="N254" s="545"/>
      <c r="O254" s="545"/>
      <c r="P254" s="545"/>
      <c r="Q254" s="545"/>
      <c r="R254" s="545"/>
      <c r="S254" s="545"/>
      <c r="T254" s="545"/>
      <c r="U254" s="545"/>
      <c r="V254" s="545"/>
      <c r="W254" s="545"/>
      <c r="X254" s="545"/>
      <c r="Y254" s="545"/>
      <c r="Z254" s="545"/>
    </row>
    <row r="255" ht="9.0" customHeight="1">
      <c r="A255" s="545"/>
      <c r="B255" s="545"/>
      <c r="C255" s="545"/>
      <c r="D255" s="545"/>
      <c r="E255" s="545"/>
      <c r="F255" s="545"/>
      <c r="G255" s="545"/>
      <c r="H255" s="545"/>
      <c r="I255" s="545"/>
      <c r="J255" s="545"/>
      <c r="K255" s="545"/>
      <c r="L255" s="545"/>
      <c r="M255" s="545"/>
      <c r="N255" s="545"/>
      <c r="O255" s="545"/>
      <c r="P255" s="545"/>
      <c r="Q255" s="545"/>
      <c r="R255" s="545"/>
      <c r="S255" s="545"/>
      <c r="T255" s="545"/>
      <c r="U255" s="545"/>
      <c r="V255" s="545"/>
      <c r="W255" s="545"/>
      <c r="X255" s="545"/>
      <c r="Y255" s="545"/>
      <c r="Z255" s="545"/>
    </row>
    <row r="256" ht="9.0" customHeight="1">
      <c r="A256" s="545"/>
      <c r="B256" s="545"/>
      <c r="C256" s="545"/>
      <c r="D256" s="545"/>
      <c r="E256" s="545"/>
      <c r="F256" s="545"/>
      <c r="G256" s="545"/>
      <c r="H256" s="545"/>
      <c r="I256" s="545"/>
      <c r="J256" s="545"/>
      <c r="K256" s="545"/>
      <c r="L256" s="545"/>
      <c r="M256" s="545"/>
      <c r="N256" s="545"/>
      <c r="O256" s="545"/>
      <c r="P256" s="545"/>
      <c r="Q256" s="545"/>
      <c r="R256" s="545"/>
      <c r="S256" s="545"/>
      <c r="T256" s="545"/>
      <c r="U256" s="545"/>
      <c r="V256" s="545"/>
      <c r="W256" s="545"/>
      <c r="X256" s="545"/>
      <c r="Y256" s="545"/>
      <c r="Z256" s="545"/>
    </row>
    <row r="257" ht="9.0" customHeight="1">
      <c r="A257" s="545"/>
      <c r="B257" s="545"/>
      <c r="C257" s="545"/>
      <c r="D257" s="545"/>
      <c r="E257" s="545"/>
      <c r="F257" s="545"/>
      <c r="G257" s="545"/>
      <c r="H257" s="545"/>
      <c r="I257" s="545"/>
      <c r="J257" s="545"/>
      <c r="K257" s="545"/>
      <c r="L257" s="545"/>
      <c r="M257" s="545"/>
      <c r="N257" s="545"/>
      <c r="O257" s="545"/>
      <c r="P257" s="545"/>
      <c r="Q257" s="545"/>
      <c r="R257" s="545"/>
      <c r="S257" s="545"/>
      <c r="T257" s="545"/>
      <c r="U257" s="545"/>
      <c r="V257" s="545"/>
      <c r="W257" s="545"/>
      <c r="X257" s="545"/>
      <c r="Y257" s="545"/>
      <c r="Z257" s="545"/>
    </row>
    <row r="258" ht="9.0" customHeight="1">
      <c r="A258" s="545"/>
      <c r="B258" s="545"/>
      <c r="C258" s="545"/>
      <c r="D258" s="545"/>
      <c r="E258" s="545"/>
      <c r="F258" s="545"/>
      <c r="G258" s="545"/>
      <c r="H258" s="545"/>
      <c r="I258" s="545"/>
      <c r="J258" s="545"/>
      <c r="K258" s="545"/>
      <c r="L258" s="545"/>
      <c r="M258" s="545"/>
      <c r="N258" s="545"/>
      <c r="O258" s="545"/>
      <c r="P258" s="545"/>
      <c r="Q258" s="545"/>
      <c r="R258" s="545"/>
      <c r="S258" s="545"/>
      <c r="T258" s="545"/>
      <c r="U258" s="545"/>
      <c r="V258" s="545"/>
      <c r="W258" s="545"/>
      <c r="X258" s="545"/>
      <c r="Y258" s="545"/>
      <c r="Z258" s="545"/>
    </row>
    <row r="259" ht="9.0" customHeight="1">
      <c r="A259" s="545"/>
      <c r="B259" s="545"/>
      <c r="C259" s="545"/>
      <c r="D259" s="545"/>
      <c r="E259" s="545"/>
      <c r="F259" s="545"/>
      <c r="G259" s="545"/>
      <c r="H259" s="545"/>
      <c r="I259" s="545"/>
      <c r="J259" s="545"/>
      <c r="K259" s="545"/>
      <c r="L259" s="545"/>
      <c r="M259" s="545"/>
      <c r="N259" s="545"/>
      <c r="O259" s="545"/>
      <c r="P259" s="545"/>
      <c r="Q259" s="545"/>
      <c r="R259" s="545"/>
      <c r="S259" s="545"/>
      <c r="T259" s="545"/>
      <c r="U259" s="545"/>
      <c r="V259" s="545"/>
      <c r="W259" s="545"/>
      <c r="X259" s="545"/>
      <c r="Y259" s="545"/>
      <c r="Z259" s="545"/>
    </row>
    <row r="260" ht="9.0" customHeight="1">
      <c r="A260" s="545"/>
      <c r="B260" s="545"/>
      <c r="C260" s="545"/>
      <c r="D260" s="545"/>
      <c r="E260" s="545"/>
      <c r="F260" s="545"/>
      <c r="G260" s="545"/>
      <c r="H260" s="545"/>
      <c r="I260" s="545"/>
      <c r="J260" s="545"/>
      <c r="K260" s="545"/>
      <c r="L260" s="545"/>
      <c r="M260" s="545"/>
      <c r="N260" s="545"/>
      <c r="O260" s="545"/>
      <c r="P260" s="545"/>
      <c r="Q260" s="545"/>
      <c r="R260" s="545"/>
      <c r="S260" s="545"/>
      <c r="T260" s="545"/>
      <c r="U260" s="545"/>
      <c r="V260" s="545"/>
      <c r="W260" s="545"/>
      <c r="X260" s="545"/>
      <c r="Y260" s="545"/>
      <c r="Z260" s="545"/>
    </row>
    <row r="261" ht="9.0" customHeight="1">
      <c r="A261" s="545"/>
      <c r="B261" s="545"/>
      <c r="C261" s="545"/>
      <c r="D261" s="545"/>
      <c r="E261" s="545"/>
      <c r="F261" s="545"/>
      <c r="G261" s="545"/>
      <c r="H261" s="545"/>
      <c r="I261" s="545"/>
      <c r="J261" s="545"/>
      <c r="K261" s="545"/>
      <c r="L261" s="545"/>
      <c r="M261" s="545"/>
      <c r="N261" s="545"/>
      <c r="O261" s="545"/>
      <c r="P261" s="545"/>
      <c r="Q261" s="545"/>
      <c r="R261" s="545"/>
      <c r="S261" s="545"/>
      <c r="T261" s="545"/>
      <c r="U261" s="545"/>
      <c r="V261" s="545"/>
      <c r="W261" s="545"/>
      <c r="X261" s="545"/>
      <c r="Y261" s="545"/>
      <c r="Z261" s="545"/>
    </row>
    <row r="262" ht="9.0" customHeight="1">
      <c r="A262" s="545"/>
      <c r="B262" s="545"/>
      <c r="C262" s="545"/>
      <c r="D262" s="545"/>
      <c r="E262" s="545"/>
      <c r="F262" s="545"/>
      <c r="G262" s="545"/>
      <c r="H262" s="545"/>
      <c r="I262" s="545"/>
      <c r="J262" s="545"/>
      <c r="K262" s="545"/>
      <c r="L262" s="545"/>
      <c r="M262" s="545"/>
      <c r="N262" s="545"/>
      <c r="O262" s="545"/>
      <c r="P262" s="545"/>
      <c r="Q262" s="545"/>
      <c r="R262" s="545"/>
      <c r="S262" s="545"/>
      <c r="T262" s="545"/>
      <c r="U262" s="545"/>
      <c r="V262" s="545"/>
      <c r="W262" s="545"/>
      <c r="X262" s="545"/>
      <c r="Y262" s="545"/>
      <c r="Z262" s="545"/>
    </row>
    <row r="263" ht="9.0" customHeight="1">
      <c r="A263" s="545"/>
      <c r="B263" s="545"/>
      <c r="C263" s="545"/>
      <c r="D263" s="545"/>
      <c r="E263" s="545"/>
      <c r="F263" s="545"/>
      <c r="G263" s="545"/>
      <c r="H263" s="545"/>
      <c r="I263" s="545"/>
      <c r="J263" s="545"/>
      <c r="K263" s="545"/>
      <c r="L263" s="545"/>
      <c r="M263" s="545"/>
      <c r="N263" s="545"/>
      <c r="O263" s="545"/>
      <c r="P263" s="545"/>
      <c r="Q263" s="545"/>
      <c r="R263" s="545"/>
      <c r="S263" s="545"/>
      <c r="T263" s="545"/>
      <c r="U263" s="545"/>
      <c r="V263" s="545"/>
      <c r="W263" s="545"/>
      <c r="X263" s="545"/>
      <c r="Y263" s="545"/>
      <c r="Z263" s="545"/>
    </row>
    <row r="264" ht="9.0" customHeight="1">
      <c r="A264" s="545"/>
      <c r="B264" s="545"/>
      <c r="C264" s="545"/>
      <c r="D264" s="545"/>
      <c r="E264" s="545"/>
      <c r="F264" s="545"/>
      <c r="G264" s="545"/>
      <c r="H264" s="545"/>
      <c r="I264" s="545"/>
      <c r="J264" s="545"/>
      <c r="K264" s="545"/>
      <c r="L264" s="545"/>
      <c r="M264" s="545"/>
      <c r="N264" s="545"/>
      <c r="O264" s="545"/>
      <c r="P264" s="545"/>
      <c r="Q264" s="545"/>
      <c r="R264" s="545"/>
      <c r="S264" s="545"/>
      <c r="T264" s="545"/>
      <c r="U264" s="545"/>
      <c r="V264" s="545"/>
      <c r="W264" s="545"/>
      <c r="X264" s="545"/>
      <c r="Y264" s="545"/>
      <c r="Z264" s="545"/>
    </row>
    <row r="265" ht="9.0" customHeight="1">
      <c r="A265" s="545"/>
      <c r="B265" s="545"/>
      <c r="C265" s="545"/>
      <c r="D265" s="545"/>
      <c r="E265" s="545"/>
      <c r="F265" s="545"/>
      <c r="G265" s="545"/>
      <c r="H265" s="545"/>
      <c r="I265" s="545"/>
      <c r="J265" s="545"/>
      <c r="K265" s="545"/>
      <c r="L265" s="545"/>
      <c r="M265" s="545"/>
      <c r="N265" s="545"/>
      <c r="O265" s="545"/>
      <c r="P265" s="545"/>
      <c r="Q265" s="545"/>
      <c r="R265" s="545"/>
      <c r="S265" s="545"/>
      <c r="T265" s="545"/>
      <c r="U265" s="545"/>
      <c r="V265" s="545"/>
      <c r="W265" s="545"/>
      <c r="X265" s="545"/>
      <c r="Y265" s="545"/>
      <c r="Z265" s="545"/>
    </row>
    <row r="266" ht="9.0" customHeight="1">
      <c r="A266" s="545"/>
      <c r="B266" s="545"/>
      <c r="C266" s="545"/>
      <c r="D266" s="545"/>
      <c r="E266" s="545"/>
      <c r="F266" s="545"/>
      <c r="G266" s="545"/>
      <c r="H266" s="545"/>
      <c r="I266" s="545"/>
      <c r="J266" s="545"/>
      <c r="K266" s="545"/>
      <c r="L266" s="545"/>
      <c r="M266" s="545"/>
      <c r="N266" s="545"/>
      <c r="O266" s="545"/>
      <c r="P266" s="545"/>
      <c r="Q266" s="545"/>
      <c r="R266" s="545"/>
      <c r="S266" s="545"/>
      <c r="T266" s="545"/>
      <c r="U266" s="545"/>
      <c r="V266" s="545"/>
      <c r="W266" s="545"/>
      <c r="X266" s="545"/>
      <c r="Y266" s="545"/>
      <c r="Z266" s="545"/>
    </row>
    <row r="267" ht="9.0" customHeight="1">
      <c r="A267" s="545"/>
      <c r="B267" s="545"/>
      <c r="C267" s="545"/>
      <c r="D267" s="545"/>
      <c r="E267" s="545"/>
      <c r="F267" s="545"/>
      <c r="G267" s="545"/>
      <c r="H267" s="545"/>
      <c r="I267" s="545"/>
      <c r="J267" s="545"/>
      <c r="K267" s="545"/>
      <c r="L267" s="545"/>
      <c r="M267" s="545"/>
      <c r="N267" s="545"/>
      <c r="O267" s="545"/>
      <c r="P267" s="545"/>
      <c r="Q267" s="545"/>
      <c r="R267" s="545"/>
      <c r="S267" s="545"/>
      <c r="T267" s="545"/>
      <c r="U267" s="545"/>
      <c r="V267" s="545"/>
      <c r="W267" s="545"/>
      <c r="X267" s="545"/>
      <c r="Y267" s="545"/>
      <c r="Z267" s="545"/>
    </row>
    <row r="268" ht="9.0" customHeight="1">
      <c r="A268" s="545"/>
      <c r="B268" s="545"/>
      <c r="C268" s="545"/>
      <c r="D268" s="545"/>
      <c r="E268" s="545"/>
      <c r="F268" s="545"/>
      <c r="G268" s="545"/>
      <c r="H268" s="545"/>
      <c r="I268" s="545"/>
      <c r="J268" s="545"/>
      <c r="K268" s="545"/>
      <c r="L268" s="545"/>
      <c r="M268" s="545"/>
      <c r="N268" s="545"/>
      <c r="O268" s="545"/>
      <c r="P268" s="545"/>
      <c r="Q268" s="545"/>
      <c r="R268" s="545"/>
      <c r="S268" s="545"/>
      <c r="T268" s="545"/>
      <c r="U268" s="545"/>
      <c r="V268" s="545"/>
      <c r="W268" s="545"/>
      <c r="X268" s="545"/>
      <c r="Y268" s="545"/>
      <c r="Z268" s="545"/>
    </row>
    <row r="269" ht="9.0" customHeight="1">
      <c r="A269" s="545"/>
      <c r="B269" s="545"/>
      <c r="C269" s="545"/>
      <c r="D269" s="545"/>
      <c r="E269" s="545"/>
      <c r="F269" s="545"/>
      <c r="G269" s="545"/>
      <c r="H269" s="545"/>
      <c r="I269" s="545"/>
      <c r="J269" s="545"/>
      <c r="K269" s="545"/>
      <c r="L269" s="545"/>
      <c r="M269" s="545"/>
      <c r="N269" s="545"/>
      <c r="O269" s="545"/>
      <c r="P269" s="545"/>
      <c r="Q269" s="545"/>
      <c r="R269" s="545"/>
      <c r="S269" s="545"/>
      <c r="T269" s="545"/>
      <c r="U269" s="545"/>
      <c r="V269" s="545"/>
      <c r="W269" s="545"/>
      <c r="X269" s="545"/>
      <c r="Y269" s="545"/>
      <c r="Z269" s="545"/>
    </row>
    <row r="270" ht="9.0" customHeight="1">
      <c r="A270" s="545"/>
      <c r="B270" s="545"/>
      <c r="C270" s="545"/>
      <c r="D270" s="545"/>
      <c r="E270" s="545"/>
      <c r="F270" s="545"/>
      <c r="G270" s="545"/>
      <c r="H270" s="545"/>
      <c r="I270" s="545"/>
      <c r="J270" s="545"/>
      <c r="K270" s="545"/>
      <c r="L270" s="545"/>
      <c r="M270" s="545"/>
      <c r="N270" s="545"/>
      <c r="O270" s="545"/>
      <c r="P270" s="545"/>
      <c r="Q270" s="545"/>
      <c r="R270" s="545"/>
      <c r="S270" s="545"/>
      <c r="T270" s="545"/>
      <c r="U270" s="545"/>
      <c r="V270" s="545"/>
      <c r="W270" s="545"/>
      <c r="X270" s="545"/>
      <c r="Y270" s="545"/>
      <c r="Z270" s="545"/>
    </row>
    <row r="271" ht="9.0" customHeight="1">
      <c r="A271" s="545"/>
      <c r="B271" s="545"/>
      <c r="C271" s="545"/>
      <c r="D271" s="545"/>
      <c r="E271" s="545"/>
      <c r="F271" s="545"/>
      <c r="G271" s="545"/>
      <c r="H271" s="545"/>
      <c r="I271" s="545"/>
      <c r="J271" s="545"/>
      <c r="K271" s="545"/>
      <c r="L271" s="545"/>
      <c r="M271" s="545"/>
      <c r="N271" s="545"/>
      <c r="O271" s="545"/>
      <c r="P271" s="545"/>
      <c r="Q271" s="545"/>
      <c r="R271" s="545"/>
      <c r="S271" s="545"/>
      <c r="T271" s="545"/>
      <c r="U271" s="545"/>
      <c r="V271" s="545"/>
      <c r="W271" s="545"/>
      <c r="X271" s="545"/>
      <c r="Y271" s="545"/>
      <c r="Z271" s="545"/>
    </row>
    <row r="272" ht="9.0" customHeight="1">
      <c r="A272" s="545"/>
      <c r="B272" s="545"/>
      <c r="C272" s="545"/>
      <c r="D272" s="545"/>
      <c r="E272" s="545"/>
      <c r="F272" s="545"/>
      <c r="G272" s="545"/>
      <c r="H272" s="545"/>
      <c r="I272" s="545"/>
      <c r="J272" s="545"/>
      <c r="K272" s="545"/>
      <c r="L272" s="545"/>
      <c r="M272" s="545"/>
      <c r="N272" s="545"/>
      <c r="O272" s="545"/>
      <c r="P272" s="545"/>
      <c r="Q272" s="545"/>
      <c r="R272" s="545"/>
      <c r="S272" s="545"/>
      <c r="T272" s="545"/>
      <c r="U272" s="545"/>
      <c r="V272" s="545"/>
      <c r="W272" s="545"/>
      <c r="X272" s="545"/>
      <c r="Y272" s="545"/>
      <c r="Z272" s="545"/>
    </row>
    <row r="273" ht="9.0" customHeight="1">
      <c r="A273" s="545"/>
      <c r="B273" s="545"/>
      <c r="C273" s="545"/>
      <c r="D273" s="545"/>
      <c r="E273" s="545"/>
      <c r="F273" s="545"/>
      <c r="G273" s="545"/>
      <c r="H273" s="545"/>
      <c r="I273" s="545"/>
      <c r="J273" s="545"/>
      <c r="K273" s="545"/>
      <c r="L273" s="545"/>
      <c r="M273" s="545"/>
      <c r="N273" s="545"/>
      <c r="O273" s="545"/>
      <c r="P273" s="545"/>
      <c r="Q273" s="545"/>
      <c r="R273" s="545"/>
      <c r="S273" s="545"/>
      <c r="T273" s="545"/>
      <c r="U273" s="545"/>
      <c r="V273" s="545"/>
      <c r="W273" s="545"/>
      <c r="X273" s="545"/>
      <c r="Y273" s="545"/>
      <c r="Z273" s="545"/>
    </row>
    <row r="274" ht="9.0" customHeight="1">
      <c r="A274" s="545"/>
      <c r="B274" s="545"/>
      <c r="C274" s="545"/>
      <c r="D274" s="545"/>
      <c r="E274" s="545"/>
      <c r="F274" s="545"/>
      <c r="G274" s="545"/>
      <c r="H274" s="545"/>
      <c r="I274" s="545"/>
      <c r="J274" s="545"/>
      <c r="K274" s="545"/>
      <c r="L274" s="545"/>
      <c r="M274" s="545"/>
      <c r="N274" s="545"/>
      <c r="O274" s="545"/>
      <c r="P274" s="545"/>
      <c r="Q274" s="545"/>
      <c r="R274" s="545"/>
      <c r="S274" s="545"/>
      <c r="T274" s="545"/>
      <c r="U274" s="545"/>
      <c r="V274" s="545"/>
      <c r="W274" s="545"/>
      <c r="X274" s="545"/>
      <c r="Y274" s="545"/>
      <c r="Z274" s="545"/>
    </row>
    <row r="275" ht="9.0" customHeight="1">
      <c r="A275" s="545"/>
      <c r="B275" s="545"/>
      <c r="C275" s="545"/>
      <c r="D275" s="545"/>
      <c r="E275" s="545"/>
      <c r="F275" s="545"/>
      <c r="G275" s="545"/>
      <c r="H275" s="545"/>
      <c r="I275" s="545"/>
      <c r="J275" s="545"/>
      <c r="K275" s="545"/>
      <c r="L275" s="545"/>
      <c r="M275" s="545"/>
      <c r="N275" s="545"/>
      <c r="O275" s="545"/>
      <c r="P275" s="545"/>
      <c r="Q275" s="545"/>
      <c r="R275" s="545"/>
      <c r="S275" s="545"/>
      <c r="T275" s="545"/>
      <c r="U275" s="545"/>
      <c r="V275" s="545"/>
      <c r="W275" s="545"/>
      <c r="X275" s="545"/>
      <c r="Y275" s="545"/>
      <c r="Z275" s="545"/>
    </row>
    <row r="276" ht="9.0" customHeight="1">
      <c r="A276" s="545"/>
      <c r="B276" s="545"/>
      <c r="C276" s="545"/>
      <c r="D276" s="545"/>
      <c r="E276" s="545"/>
      <c r="F276" s="545"/>
      <c r="G276" s="545"/>
      <c r="H276" s="545"/>
      <c r="I276" s="545"/>
      <c r="J276" s="545"/>
      <c r="K276" s="545"/>
      <c r="L276" s="545"/>
      <c r="M276" s="545"/>
      <c r="N276" s="545"/>
      <c r="O276" s="545"/>
      <c r="P276" s="545"/>
      <c r="Q276" s="545"/>
      <c r="R276" s="545"/>
      <c r="S276" s="545"/>
      <c r="T276" s="545"/>
      <c r="U276" s="545"/>
      <c r="V276" s="545"/>
      <c r="W276" s="545"/>
      <c r="X276" s="545"/>
      <c r="Y276" s="545"/>
      <c r="Z276" s="545"/>
    </row>
    <row r="277" ht="9.0" customHeight="1">
      <c r="A277" s="545"/>
      <c r="B277" s="545"/>
      <c r="C277" s="545"/>
      <c r="D277" s="545"/>
      <c r="E277" s="545"/>
      <c r="F277" s="545"/>
      <c r="G277" s="545"/>
      <c r="H277" s="545"/>
      <c r="I277" s="545"/>
      <c r="J277" s="545"/>
      <c r="K277" s="545"/>
      <c r="L277" s="545"/>
      <c r="M277" s="545"/>
      <c r="N277" s="545"/>
      <c r="O277" s="545"/>
      <c r="P277" s="545"/>
      <c r="Q277" s="545"/>
      <c r="R277" s="545"/>
      <c r="S277" s="545"/>
      <c r="T277" s="545"/>
      <c r="U277" s="545"/>
      <c r="V277" s="545"/>
      <c r="W277" s="545"/>
      <c r="X277" s="545"/>
      <c r="Y277" s="545"/>
      <c r="Z277" s="545"/>
    </row>
    <row r="278" ht="9.0" customHeight="1">
      <c r="A278" s="545"/>
      <c r="B278" s="545"/>
      <c r="C278" s="545"/>
      <c r="D278" s="545"/>
      <c r="E278" s="545"/>
      <c r="F278" s="545"/>
      <c r="G278" s="545"/>
      <c r="H278" s="545"/>
      <c r="I278" s="545"/>
      <c r="J278" s="545"/>
      <c r="K278" s="545"/>
      <c r="L278" s="545"/>
      <c r="M278" s="545"/>
      <c r="N278" s="545"/>
      <c r="O278" s="545"/>
      <c r="P278" s="545"/>
      <c r="Q278" s="545"/>
      <c r="R278" s="545"/>
      <c r="S278" s="545"/>
      <c r="T278" s="545"/>
      <c r="U278" s="545"/>
      <c r="V278" s="545"/>
      <c r="W278" s="545"/>
      <c r="X278" s="545"/>
      <c r="Y278" s="545"/>
      <c r="Z278" s="545"/>
    </row>
    <row r="279" ht="9.0" customHeight="1">
      <c r="A279" s="545"/>
      <c r="B279" s="545"/>
      <c r="C279" s="545"/>
      <c r="D279" s="545"/>
      <c r="E279" s="545"/>
      <c r="F279" s="545"/>
      <c r="G279" s="545"/>
      <c r="H279" s="545"/>
      <c r="I279" s="545"/>
      <c r="J279" s="545"/>
      <c r="K279" s="545"/>
      <c r="L279" s="545"/>
      <c r="M279" s="545"/>
      <c r="N279" s="545"/>
      <c r="O279" s="545"/>
      <c r="P279" s="545"/>
      <c r="Q279" s="545"/>
      <c r="R279" s="545"/>
      <c r="S279" s="545"/>
      <c r="T279" s="545"/>
      <c r="U279" s="545"/>
      <c r="V279" s="545"/>
      <c r="W279" s="545"/>
      <c r="X279" s="545"/>
      <c r="Y279" s="545"/>
      <c r="Z279" s="545"/>
    </row>
    <row r="280" ht="9.0" customHeight="1">
      <c r="A280" s="545"/>
      <c r="B280" s="545"/>
      <c r="C280" s="545"/>
      <c r="D280" s="545"/>
      <c r="E280" s="545"/>
      <c r="F280" s="545"/>
      <c r="G280" s="545"/>
      <c r="H280" s="545"/>
      <c r="I280" s="545"/>
      <c r="J280" s="545"/>
      <c r="K280" s="545"/>
      <c r="L280" s="545"/>
      <c r="M280" s="545"/>
      <c r="N280" s="545"/>
      <c r="O280" s="545"/>
      <c r="P280" s="545"/>
      <c r="Q280" s="545"/>
      <c r="R280" s="545"/>
      <c r="S280" s="545"/>
      <c r="T280" s="545"/>
      <c r="U280" s="545"/>
      <c r="V280" s="545"/>
      <c r="W280" s="545"/>
      <c r="X280" s="545"/>
      <c r="Y280" s="545"/>
      <c r="Z280" s="545"/>
    </row>
    <row r="281" ht="9.0" customHeight="1">
      <c r="A281" s="545"/>
      <c r="B281" s="545"/>
      <c r="C281" s="545"/>
      <c r="D281" s="545"/>
      <c r="E281" s="545"/>
      <c r="F281" s="545"/>
      <c r="G281" s="545"/>
      <c r="H281" s="545"/>
      <c r="I281" s="545"/>
      <c r="J281" s="545"/>
      <c r="K281" s="545"/>
      <c r="L281" s="545"/>
      <c r="M281" s="545"/>
      <c r="N281" s="545"/>
      <c r="O281" s="545"/>
      <c r="P281" s="545"/>
      <c r="Q281" s="545"/>
      <c r="R281" s="545"/>
      <c r="S281" s="545"/>
      <c r="T281" s="545"/>
      <c r="U281" s="545"/>
      <c r="V281" s="545"/>
      <c r="W281" s="545"/>
      <c r="X281" s="545"/>
      <c r="Y281" s="545"/>
      <c r="Z281" s="545"/>
    </row>
    <row r="282" ht="9.0" customHeight="1">
      <c r="A282" s="545"/>
      <c r="B282" s="545"/>
      <c r="C282" s="545"/>
      <c r="D282" s="545"/>
      <c r="E282" s="545"/>
      <c r="F282" s="545"/>
      <c r="G282" s="545"/>
      <c r="H282" s="545"/>
      <c r="I282" s="545"/>
      <c r="J282" s="545"/>
      <c r="K282" s="545"/>
      <c r="L282" s="545"/>
      <c r="M282" s="545"/>
      <c r="N282" s="545"/>
      <c r="O282" s="545"/>
      <c r="P282" s="545"/>
      <c r="Q282" s="545"/>
      <c r="R282" s="545"/>
      <c r="S282" s="545"/>
      <c r="T282" s="545"/>
      <c r="U282" s="545"/>
      <c r="V282" s="545"/>
      <c r="W282" s="545"/>
      <c r="X282" s="545"/>
      <c r="Y282" s="545"/>
      <c r="Z282" s="545"/>
    </row>
    <row r="283" ht="9.0" customHeight="1">
      <c r="A283" s="545"/>
      <c r="B283" s="545"/>
      <c r="C283" s="545"/>
      <c r="D283" s="545"/>
      <c r="E283" s="545"/>
      <c r="F283" s="545"/>
      <c r="G283" s="545"/>
      <c r="H283" s="545"/>
      <c r="I283" s="545"/>
      <c r="J283" s="545"/>
      <c r="K283" s="545"/>
      <c r="L283" s="545"/>
      <c r="M283" s="545"/>
      <c r="N283" s="545"/>
      <c r="O283" s="545"/>
      <c r="P283" s="545"/>
      <c r="Q283" s="545"/>
      <c r="R283" s="545"/>
      <c r="S283" s="545"/>
      <c r="T283" s="545"/>
      <c r="U283" s="545"/>
      <c r="V283" s="545"/>
      <c r="W283" s="545"/>
      <c r="X283" s="545"/>
      <c r="Y283" s="545"/>
      <c r="Z283" s="545"/>
    </row>
    <row r="284" ht="9.0" customHeight="1">
      <c r="A284" s="545"/>
      <c r="B284" s="545"/>
      <c r="C284" s="545"/>
      <c r="D284" s="545"/>
      <c r="E284" s="545"/>
      <c r="F284" s="545"/>
      <c r="G284" s="545"/>
      <c r="H284" s="545"/>
      <c r="I284" s="545"/>
      <c r="J284" s="545"/>
      <c r="K284" s="545"/>
      <c r="L284" s="545"/>
      <c r="M284" s="545"/>
      <c r="N284" s="545"/>
      <c r="O284" s="545"/>
      <c r="P284" s="545"/>
      <c r="Q284" s="545"/>
      <c r="R284" s="545"/>
      <c r="S284" s="545"/>
      <c r="T284" s="545"/>
      <c r="U284" s="545"/>
      <c r="V284" s="545"/>
      <c r="W284" s="545"/>
      <c r="X284" s="545"/>
      <c r="Y284" s="545"/>
      <c r="Z284" s="545"/>
    </row>
    <row r="285" ht="9.0" customHeight="1">
      <c r="A285" s="545"/>
      <c r="B285" s="545"/>
      <c r="C285" s="545"/>
      <c r="D285" s="545"/>
      <c r="E285" s="545"/>
      <c r="F285" s="545"/>
      <c r="G285" s="545"/>
      <c r="H285" s="545"/>
      <c r="I285" s="545"/>
      <c r="J285" s="545"/>
      <c r="K285" s="545"/>
      <c r="L285" s="545"/>
      <c r="M285" s="545"/>
      <c r="N285" s="545"/>
      <c r="O285" s="545"/>
      <c r="P285" s="545"/>
      <c r="Q285" s="545"/>
      <c r="R285" s="545"/>
      <c r="S285" s="545"/>
      <c r="T285" s="545"/>
      <c r="U285" s="545"/>
      <c r="V285" s="545"/>
      <c r="W285" s="545"/>
      <c r="X285" s="545"/>
      <c r="Y285" s="545"/>
      <c r="Z285" s="545"/>
    </row>
    <row r="286" ht="9.0" customHeight="1">
      <c r="A286" s="545"/>
      <c r="B286" s="545"/>
      <c r="C286" s="545"/>
      <c r="D286" s="545"/>
      <c r="E286" s="545"/>
      <c r="F286" s="545"/>
      <c r="G286" s="545"/>
      <c r="H286" s="545"/>
      <c r="I286" s="545"/>
      <c r="J286" s="545"/>
      <c r="K286" s="545"/>
      <c r="L286" s="545"/>
      <c r="M286" s="545"/>
      <c r="N286" s="545"/>
      <c r="O286" s="545"/>
      <c r="P286" s="545"/>
      <c r="Q286" s="545"/>
      <c r="R286" s="545"/>
      <c r="S286" s="545"/>
      <c r="T286" s="545"/>
      <c r="U286" s="545"/>
      <c r="V286" s="545"/>
      <c r="W286" s="545"/>
      <c r="X286" s="545"/>
      <c r="Y286" s="545"/>
      <c r="Z286" s="545"/>
    </row>
    <row r="287" ht="9.0" customHeight="1">
      <c r="A287" s="545"/>
      <c r="B287" s="545"/>
      <c r="C287" s="545"/>
      <c r="D287" s="545"/>
      <c r="E287" s="545"/>
      <c r="F287" s="545"/>
      <c r="G287" s="545"/>
      <c r="H287" s="545"/>
      <c r="I287" s="545"/>
      <c r="J287" s="545"/>
      <c r="K287" s="545"/>
      <c r="L287" s="545"/>
      <c r="M287" s="545"/>
      <c r="N287" s="545"/>
      <c r="O287" s="545"/>
      <c r="P287" s="545"/>
      <c r="Q287" s="545"/>
      <c r="R287" s="545"/>
      <c r="S287" s="545"/>
      <c r="T287" s="545"/>
      <c r="U287" s="545"/>
      <c r="V287" s="545"/>
      <c r="W287" s="545"/>
      <c r="X287" s="545"/>
      <c r="Y287" s="545"/>
      <c r="Z287" s="545"/>
    </row>
    <row r="288" ht="9.0" customHeight="1">
      <c r="A288" s="545"/>
      <c r="B288" s="545"/>
      <c r="C288" s="545"/>
      <c r="D288" s="545"/>
      <c r="E288" s="545"/>
      <c r="F288" s="545"/>
      <c r="G288" s="545"/>
      <c r="H288" s="545"/>
      <c r="I288" s="545"/>
      <c r="J288" s="545"/>
      <c r="K288" s="545"/>
      <c r="L288" s="545"/>
      <c r="M288" s="545"/>
      <c r="N288" s="545"/>
      <c r="O288" s="545"/>
      <c r="P288" s="545"/>
      <c r="Q288" s="545"/>
      <c r="R288" s="545"/>
      <c r="S288" s="545"/>
      <c r="T288" s="545"/>
      <c r="U288" s="545"/>
      <c r="V288" s="545"/>
      <c r="W288" s="545"/>
      <c r="X288" s="545"/>
      <c r="Y288" s="545"/>
      <c r="Z288" s="545"/>
    </row>
    <row r="289" ht="9.0" customHeight="1">
      <c r="A289" s="545"/>
      <c r="B289" s="545"/>
      <c r="C289" s="545"/>
      <c r="D289" s="545"/>
      <c r="E289" s="545"/>
      <c r="F289" s="545"/>
      <c r="G289" s="545"/>
      <c r="H289" s="545"/>
      <c r="I289" s="545"/>
      <c r="J289" s="545"/>
      <c r="K289" s="545"/>
      <c r="L289" s="545"/>
      <c r="M289" s="545"/>
      <c r="N289" s="545"/>
      <c r="O289" s="545"/>
      <c r="P289" s="545"/>
      <c r="Q289" s="545"/>
      <c r="R289" s="545"/>
      <c r="S289" s="545"/>
      <c r="T289" s="545"/>
      <c r="U289" s="545"/>
      <c r="V289" s="545"/>
      <c r="W289" s="545"/>
      <c r="X289" s="545"/>
      <c r="Y289" s="545"/>
      <c r="Z289" s="545"/>
    </row>
    <row r="290" ht="9.0" customHeight="1">
      <c r="A290" s="545"/>
      <c r="B290" s="545"/>
      <c r="C290" s="545"/>
      <c r="D290" s="545"/>
      <c r="E290" s="545"/>
      <c r="F290" s="545"/>
      <c r="G290" s="545"/>
      <c r="H290" s="545"/>
      <c r="I290" s="545"/>
      <c r="J290" s="545"/>
      <c r="K290" s="545"/>
      <c r="L290" s="545"/>
      <c r="M290" s="545"/>
      <c r="N290" s="545"/>
      <c r="O290" s="545"/>
      <c r="P290" s="545"/>
      <c r="Q290" s="545"/>
      <c r="R290" s="545"/>
      <c r="S290" s="545"/>
      <c r="T290" s="545"/>
      <c r="U290" s="545"/>
      <c r="V290" s="545"/>
      <c r="W290" s="545"/>
      <c r="X290" s="545"/>
      <c r="Y290" s="545"/>
      <c r="Z290" s="545"/>
    </row>
    <row r="291" ht="9.0" customHeight="1">
      <c r="A291" s="545"/>
      <c r="B291" s="545"/>
      <c r="C291" s="545"/>
      <c r="D291" s="545"/>
      <c r="E291" s="545"/>
      <c r="F291" s="545"/>
      <c r="G291" s="545"/>
      <c r="H291" s="545"/>
      <c r="I291" s="545"/>
      <c r="J291" s="545"/>
      <c r="K291" s="545"/>
      <c r="L291" s="545"/>
      <c r="M291" s="545"/>
      <c r="N291" s="545"/>
      <c r="O291" s="545"/>
      <c r="P291" s="545"/>
      <c r="Q291" s="545"/>
      <c r="R291" s="545"/>
      <c r="S291" s="545"/>
      <c r="T291" s="545"/>
      <c r="U291" s="545"/>
      <c r="V291" s="545"/>
      <c r="W291" s="545"/>
      <c r="X291" s="545"/>
      <c r="Y291" s="545"/>
      <c r="Z291" s="545"/>
    </row>
    <row r="292" ht="9.0" customHeight="1">
      <c r="A292" s="545"/>
      <c r="B292" s="545"/>
      <c r="C292" s="545"/>
      <c r="D292" s="545"/>
      <c r="E292" s="545"/>
      <c r="F292" s="545"/>
      <c r="G292" s="545"/>
      <c r="H292" s="545"/>
      <c r="I292" s="545"/>
      <c r="J292" s="545"/>
      <c r="K292" s="545"/>
      <c r="L292" s="545"/>
      <c r="M292" s="545"/>
      <c r="N292" s="545"/>
      <c r="O292" s="545"/>
      <c r="P292" s="545"/>
      <c r="Q292" s="545"/>
      <c r="R292" s="545"/>
      <c r="S292" s="545"/>
      <c r="T292" s="545"/>
      <c r="U292" s="545"/>
      <c r="V292" s="545"/>
      <c r="W292" s="545"/>
      <c r="X292" s="545"/>
      <c r="Y292" s="545"/>
      <c r="Z292" s="545"/>
    </row>
    <row r="293" ht="9.0" customHeight="1">
      <c r="A293" s="545"/>
      <c r="B293" s="545"/>
      <c r="C293" s="545"/>
      <c r="D293" s="545"/>
      <c r="E293" s="545"/>
      <c r="F293" s="545"/>
      <c r="G293" s="545"/>
      <c r="H293" s="545"/>
      <c r="I293" s="545"/>
      <c r="J293" s="545"/>
      <c r="K293" s="545"/>
      <c r="L293" s="545"/>
      <c r="M293" s="545"/>
      <c r="N293" s="545"/>
      <c r="O293" s="545"/>
      <c r="P293" s="545"/>
      <c r="Q293" s="545"/>
      <c r="R293" s="545"/>
      <c r="S293" s="545"/>
      <c r="T293" s="545"/>
      <c r="U293" s="545"/>
      <c r="V293" s="545"/>
      <c r="W293" s="545"/>
      <c r="X293" s="545"/>
      <c r="Y293" s="545"/>
      <c r="Z293" s="545"/>
    </row>
    <row r="294" ht="9.0" customHeight="1">
      <c r="A294" s="545"/>
      <c r="B294" s="545"/>
      <c r="C294" s="545"/>
      <c r="D294" s="545"/>
      <c r="E294" s="545"/>
      <c r="F294" s="545"/>
      <c r="G294" s="545"/>
      <c r="H294" s="545"/>
      <c r="I294" s="545"/>
      <c r="J294" s="545"/>
      <c r="K294" s="545"/>
      <c r="L294" s="545"/>
      <c r="M294" s="545"/>
      <c r="N294" s="545"/>
      <c r="O294" s="545"/>
      <c r="P294" s="545"/>
      <c r="Q294" s="545"/>
      <c r="R294" s="545"/>
      <c r="S294" s="545"/>
      <c r="T294" s="545"/>
      <c r="U294" s="545"/>
      <c r="V294" s="545"/>
      <c r="W294" s="545"/>
      <c r="X294" s="545"/>
      <c r="Y294" s="545"/>
      <c r="Z294" s="545"/>
    </row>
    <row r="295" ht="9.0" customHeight="1">
      <c r="A295" s="545"/>
      <c r="B295" s="545"/>
      <c r="C295" s="545"/>
      <c r="D295" s="545"/>
      <c r="E295" s="545"/>
      <c r="F295" s="545"/>
      <c r="G295" s="545"/>
      <c r="H295" s="545"/>
      <c r="I295" s="545"/>
      <c r="J295" s="545"/>
      <c r="K295" s="545"/>
      <c r="L295" s="545"/>
      <c r="M295" s="545"/>
      <c r="N295" s="545"/>
      <c r="O295" s="545"/>
      <c r="P295" s="545"/>
      <c r="Q295" s="545"/>
      <c r="R295" s="545"/>
      <c r="S295" s="545"/>
      <c r="T295" s="545"/>
      <c r="U295" s="545"/>
      <c r="V295" s="545"/>
      <c r="W295" s="545"/>
      <c r="X295" s="545"/>
      <c r="Y295" s="545"/>
      <c r="Z295" s="545"/>
    </row>
    <row r="296" ht="9.0" customHeight="1">
      <c r="A296" s="545"/>
      <c r="B296" s="545"/>
      <c r="C296" s="545"/>
      <c r="D296" s="545"/>
      <c r="E296" s="545"/>
      <c r="F296" s="545"/>
      <c r="G296" s="545"/>
      <c r="H296" s="545"/>
      <c r="I296" s="545"/>
      <c r="J296" s="545"/>
      <c r="K296" s="545"/>
      <c r="L296" s="545"/>
      <c r="M296" s="545"/>
      <c r="N296" s="545"/>
      <c r="O296" s="545"/>
      <c r="P296" s="545"/>
      <c r="Q296" s="545"/>
      <c r="R296" s="545"/>
      <c r="S296" s="545"/>
      <c r="T296" s="545"/>
      <c r="U296" s="545"/>
      <c r="V296" s="545"/>
      <c r="W296" s="545"/>
      <c r="X296" s="545"/>
      <c r="Y296" s="545"/>
      <c r="Z296" s="545"/>
    </row>
    <row r="297" ht="9.0" customHeight="1">
      <c r="A297" s="545"/>
      <c r="B297" s="545"/>
      <c r="C297" s="545"/>
      <c r="D297" s="545"/>
      <c r="E297" s="545"/>
      <c r="F297" s="545"/>
      <c r="G297" s="545"/>
      <c r="H297" s="545"/>
      <c r="I297" s="545"/>
      <c r="J297" s="545"/>
      <c r="K297" s="545"/>
      <c r="L297" s="545"/>
      <c r="M297" s="545"/>
      <c r="N297" s="545"/>
      <c r="O297" s="545"/>
      <c r="P297" s="545"/>
      <c r="Q297" s="545"/>
      <c r="R297" s="545"/>
      <c r="S297" s="545"/>
      <c r="T297" s="545"/>
      <c r="U297" s="545"/>
      <c r="V297" s="545"/>
      <c r="W297" s="545"/>
      <c r="X297" s="545"/>
      <c r="Y297" s="545"/>
      <c r="Z297" s="545"/>
    </row>
    <row r="298" ht="9.0" customHeight="1">
      <c r="A298" s="545"/>
      <c r="B298" s="545"/>
      <c r="C298" s="545"/>
      <c r="D298" s="545"/>
      <c r="E298" s="545"/>
      <c r="F298" s="545"/>
      <c r="G298" s="545"/>
      <c r="H298" s="545"/>
      <c r="I298" s="545"/>
      <c r="J298" s="545"/>
      <c r="K298" s="545"/>
      <c r="L298" s="545"/>
      <c r="M298" s="545"/>
      <c r="N298" s="545"/>
      <c r="O298" s="545"/>
      <c r="P298" s="545"/>
      <c r="Q298" s="545"/>
      <c r="R298" s="545"/>
      <c r="S298" s="545"/>
      <c r="T298" s="545"/>
      <c r="U298" s="545"/>
      <c r="V298" s="545"/>
      <c r="W298" s="545"/>
      <c r="X298" s="545"/>
      <c r="Y298" s="545"/>
      <c r="Z298" s="545"/>
    </row>
    <row r="299" ht="9.0" customHeight="1">
      <c r="A299" s="545"/>
      <c r="B299" s="545"/>
      <c r="C299" s="545"/>
      <c r="D299" s="545"/>
      <c r="E299" s="545"/>
      <c r="F299" s="545"/>
      <c r="G299" s="545"/>
      <c r="H299" s="545"/>
      <c r="I299" s="545"/>
      <c r="J299" s="545"/>
      <c r="K299" s="545"/>
      <c r="L299" s="545"/>
      <c r="M299" s="545"/>
      <c r="N299" s="545"/>
      <c r="O299" s="545"/>
      <c r="P299" s="545"/>
      <c r="Q299" s="545"/>
      <c r="R299" s="545"/>
      <c r="S299" s="545"/>
      <c r="T299" s="545"/>
      <c r="U299" s="545"/>
      <c r="V299" s="545"/>
      <c r="W299" s="545"/>
      <c r="X299" s="545"/>
      <c r="Y299" s="545"/>
      <c r="Z299" s="545"/>
    </row>
    <row r="300" ht="9.0" customHeight="1">
      <c r="A300" s="545"/>
      <c r="B300" s="545"/>
      <c r="C300" s="545"/>
      <c r="D300" s="545"/>
      <c r="E300" s="545"/>
      <c r="F300" s="545"/>
      <c r="G300" s="545"/>
      <c r="H300" s="545"/>
      <c r="I300" s="545"/>
      <c r="J300" s="545"/>
      <c r="K300" s="545"/>
      <c r="L300" s="545"/>
      <c r="M300" s="545"/>
      <c r="N300" s="545"/>
      <c r="O300" s="545"/>
      <c r="P300" s="545"/>
      <c r="Q300" s="545"/>
      <c r="R300" s="545"/>
      <c r="S300" s="545"/>
      <c r="T300" s="545"/>
      <c r="U300" s="545"/>
      <c r="V300" s="545"/>
      <c r="W300" s="545"/>
      <c r="X300" s="545"/>
      <c r="Y300" s="545"/>
      <c r="Z300" s="545"/>
    </row>
    <row r="301" ht="9.0" customHeight="1">
      <c r="A301" s="545"/>
      <c r="B301" s="545"/>
      <c r="C301" s="545"/>
      <c r="D301" s="545"/>
      <c r="E301" s="545"/>
      <c r="F301" s="545"/>
      <c r="G301" s="545"/>
      <c r="H301" s="545"/>
      <c r="I301" s="545"/>
      <c r="J301" s="545"/>
      <c r="K301" s="545"/>
      <c r="L301" s="545"/>
      <c r="M301" s="545"/>
      <c r="N301" s="545"/>
      <c r="O301" s="545"/>
      <c r="P301" s="545"/>
      <c r="Q301" s="545"/>
      <c r="R301" s="545"/>
      <c r="S301" s="545"/>
      <c r="T301" s="545"/>
      <c r="U301" s="545"/>
      <c r="V301" s="545"/>
      <c r="W301" s="545"/>
      <c r="X301" s="545"/>
      <c r="Y301" s="545"/>
      <c r="Z301" s="545"/>
    </row>
    <row r="302" ht="9.0" customHeight="1">
      <c r="A302" s="545"/>
      <c r="B302" s="545"/>
      <c r="C302" s="545"/>
      <c r="D302" s="545"/>
      <c r="E302" s="545"/>
      <c r="F302" s="545"/>
      <c r="G302" s="545"/>
      <c r="H302" s="545"/>
      <c r="I302" s="545"/>
      <c r="J302" s="545"/>
      <c r="K302" s="545"/>
      <c r="L302" s="545"/>
      <c r="M302" s="545"/>
      <c r="N302" s="545"/>
      <c r="O302" s="545"/>
      <c r="P302" s="545"/>
      <c r="Q302" s="545"/>
      <c r="R302" s="545"/>
      <c r="S302" s="545"/>
      <c r="T302" s="545"/>
      <c r="U302" s="545"/>
      <c r="V302" s="545"/>
      <c r="W302" s="545"/>
      <c r="X302" s="545"/>
      <c r="Y302" s="545"/>
      <c r="Z302" s="545"/>
    </row>
    <row r="303" ht="9.0" customHeight="1">
      <c r="A303" s="545"/>
      <c r="B303" s="545"/>
      <c r="C303" s="545"/>
      <c r="D303" s="545"/>
      <c r="E303" s="545"/>
      <c r="F303" s="545"/>
      <c r="G303" s="545"/>
      <c r="H303" s="545"/>
      <c r="I303" s="545"/>
      <c r="J303" s="545"/>
      <c r="K303" s="545"/>
      <c r="L303" s="545"/>
      <c r="M303" s="545"/>
      <c r="N303" s="545"/>
      <c r="O303" s="545"/>
      <c r="P303" s="545"/>
      <c r="Q303" s="545"/>
      <c r="R303" s="545"/>
      <c r="S303" s="545"/>
      <c r="T303" s="545"/>
      <c r="U303" s="545"/>
      <c r="V303" s="545"/>
      <c r="W303" s="545"/>
      <c r="X303" s="545"/>
      <c r="Y303" s="545"/>
      <c r="Z303" s="545"/>
    </row>
    <row r="304" ht="9.0" customHeight="1">
      <c r="A304" s="545"/>
      <c r="B304" s="545"/>
      <c r="C304" s="545"/>
      <c r="D304" s="545"/>
      <c r="E304" s="545"/>
      <c r="F304" s="545"/>
      <c r="G304" s="545"/>
      <c r="H304" s="545"/>
      <c r="I304" s="545"/>
      <c r="J304" s="545"/>
      <c r="K304" s="545"/>
      <c r="L304" s="545"/>
      <c r="M304" s="545"/>
      <c r="N304" s="545"/>
      <c r="O304" s="545"/>
      <c r="P304" s="545"/>
      <c r="Q304" s="545"/>
      <c r="R304" s="545"/>
      <c r="S304" s="545"/>
      <c r="T304" s="545"/>
      <c r="U304" s="545"/>
      <c r="V304" s="545"/>
      <c r="W304" s="545"/>
      <c r="X304" s="545"/>
      <c r="Y304" s="545"/>
      <c r="Z304" s="545"/>
    </row>
    <row r="305" ht="9.0" customHeight="1">
      <c r="A305" s="545"/>
      <c r="B305" s="545"/>
      <c r="C305" s="545"/>
      <c r="D305" s="545"/>
      <c r="E305" s="545"/>
      <c r="F305" s="545"/>
      <c r="G305" s="545"/>
      <c r="H305" s="545"/>
      <c r="I305" s="545"/>
      <c r="J305" s="545"/>
      <c r="K305" s="545"/>
      <c r="L305" s="545"/>
      <c r="M305" s="545"/>
      <c r="N305" s="545"/>
      <c r="O305" s="545"/>
      <c r="P305" s="545"/>
      <c r="Q305" s="545"/>
      <c r="R305" s="545"/>
      <c r="S305" s="545"/>
      <c r="T305" s="545"/>
      <c r="U305" s="545"/>
      <c r="V305" s="545"/>
      <c r="W305" s="545"/>
      <c r="X305" s="545"/>
      <c r="Y305" s="545"/>
      <c r="Z305" s="545"/>
    </row>
    <row r="306" ht="9.0" customHeight="1">
      <c r="A306" s="545"/>
      <c r="B306" s="545"/>
      <c r="C306" s="545"/>
      <c r="D306" s="545"/>
      <c r="E306" s="545"/>
      <c r="F306" s="545"/>
      <c r="G306" s="545"/>
      <c r="H306" s="545"/>
      <c r="I306" s="545"/>
      <c r="J306" s="545"/>
      <c r="K306" s="545"/>
      <c r="L306" s="545"/>
      <c r="M306" s="545"/>
      <c r="N306" s="545"/>
      <c r="O306" s="545"/>
      <c r="P306" s="545"/>
      <c r="Q306" s="545"/>
      <c r="R306" s="545"/>
      <c r="S306" s="545"/>
      <c r="T306" s="545"/>
      <c r="U306" s="545"/>
      <c r="V306" s="545"/>
      <c r="W306" s="545"/>
      <c r="X306" s="545"/>
      <c r="Y306" s="545"/>
      <c r="Z306" s="545"/>
    </row>
    <row r="307" ht="9.0" customHeight="1">
      <c r="A307" s="545"/>
      <c r="B307" s="545"/>
      <c r="C307" s="545"/>
      <c r="D307" s="545"/>
      <c r="E307" s="545"/>
      <c r="F307" s="545"/>
      <c r="G307" s="545"/>
      <c r="H307" s="545"/>
      <c r="I307" s="545"/>
      <c r="J307" s="545"/>
      <c r="K307" s="545"/>
      <c r="L307" s="545"/>
      <c r="M307" s="545"/>
      <c r="N307" s="545"/>
      <c r="O307" s="545"/>
      <c r="P307" s="545"/>
      <c r="Q307" s="545"/>
      <c r="R307" s="545"/>
      <c r="S307" s="545"/>
      <c r="T307" s="545"/>
      <c r="U307" s="545"/>
      <c r="V307" s="545"/>
      <c r="W307" s="545"/>
      <c r="X307" s="545"/>
      <c r="Y307" s="545"/>
      <c r="Z307" s="545"/>
    </row>
    <row r="308" ht="9.0" customHeight="1">
      <c r="A308" s="545"/>
      <c r="B308" s="545"/>
      <c r="C308" s="545"/>
      <c r="D308" s="545"/>
      <c r="E308" s="545"/>
      <c r="F308" s="545"/>
      <c r="G308" s="545"/>
      <c r="H308" s="545"/>
      <c r="I308" s="545"/>
      <c r="J308" s="545"/>
      <c r="K308" s="545"/>
      <c r="L308" s="545"/>
      <c r="M308" s="545"/>
      <c r="N308" s="545"/>
      <c r="O308" s="545"/>
      <c r="P308" s="545"/>
      <c r="Q308" s="545"/>
      <c r="R308" s="545"/>
      <c r="S308" s="545"/>
      <c r="T308" s="545"/>
      <c r="U308" s="545"/>
      <c r="V308" s="545"/>
      <c r="W308" s="545"/>
      <c r="X308" s="545"/>
      <c r="Y308" s="545"/>
      <c r="Z308" s="545"/>
    </row>
    <row r="309" ht="9.0" customHeight="1">
      <c r="A309" s="545"/>
      <c r="B309" s="545"/>
      <c r="C309" s="545"/>
      <c r="D309" s="545"/>
      <c r="E309" s="545"/>
      <c r="F309" s="545"/>
      <c r="G309" s="545"/>
      <c r="H309" s="545"/>
      <c r="I309" s="545"/>
      <c r="J309" s="545"/>
      <c r="K309" s="545"/>
      <c r="L309" s="545"/>
      <c r="M309" s="545"/>
      <c r="N309" s="545"/>
      <c r="O309" s="545"/>
      <c r="P309" s="545"/>
      <c r="Q309" s="545"/>
      <c r="R309" s="545"/>
      <c r="S309" s="545"/>
      <c r="T309" s="545"/>
      <c r="U309" s="545"/>
      <c r="V309" s="545"/>
      <c r="W309" s="545"/>
      <c r="X309" s="545"/>
      <c r="Y309" s="545"/>
      <c r="Z309" s="545"/>
    </row>
    <row r="310" ht="9.0" customHeight="1">
      <c r="A310" s="545"/>
      <c r="B310" s="545"/>
      <c r="C310" s="545"/>
      <c r="D310" s="545"/>
      <c r="E310" s="545"/>
      <c r="F310" s="545"/>
      <c r="G310" s="545"/>
      <c r="H310" s="545"/>
      <c r="I310" s="545"/>
      <c r="J310" s="545"/>
      <c r="K310" s="545"/>
      <c r="L310" s="545"/>
      <c r="M310" s="545"/>
      <c r="N310" s="545"/>
      <c r="O310" s="545"/>
      <c r="P310" s="545"/>
      <c r="Q310" s="545"/>
      <c r="R310" s="545"/>
      <c r="S310" s="545"/>
      <c r="T310" s="545"/>
      <c r="U310" s="545"/>
      <c r="V310" s="545"/>
      <c r="W310" s="545"/>
      <c r="X310" s="545"/>
      <c r="Y310" s="545"/>
      <c r="Z310" s="545"/>
    </row>
    <row r="311" ht="9.0" customHeight="1">
      <c r="A311" s="545"/>
      <c r="B311" s="545"/>
      <c r="C311" s="545"/>
      <c r="D311" s="545"/>
      <c r="E311" s="545"/>
      <c r="F311" s="545"/>
      <c r="G311" s="545"/>
      <c r="H311" s="545"/>
      <c r="I311" s="545"/>
      <c r="J311" s="545"/>
      <c r="K311" s="545"/>
      <c r="L311" s="545"/>
      <c r="M311" s="545"/>
      <c r="N311" s="545"/>
      <c r="O311" s="545"/>
      <c r="P311" s="545"/>
      <c r="Q311" s="545"/>
      <c r="R311" s="545"/>
      <c r="S311" s="545"/>
      <c r="T311" s="545"/>
      <c r="U311" s="545"/>
      <c r="V311" s="545"/>
      <c r="W311" s="545"/>
      <c r="X311" s="545"/>
      <c r="Y311" s="545"/>
      <c r="Z311" s="545"/>
    </row>
    <row r="312" ht="9.0" customHeight="1">
      <c r="A312" s="545"/>
      <c r="B312" s="545"/>
      <c r="C312" s="545"/>
      <c r="D312" s="545"/>
      <c r="E312" s="545"/>
      <c r="F312" s="545"/>
      <c r="G312" s="545"/>
      <c r="H312" s="545"/>
      <c r="I312" s="545"/>
      <c r="J312" s="545"/>
      <c r="K312" s="545"/>
      <c r="L312" s="545"/>
      <c r="M312" s="545"/>
      <c r="N312" s="545"/>
      <c r="O312" s="545"/>
      <c r="P312" s="545"/>
      <c r="Q312" s="545"/>
      <c r="R312" s="545"/>
      <c r="S312" s="545"/>
      <c r="T312" s="545"/>
      <c r="U312" s="545"/>
      <c r="V312" s="545"/>
      <c r="W312" s="545"/>
      <c r="X312" s="545"/>
      <c r="Y312" s="545"/>
      <c r="Z312" s="545"/>
    </row>
    <row r="313" ht="9.0" customHeight="1">
      <c r="A313" s="545"/>
      <c r="B313" s="545"/>
      <c r="C313" s="545"/>
      <c r="D313" s="545"/>
      <c r="E313" s="545"/>
      <c r="F313" s="545"/>
      <c r="G313" s="545"/>
      <c r="H313" s="545"/>
      <c r="I313" s="545"/>
      <c r="J313" s="545"/>
      <c r="K313" s="545"/>
      <c r="L313" s="545"/>
      <c r="M313" s="545"/>
      <c r="N313" s="545"/>
      <c r="O313" s="545"/>
      <c r="P313" s="545"/>
      <c r="Q313" s="545"/>
      <c r="R313" s="545"/>
      <c r="S313" s="545"/>
      <c r="T313" s="545"/>
      <c r="U313" s="545"/>
      <c r="V313" s="545"/>
      <c r="W313" s="545"/>
      <c r="X313" s="545"/>
      <c r="Y313" s="545"/>
      <c r="Z313" s="545"/>
    </row>
    <row r="314" ht="9.0" customHeight="1">
      <c r="A314" s="545"/>
      <c r="B314" s="545"/>
      <c r="C314" s="545"/>
      <c r="D314" s="545"/>
      <c r="E314" s="545"/>
      <c r="F314" s="545"/>
      <c r="G314" s="545"/>
      <c r="H314" s="545"/>
      <c r="I314" s="545"/>
      <c r="J314" s="545"/>
      <c r="K314" s="545"/>
      <c r="L314" s="545"/>
      <c r="M314" s="545"/>
      <c r="N314" s="545"/>
      <c r="O314" s="545"/>
      <c r="P314" s="545"/>
      <c r="Q314" s="545"/>
      <c r="R314" s="545"/>
      <c r="S314" s="545"/>
      <c r="T314" s="545"/>
      <c r="U314" s="545"/>
      <c r="V314" s="545"/>
      <c r="W314" s="545"/>
      <c r="X314" s="545"/>
      <c r="Y314" s="545"/>
      <c r="Z314" s="545"/>
    </row>
    <row r="315" ht="9.0" customHeight="1">
      <c r="A315" s="545"/>
      <c r="B315" s="545"/>
      <c r="C315" s="545"/>
      <c r="D315" s="545"/>
      <c r="E315" s="545"/>
      <c r="F315" s="545"/>
      <c r="G315" s="545"/>
      <c r="H315" s="545"/>
      <c r="I315" s="545"/>
      <c r="J315" s="545"/>
      <c r="K315" s="545"/>
      <c r="L315" s="545"/>
      <c r="M315" s="545"/>
      <c r="N315" s="545"/>
      <c r="O315" s="545"/>
      <c r="P315" s="545"/>
      <c r="Q315" s="545"/>
      <c r="R315" s="545"/>
      <c r="S315" s="545"/>
      <c r="T315" s="545"/>
      <c r="U315" s="545"/>
      <c r="V315" s="545"/>
      <c r="W315" s="545"/>
      <c r="X315" s="545"/>
      <c r="Y315" s="545"/>
      <c r="Z315" s="545"/>
    </row>
    <row r="316" ht="9.0" customHeight="1">
      <c r="A316" s="545"/>
      <c r="B316" s="545"/>
      <c r="C316" s="545"/>
      <c r="D316" s="545"/>
      <c r="E316" s="545"/>
      <c r="F316" s="545"/>
      <c r="G316" s="545"/>
      <c r="H316" s="545"/>
      <c r="I316" s="545"/>
      <c r="J316" s="545"/>
      <c r="K316" s="545"/>
      <c r="L316" s="545"/>
      <c r="M316" s="545"/>
      <c r="N316" s="545"/>
      <c r="O316" s="545"/>
      <c r="P316" s="545"/>
      <c r="Q316" s="545"/>
      <c r="R316" s="545"/>
      <c r="S316" s="545"/>
      <c r="T316" s="545"/>
      <c r="U316" s="545"/>
      <c r="V316" s="545"/>
      <c r="W316" s="545"/>
      <c r="X316" s="545"/>
      <c r="Y316" s="545"/>
      <c r="Z316" s="545"/>
    </row>
    <row r="317" ht="9.0" customHeight="1">
      <c r="A317" s="545"/>
      <c r="B317" s="545"/>
      <c r="C317" s="545"/>
      <c r="D317" s="545"/>
      <c r="E317" s="545"/>
      <c r="F317" s="545"/>
      <c r="G317" s="545"/>
      <c r="H317" s="545"/>
      <c r="I317" s="545"/>
      <c r="J317" s="545"/>
      <c r="K317" s="545"/>
      <c r="L317" s="545"/>
      <c r="M317" s="545"/>
      <c r="N317" s="545"/>
      <c r="O317" s="545"/>
      <c r="P317" s="545"/>
      <c r="Q317" s="545"/>
      <c r="R317" s="545"/>
      <c r="S317" s="545"/>
      <c r="T317" s="545"/>
      <c r="U317" s="545"/>
      <c r="V317" s="545"/>
      <c r="W317" s="545"/>
      <c r="X317" s="545"/>
      <c r="Y317" s="545"/>
      <c r="Z317" s="545"/>
    </row>
    <row r="318" ht="9.0" customHeight="1">
      <c r="A318" s="545"/>
      <c r="B318" s="545"/>
      <c r="C318" s="545"/>
      <c r="D318" s="545"/>
      <c r="E318" s="545"/>
      <c r="F318" s="545"/>
      <c r="G318" s="545"/>
      <c r="H318" s="545"/>
      <c r="I318" s="545"/>
      <c r="J318" s="545"/>
      <c r="K318" s="545"/>
      <c r="L318" s="545"/>
      <c r="M318" s="545"/>
      <c r="N318" s="545"/>
      <c r="O318" s="545"/>
      <c r="P318" s="545"/>
      <c r="Q318" s="545"/>
      <c r="R318" s="545"/>
      <c r="S318" s="545"/>
      <c r="T318" s="545"/>
      <c r="U318" s="545"/>
      <c r="V318" s="545"/>
      <c r="W318" s="545"/>
      <c r="X318" s="545"/>
      <c r="Y318" s="545"/>
      <c r="Z318" s="545"/>
    </row>
    <row r="319" ht="9.0" customHeight="1">
      <c r="A319" s="545"/>
      <c r="B319" s="545"/>
      <c r="C319" s="545"/>
      <c r="D319" s="545"/>
      <c r="E319" s="545"/>
      <c r="F319" s="545"/>
      <c r="G319" s="545"/>
      <c r="H319" s="545"/>
      <c r="I319" s="545"/>
      <c r="J319" s="545"/>
      <c r="K319" s="545"/>
      <c r="L319" s="545"/>
      <c r="M319" s="545"/>
      <c r="N319" s="545"/>
      <c r="O319" s="545"/>
      <c r="P319" s="545"/>
      <c r="Q319" s="545"/>
      <c r="R319" s="545"/>
      <c r="S319" s="545"/>
      <c r="T319" s="545"/>
      <c r="U319" s="545"/>
      <c r="V319" s="545"/>
      <c r="W319" s="545"/>
      <c r="X319" s="545"/>
      <c r="Y319" s="545"/>
      <c r="Z319" s="545"/>
    </row>
    <row r="320" ht="9.0" customHeight="1">
      <c r="A320" s="545"/>
      <c r="B320" s="545"/>
      <c r="C320" s="545"/>
      <c r="D320" s="545"/>
      <c r="E320" s="545"/>
      <c r="F320" s="545"/>
      <c r="G320" s="545"/>
      <c r="H320" s="545"/>
      <c r="I320" s="545"/>
      <c r="J320" s="545"/>
      <c r="K320" s="545"/>
      <c r="L320" s="545"/>
      <c r="M320" s="545"/>
      <c r="N320" s="545"/>
      <c r="O320" s="545"/>
      <c r="P320" s="545"/>
      <c r="Q320" s="545"/>
      <c r="R320" s="545"/>
      <c r="S320" s="545"/>
      <c r="T320" s="545"/>
      <c r="U320" s="545"/>
      <c r="V320" s="545"/>
      <c r="W320" s="545"/>
      <c r="X320" s="545"/>
      <c r="Y320" s="545"/>
      <c r="Z320" s="545"/>
    </row>
    <row r="321" ht="9.0" customHeight="1">
      <c r="A321" s="545"/>
      <c r="B321" s="545"/>
      <c r="C321" s="545"/>
      <c r="D321" s="545"/>
      <c r="E321" s="545"/>
      <c r="F321" s="545"/>
      <c r="G321" s="545"/>
      <c r="H321" s="545"/>
      <c r="I321" s="545"/>
      <c r="J321" s="545"/>
      <c r="K321" s="545"/>
      <c r="L321" s="545"/>
      <c r="M321" s="545"/>
      <c r="N321" s="545"/>
      <c r="O321" s="545"/>
      <c r="P321" s="545"/>
      <c r="Q321" s="545"/>
      <c r="R321" s="545"/>
      <c r="S321" s="545"/>
      <c r="T321" s="545"/>
      <c r="U321" s="545"/>
      <c r="V321" s="545"/>
      <c r="W321" s="545"/>
      <c r="X321" s="545"/>
      <c r="Y321" s="545"/>
      <c r="Z321" s="545"/>
    </row>
    <row r="322" ht="9.0" customHeight="1">
      <c r="A322" s="545"/>
      <c r="B322" s="545"/>
      <c r="C322" s="545"/>
      <c r="D322" s="545"/>
      <c r="E322" s="545"/>
      <c r="F322" s="545"/>
      <c r="G322" s="545"/>
      <c r="H322" s="545"/>
      <c r="I322" s="545"/>
      <c r="J322" s="545"/>
      <c r="K322" s="545"/>
      <c r="L322" s="545"/>
      <c r="M322" s="545"/>
      <c r="N322" s="545"/>
      <c r="O322" s="545"/>
      <c r="P322" s="545"/>
      <c r="Q322" s="545"/>
      <c r="R322" s="545"/>
      <c r="S322" s="545"/>
      <c r="T322" s="545"/>
      <c r="U322" s="545"/>
      <c r="V322" s="545"/>
      <c r="W322" s="545"/>
      <c r="X322" s="545"/>
      <c r="Y322" s="545"/>
      <c r="Z322" s="545"/>
    </row>
    <row r="323" ht="9.0" customHeight="1">
      <c r="A323" s="545"/>
      <c r="B323" s="545"/>
      <c r="C323" s="545"/>
      <c r="D323" s="545"/>
      <c r="E323" s="545"/>
      <c r="F323" s="545"/>
      <c r="G323" s="545"/>
      <c r="H323" s="545"/>
      <c r="I323" s="545"/>
      <c r="J323" s="545"/>
      <c r="K323" s="545"/>
      <c r="L323" s="545"/>
      <c r="M323" s="545"/>
      <c r="N323" s="545"/>
      <c r="O323" s="545"/>
      <c r="P323" s="545"/>
      <c r="Q323" s="545"/>
      <c r="R323" s="545"/>
      <c r="S323" s="545"/>
      <c r="T323" s="545"/>
      <c r="U323" s="545"/>
      <c r="V323" s="545"/>
      <c r="W323" s="545"/>
      <c r="X323" s="545"/>
      <c r="Y323" s="545"/>
      <c r="Z323" s="545"/>
    </row>
    <row r="324" ht="9.0" customHeight="1">
      <c r="A324" s="545"/>
      <c r="B324" s="545"/>
      <c r="C324" s="545"/>
      <c r="D324" s="545"/>
      <c r="E324" s="545"/>
      <c r="F324" s="545"/>
      <c r="G324" s="545"/>
      <c r="H324" s="545"/>
      <c r="I324" s="545"/>
      <c r="J324" s="545"/>
      <c r="K324" s="545"/>
      <c r="L324" s="545"/>
      <c r="M324" s="545"/>
      <c r="N324" s="545"/>
      <c r="O324" s="545"/>
      <c r="P324" s="545"/>
      <c r="Q324" s="545"/>
      <c r="R324" s="545"/>
      <c r="S324" s="545"/>
      <c r="T324" s="545"/>
      <c r="U324" s="545"/>
      <c r="V324" s="545"/>
      <c r="W324" s="545"/>
      <c r="X324" s="545"/>
      <c r="Y324" s="545"/>
      <c r="Z324" s="545"/>
    </row>
    <row r="325" ht="9.0" customHeight="1">
      <c r="A325" s="545"/>
      <c r="B325" s="545"/>
      <c r="C325" s="545"/>
      <c r="D325" s="545"/>
      <c r="E325" s="545"/>
      <c r="F325" s="545"/>
      <c r="G325" s="545"/>
      <c r="H325" s="545"/>
      <c r="I325" s="545"/>
      <c r="J325" s="545"/>
      <c r="K325" s="545"/>
      <c r="L325" s="545"/>
      <c r="M325" s="545"/>
      <c r="N325" s="545"/>
      <c r="O325" s="545"/>
      <c r="P325" s="545"/>
      <c r="Q325" s="545"/>
      <c r="R325" s="545"/>
      <c r="S325" s="545"/>
      <c r="T325" s="545"/>
      <c r="U325" s="545"/>
      <c r="V325" s="545"/>
      <c r="W325" s="545"/>
      <c r="X325" s="545"/>
      <c r="Y325" s="545"/>
      <c r="Z325" s="545"/>
    </row>
    <row r="326" ht="9.0" customHeight="1">
      <c r="A326" s="545"/>
      <c r="B326" s="545"/>
      <c r="C326" s="545"/>
      <c r="D326" s="545"/>
      <c r="E326" s="545"/>
      <c r="F326" s="545"/>
      <c r="G326" s="545"/>
      <c r="H326" s="545"/>
      <c r="I326" s="545"/>
      <c r="J326" s="545"/>
      <c r="K326" s="545"/>
      <c r="L326" s="545"/>
      <c r="M326" s="545"/>
      <c r="N326" s="545"/>
      <c r="O326" s="545"/>
      <c r="P326" s="545"/>
      <c r="Q326" s="545"/>
      <c r="R326" s="545"/>
      <c r="S326" s="545"/>
      <c r="T326" s="545"/>
      <c r="U326" s="545"/>
      <c r="V326" s="545"/>
      <c r="W326" s="545"/>
      <c r="X326" s="545"/>
      <c r="Y326" s="545"/>
      <c r="Z326" s="545"/>
    </row>
    <row r="327" ht="9.0" customHeight="1">
      <c r="A327" s="545"/>
      <c r="B327" s="545"/>
      <c r="C327" s="545"/>
      <c r="D327" s="545"/>
      <c r="E327" s="545"/>
      <c r="F327" s="545"/>
      <c r="G327" s="545"/>
      <c r="H327" s="545"/>
      <c r="I327" s="545"/>
      <c r="J327" s="545"/>
      <c r="K327" s="545"/>
      <c r="L327" s="545"/>
      <c r="M327" s="545"/>
      <c r="N327" s="545"/>
      <c r="O327" s="545"/>
      <c r="P327" s="545"/>
      <c r="Q327" s="545"/>
      <c r="R327" s="545"/>
      <c r="S327" s="545"/>
      <c r="T327" s="545"/>
      <c r="U327" s="545"/>
      <c r="V327" s="545"/>
      <c r="W327" s="545"/>
      <c r="X327" s="545"/>
      <c r="Y327" s="545"/>
      <c r="Z327" s="545"/>
    </row>
    <row r="328" ht="9.0" customHeight="1">
      <c r="A328" s="545"/>
      <c r="B328" s="545"/>
      <c r="C328" s="545"/>
      <c r="D328" s="545"/>
      <c r="E328" s="545"/>
      <c r="F328" s="545"/>
      <c r="G328" s="545"/>
      <c r="H328" s="545"/>
      <c r="I328" s="545"/>
      <c r="J328" s="545"/>
      <c r="K328" s="545"/>
      <c r="L328" s="545"/>
      <c r="M328" s="545"/>
      <c r="N328" s="545"/>
      <c r="O328" s="545"/>
      <c r="P328" s="545"/>
      <c r="Q328" s="545"/>
      <c r="R328" s="545"/>
      <c r="S328" s="545"/>
      <c r="T328" s="545"/>
      <c r="U328" s="545"/>
      <c r="V328" s="545"/>
      <c r="W328" s="545"/>
      <c r="X328" s="545"/>
      <c r="Y328" s="545"/>
      <c r="Z328" s="545"/>
    </row>
    <row r="329" ht="9.0" customHeight="1">
      <c r="A329" s="545"/>
      <c r="B329" s="545"/>
      <c r="C329" s="545"/>
      <c r="D329" s="545"/>
      <c r="E329" s="545"/>
      <c r="F329" s="545"/>
      <c r="G329" s="545"/>
      <c r="H329" s="545"/>
      <c r="I329" s="545"/>
      <c r="J329" s="545"/>
      <c r="K329" s="545"/>
      <c r="L329" s="545"/>
      <c r="M329" s="545"/>
      <c r="N329" s="545"/>
      <c r="O329" s="545"/>
      <c r="P329" s="545"/>
      <c r="Q329" s="545"/>
      <c r="R329" s="545"/>
      <c r="S329" s="545"/>
      <c r="T329" s="545"/>
      <c r="U329" s="545"/>
      <c r="V329" s="545"/>
      <c r="W329" s="545"/>
      <c r="X329" s="545"/>
      <c r="Y329" s="545"/>
      <c r="Z329" s="545"/>
    </row>
    <row r="330" ht="9.0" customHeight="1">
      <c r="A330" s="545"/>
      <c r="B330" s="545"/>
      <c r="C330" s="545"/>
      <c r="D330" s="545"/>
      <c r="E330" s="545"/>
      <c r="F330" s="545"/>
      <c r="G330" s="545"/>
      <c r="H330" s="545"/>
      <c r="I330" s="545"/>
      <c r="J330" s="545"/>
      <c r="K330" s="545"/>
      <c r="L330" s="545"/>
      <c r="M330" s="545"/>
      <c r="N330" s="545"/>
      <c r="O330" s="545"/>
      <c r="P330" s="545"/>
      <c r="Q330" s="545"/>
      <c r="R330" s="545"/>
      <c r="S330" s="545"/>
      <c r="T330" s="545"/>
      <c r="U330" s="545"/>
      <c r="V330" s="545"/>
      <c r="W330" s="545"/>
      <c r="X330" s="545"/>
      <c r="Y330" s="545"/>
      <c r="Z330" s="545"/>
    </row>
    <row r="331" ht="9.0" customHeight="1">
      <c r="A331" s="545"/>
      <c r="B331" s="545"/>
      <c r="C331" s="545"/>
      <c r="D331" s="545"/>
      <c r="E331" s="545"/>
      <c r="F331" s="545"/>
      <c r="G331" s="545"/>
      <c r="H331" s="545"/>
      <c r="I331" s="545"/>
      <c r="J331" s="545"/>
      <c r="K331" s="545"/>
      <c r="L331" s="545"/>
      <c r="M331" s="545"/>
      <c r="N331" s="545"/>
      <c r="O331" s="545"/>
      <c r="P331" s="545"/>
      <c r="Q331" s="545"/>
      <c r="R331" s="545"/>
      <c r="S331" s="545"/>
      <c r="T331" s="545"/>
      <c r="U331" s="545"/>
      <c r="V331" s="545"/>
      <c r="W331" s="545"/>
      <c r="X331" s="545"/>
      <c r="Y331" s="545"/>
      <c r="Z331" s="545"/>
    </row>
    <row r="332" ht="9.0" customHeight="1">
      <c r="A332" s="545"/>
      <c r="B332" s="545"/>
      <c r="C332" s="545"/>
      <c r="D332" s="545"/>
      <c r="E332" s="545"/>
      <c r="F332" s="545"/>
      <c r="G332" s="545"/>
      <c r="H332" s="545"/>
      <c r="I332" s="545"/>
      <c r="J332" s="545"/>
      <c r="K332" s="545"/>
      <c r="L332" s="545"/>
      <c r="M332" s="545"/>
      <c r="N332" s="545"/>
      <c r="O332" s="545"/>
      <c r="P332" s="545"/>
      <c r="Q332" s="545"/>
      <c r="R332" s="545"/>
      <c r="S332" s="545"/>
      <c r="T332" s="545"/>
      <c r="U332" s="545"/>
      <c r="V332" s="545"/>
      <c r="W332" s="545"/>
      <c r="X332" s="545"/>
      <c r="Y332" s="545"/>
      <c r="Z332" s="545"/>
    </row>
    <row r="333" ht="9.0" customHeight="1">
      <c r="A333" s="545"/>
      <c r="B333" s="545"/>
      <c r="C333" s="545"/>
      <c r="D333" s="545"/>
      <c r="E333" s="545"/>
      <c r="F333" s="545"/>
      <c r="G333" s="545"/>
      <c r="H333" s="545"/>
      <c r="I333" s="545"/>
      <c r="J333" s="545"/>
      <c r="K333" s="545"/>
      <c r="L333" s="545"/>
      <c r="M333" s="545"/>
      <c r="N333" s="545"/>
      <c r="O333" s="545"/>
      <c r="P333" s="545"/>
      <c r="Q333" s="545"/>
      <c r="R333" s="545"/>
      <c r="S333" s="545"/>
      <c r="T333" s="545"/>
      <c r="U333" s="545"/>
      <c r="V333" s="545"/>
      <c r="W333" s="545"/>
      <c r="X333" s="545"/>
      <c r="Y333" s="545"/>
      <c r="Z333" s="545"/>
    </row>
    <row r="334" ht="9.0" customHeight="1">
      <c r="A334" s="545"/>
      <c r="B334" s="545"/>
      <c r="C334" s="545"/>
      <c r="D334" s="545"/>
      <c r="E334" s="545"/>
      <c r="F334" s="545"/>
      <c r="G334" s="545"/>
      <c r="H334" s="545"/>
      <c r="I334" s="545"/>
      <c r="J334" s="545"/>
      <c r="K334" s="545"/>
      <c r="L334" s="545"/>
      <c r="M334" s="545"/>
      <c r="N334" s="545"/>
      <c r="O334" s="545"/>
      <c r="P334" s="545"/>
      <c r="Q334" s="545"/>
      <c r="R334" s="545"/>
      <c r="S334" s="545"/>
      <c r="T334" s="545"/>
      <c r="U334" s="545"/>
      <c r="V334" s="545"/>
      <c r="W334" s="545"/>
      <c r="X334" s="545"/>
      <c r="Y334" s="545"/>
      <c r="Z334" s="545"/>
    </row>
    <row r="335" ht="9.0" customHeight="1">
      <c r="A335" s="545"/>
      <c r="B335" s="545"/>
      <c r="C335" s="545"/>
      <c r="D335" s="545"/>
      <c r="E335" s="545"/>
      <c r="F335" s="545"/>
      <c r="G335" s="545"/>
      <c r="H335" s="545"/>
      <c r="I335" s="545"/>
      <c r="J335" s="545"/>
      <c r="K335" s="545"/>
      <c r="L335" s="545"/>
      <c r="M335" s="545"/>
      <c r="N335" s="545"/>
      <c r="O335" s="545"/>
      <c r="P335" s="545"/>
      <c r="Q335" s="545"/>
      <c r="R335" s="545"/>
      <c r="S335" s="545"/>
      <c r="T335" s="545"/>
      <c r="U335" s="545"/>
      <c r="V335" s="545"/>
      <c r="W335" s="545"/>
      <c r="X335" s="545"/>
      <c r="Y335" s="545"/>
      <c r="Z335" s="545"/>
    </row>
    <row r="336" ht="9.0" customHeight="1">
      <c r="A336" s="545"/>
      <c r="B336" s="545"/>
      <c r="C336" s="545"/>
      <c r="D336" s="545"/>
      <c r="E336" s="545"/>
      <c r="F336" s="545"/>
      <c r="G336" s="545"/>
      <c r="H336" s="545"/>
      <c r="I336" s="545"/>
      <c r="J336" s="545"/>
      <c r="K336" s="545"/>
      <c r="L336" s="545"/>
      <c r="M336" s="545"/>
      <c r="N336" s="545"/>
      <c r="O336" s="545"/>
      <c r="P336" s="545"/>
      <c r="Q336" s="545"/>
      <c r="R336" s="545"/>
      <c r="S336" s="545"/>
      <c r="T336" s="545"/>
      <c r="U336" s="545"/>
      <c r="V336" s="545"/>
      <c r="W336" s="545"/>
      <c r="X336" s="545"/>
      <c r="Y336" s="545"/>
      <c r="Z336" s="545"/>
    </row>
    <row r="337" ht="9.0" customHeight="1">
      <c r="A337" s="545"/>
      <c r="B337" s="545"/>
      <c r="C337" s="545"/>
      <c r="D337" s="545"/>
      <c r="E337" s="545"/>
      <c r="F337" s="545"/>
      <c r="G337" s="545"/>
      <c r="H337" s="545"/>
      <c r="I337" s="545"/>
      <c r="J337" s="545"/>
      <c r="K337" s="545"/>
      <c r="L337" s="545"/>
      <c r="M337" s="545"/>
      <c r="N337" s="545"/>
      <c r="O337" s="545"/>
      <c r="P337" s="545"/>
      <c r="Q337" s="545"/>
      <c r="R337" s="545"/>
      <c r="S337" s="545"/>
      <c r="T337" s="545"/>
      <c r="U337" s="545"/>
      <c r="V337" s="545"/>
      <c r="W337" s="545"/>
      <c r="X337" s="545"/>
      <c r="Y337" s="545"/>
      <c r="Z337" s="545"/>
    </row>
    <row r="338" ht="9.0" customHeight="1">
      <c r="A338" s="545"/>
      <c r="B338" s="545"/>
      <c r="C338" s="545"/>
      <c r="D338" s="545"/>
      <c r="E338" s="545"/>
      <c r="F338" s="545"/>
      <c r="G338" s="545"/>
      <c r="H338" s="545"/>
      <c r="I338" s="545"/>
      <c r="J338" s="545"/>
      <c r="K338" s="545"/>
      <c r="L338" s="545"/>
      <c r="M338" s="545"/>
      <c r="N338" s="545"/>
      <c r="O338" s="545"/>
      <c r="P338" s="545"/>
      <c r="Q338" s="545"/>
      <c r="R338" s="545"/>
      <c r="S338" s="545"/>
      <c r="T338" s="545"/>
      <c r="U338" s="545"/>
      <c r="V338" s="545"/>
      <c r="W338" s="545"/>
      <c r="X338" s="545"/>
      <c r="Y338" s="545"/>
      <c r="Z338" s="545"/>
    </row>
    <row r="339" ht="9.0" customHeight="1">
      <c r="A339" s="545"/>
      <c r="B339" s="545"/>
      <c r="C339" s="545"/>
      <c r="D339" s="545"/>
      <c r="E339" s="545"/>
      <c r="F339" s="545"/>
      <c r="G339" s="545"/>
      <c r="H339" s="545"/>
      <c r="I339" s="545"/>
      <c r="J339" s="545"/>
      <c r="K339" s="545"/>
      <c r="L339" s="545"/>
      <c r="M339" s="545"/>
      <c r="N339" s="545"/>
      <c r="O339" s="545"/>
      <c r="P339" s="545"/>
      <c r="Q339" s="545"/>
      <c r="R339" s="545"/>
      <c r="S339" s="545"/>
      <c r="T339" s="545"/>
      <c r="U339" s="545"/>
      <c r="V339" s="545"/>
      <c r="W339" s="545"/>
      <c r="X339" s="545"/>
      <c r="Y339" s="545"/>
      <c r="Z339" s="545"/>
    </row>
    <row r="340" ht="9.0" customHeight="1">
      <c r="A340" s="545"/>
      <c r="B340" s="545"/>
      <c r="C340" s="545"/>
      <c r="D340" s="545"/>
      <c r="E340" s="545"/>
      <c r="F340" s="545"/>
      <c r="G340" s="545"/>
      <c r="H340" s="545"/>
      <c r="I340" s="545"/>
      <c r="J340" s="545"/>
      <c r="K340" s="545"/>
      <c r="L340" s="545"/>
      <c r="M340" s="545"/>
      <c r="N340" s="545"/>
      <c r="O340" s="545"/>
      <c r="P340" s="545"/>
      <c r="Q340" s="545"/>
      <c r="R340" s="545"/>
      <c r="S340" s="545"/>
      <c r="T340" s="545"/>
      <c r="U340" s="545"/>
      <c r="V340" s="545"/>
      <c r="W340" s="545"/>
      <c r="X340" s="545"/>
      <c r="Y340" s="545"/>
      <c r="Z340" s="545"/>
    </row>
    <row r="341" ht="9.0" customHeight="1">
      <c r="A341" s="545"/>
      <c r="B341" s="545"/>
      <c r="C341" s="545"/>
      <c r="D341" s="545"/>
      <c r="E341" s="545"/>
      <c r="F341" s="545"/>
      <c r="G341" s="545"/>
      <c r="H341" s="545"/>
      <c r="I341" s="545"/>
      <c r="J341" s="545"/>
      <c r="K341" s="545"/>
      <c r="L341" s="545"/>
      <c r="M341" s="545"/>
      <c r="N341" s="545"/>
      <c r="O341" s="545"/>
      <c r="P341" s="545"/>
      <c r="Q341" s="545"/>
      <c r="R341" s="545"/>
      <c r="S341" s="545"/>
      <c r="T341" s="545"/>
      <c r="U341" s="545"/>
      <c r="V341" s="545"/>
      <c r="W341" s="545"/>
      <c r="X341" s="545"/>
      <c r="Y341" s="545"/>
      <c r="Z341" s="545"/>
    </row>
    <row r="342" ht="9.0" customHeight="1">
      <c r="A342" s="545"/>
      <c r="B342" s="545"/>
      <c r="C342" s="545"/>
      <c r="D342" s="545"/>
      <c r="E342" s="545"/>
      <c r="F342" s="545"/>
      <c r="G342" s="545"/>
      <c r="H342" s="545"/>
      <c r="I342" s="545"/>
      <c r="J342" s="545"/>
      <c r="K342" s="545"/>
      <c r="L342" s="545"/>
      <c r="M342" s="545"/>
      <c r="N342" s="545"/>
      <c r="O342" s="545"/>
      <c r="P342" s="545"/>
      <c r="Q342" s="545"/>
      <c r="R342" s="545"/>
      <c r="S342" s="545"/>
      <c r="T342" s="545"/>
      <c r="U342" s="545"/>
      <c r="V342" s="545"/>
      <c r="W342" s="545"/>
      <c r="X342" s="545"/>
      <c r="Y342" s="545"/>
      <c r="Z342" s="545"/>
    </row>
    <row r="343" ht="9.0" customHeight="1">
      <c r="A343" s="545"/>
      <c r="B343" s="545"/>
      <c r="C343" s="545"/>
      <c r="D343" s="545"/>
      <c r="E343" s="545"/>
      <c r="F343" s="545"/>
      <c r="G343" s="545"/>
      <c r="H343" s="545"/>
      <c r="I343" s="545"/>
      <c r="J343" s="545"/>
      <c r="K343" s="545"/>
      <c r="L343" s="545"/>
      <c r="M343" s="545"/>
      <c r="N343" s="545"/>
      <c r="O343" s="545"/>
      <c r="P343" s="545"/>
      <c r="Q343" s="545"/>
      <c r="R343" s="545"/>
      <c r="S343" s="545"/>
      <c r="T343" s="545"/>
      <c r="U343" s="545"/>
      <c r="V343" s="545"/>
      <c r="W343" s="545"/>
      <c r="X343" s="545"/>
      <c r="Y343" s="545"/>
      <c r="Z343" s="545"/>
    </row>
    <row r="344" ht="9.0" customHeight="1">
      <c r="A344" s="545"/>
      <c r="B344" s="545"/>
      <c r="C344" s="545"/>
      <c r="D344" s="545"/>
      <c r="E344" s="545"/>
      <c r="F344" s="545"/>
      <c r="G344" s="545"/>
      <c r="H344" s="545"/>
      <c r="I344" s="545"/>
      <c r="J344" s="545"/>
      <c r="K344" s="545"/>
      <c r="L344" s="545"/>
      <c r="M344" s="545"/>
      <c r="N344" s="545"/>
      <c r="O344" s="545"/>
      <c r="P344" s="545"/>
      <c r="Q344" s="545"/>
      <c r="R344" s="545"/>
      <c r="S344" s="545"/>
      <c r="T344" s="545"/>
      <c r="U344" s="545"/>
      <c r="V344" s="545"/>
      <c r="W344" s="545"/>
      <c r="X344" s="545"/>
      <c r="Y344" s="545"/>
      <c r="Z344" s="545"/>
    </row>
    <row r="345" ht="9.0" customHeight="1">
      <c r="A345" s="545"/>
      <c r="B345" s="545"/>
      <c r="C345" s="545"/>
      <c r="D345" s="545"/>
      <c r="E345" s="545"/>
      <c r="F345" s="545"/>
      <c r="G345" s="545"/>
      <c r="H345" s="545"/>
      <c r="I345" s="545"/>
      <c r="J345" s="545"/>
      <c r="K345" s="545"/>
      <c r="L345" s="545"/>
      <c r="M345" s="545"/>
      <c r="N345" s="545"/>
      <c r="O345" s="545"/>
      <c r="P345" s="545"/>
      <c r="Q345" s="545"/>
      <c r="R345" s="545"/>
      <c r="S345" s="545"/>
      <c r="T345" s="545"/>
      <c r="U345" s="545"/>
      <c r="V345" s="545"/>
      <c r="W345" s="545"/>
      <c r="X345" s="545"/>
      <c r="Y345" s="545"/>
      <c r="Z345" s="545"/>
    </row>
    <row r="346" ht="9.0" customHeight="1">
      <c r="A346" s="545"/>
      <c r="B346" s="545"/>
      <c r="C346" s="545"/>
      <c r="D346" s="545"/>
      <c r="E346" s="545"/>
      <c r="F346" s="545"/>
      <c r="G346" s="545"/>
      <c r="H346" s="545"/>
      <c r="I346" s="545"/>
      <c r="J346" s="545"/>
      <c r="K346" s="545"/>
      <c r="L346" s="545"/>
      <c r="M346" s="545"/>
      <c r="N346" s="545"/>
      <c r="O346" s="545"/>
      <c r="P346" s="545"/>
      <c r="Q346" s="545"/>
      <c r="R346" s="545"/>
      <c r="S346" s="545"/>
      <c r="T346" s="545"/>
      <c r="U346" s="545"/>
      <c r="V346" s="545"/>
      <c r="W346" s="545"/>
      <c r="X346" s="545"/>
      <c r="Y346" s="545"/>
      <c r="Z346" s="545"/>
    </row>
    <row r="347" ht="9.0" customHeight="1">
      <c r="A347" s="545"/>
      <c r="B347" s="545"/>
      <c r="C347" s="545"/>
      <c r="D347" s="545"/>
      <c r="E347" s="545"/>
      <c r="F347" s="545"/>
      <c r="G347" s="545"/>
      <c r="H347" s="545"/>
      <c r="I347" s="545"/>
      <c r="J347" s="545"/>
      <c r="K347" s="545"/>
      <c r="L347" s="545"/>
      <c r="M347" s="545"/>
      <c r="N347" s="545"/>
      <c r="O347" s="545"/>
      <c r="P347" s="545"/>
      <c r="Q347" s="545"/>
      <c r="R347" s="545"/>
      <c r="S347" s="545"/>
      <c r="T347" s="545"/>
      <c r="U347" s="545"/>
      <c r="V347" s="545"/>
      <c r="W347" s="545"/>
      <c r="X347" s="545"/>
      <c r="Y347" s="545"/>
      <c r="Z347" s="545"/>
    </row>
    <row r="348" ht="9.0" customHeight="1">
      <c r="A348" s="545"/>
      <c r="B348" s="545"/>
      <c r="C348" s="545"/>
      <c r="D348" s="545"/>
      <c r="E348" s="545"/>
      <c r="F348" s="545"/>
      <c r="G348" s="545"/>
      <c r="H348" s="545"/>
      <c r="I348" s="545"/>
      <c r="J348" s="545"/>
      <c r="K348" s="545"/>
      <c r="L348" s="545"/>
      <c r="M348" s="545"/>
      <c r="N348" s="545"/>
      <c r="O348" s="545"/>
      <c r="P348" s="545"/>
      <c r="Q348" s="545"/>
      <c r="R348" s="545"/>
      <c r="S348" s="545"/>
      <c r="T348" s="545"/>
      <c r="U348" s="545"/>
      <c r="V348" s="545"/>
      <c r="W348" s="545"/>
      <c r="X348" s="545"/>
      <c r="Y348" s="545"/>
      <c r="Z348" s="545"/>
    </row>
    <row r="349" ht="9.0" customHeight="1">
      <c r="A349" s="545"/>
      <c r="B349" s="545"/>
      <c r="C349" s="545"/>
      <c r="D349" s="545"/>
      <c r="E349" s="545"/>
      <c r="F349" s="545"/>
      <c r="G349" s="545"/>
      <c r="H349" s="545"/>
      <c r="I349" s="545"/>
      <c r="J349" s="545"/>
      <c r="K349" s="545"/>
      <c r="L349" s="545"/>
      <c r="M349" s="545"/>
      <c r="N349" s="545"/>
      <c r="O349" s="545"/>
      <c r="P349" s="545"/>
      <c r="Q349" s="545"/>
      <c r="R349" s="545"/>
      <c r="S349" s="545"/>
      <c r="T349" s="545"/>
      <c r="U349" s="545"/>
      <c r="V349" s="545"/>
      <c r="W349" s="545"/>
      <c r="X349" s="545"/>
      <c r="Y349" s="545"/>
      <c r="Z349" s="545"/>
    </row>
    <row r="350" ht="9.0" customHeight="1">
      <c r="A350" s="545"/>
      <c r="B350" s="545"/>
      <c r="C350" s="545"/>
      <c r="D350" s="545"/>
      <c r="E350" s="545"/>
      <c r="F350" s="545"/>
      <c r="G350" s="545"/>
      <c r="H350" s="545"/>
      <c r="I350" s="545"/>
      <c r="J350" s="545"/>
      <c r="K350" s="545"/>
      <c r="L350" s="545"/>
      <c r="M350" s="545"/>
      <c r="N350" s="545"/>
      <c r="O350" s="545"/>
      <c r="P350" s="545"/>
      <c r="Q350" s="545"/>
      <c r="R350" s="545"/>
      <c r="S350" s="545"/>
      <c r="T350" s="545"/>
      <c r="U350" s="545"/>
      <c r="V350" s="545"/>
      <c r="W350" s="545"/>
      <c r="X350" s="545"/>
      <c r="Y350" s="545"/>
      <c r="Z350" s="545"/>
    </row>
    <row r="351" ht="9.0" customHeight="1">
      <c r="A351" s="545"/>
      <c r="B351" s="545"/>
      <c r="C351" s="545"/>
      <c r="D351" s="545"/>
      <c r="E351" s="545"/>
      <c r="F351" s="545"/>
      <c r="G351" s="545"/>
      <c r="H351" s="545"/>
      <c r="I351" s="545"/>
      <c r="J351" s="545"/>
      <c r="K351" s="545"/>
      <c r="L351" s="545"/>
      <c r="M351" s="545"/>
      <c r="N351" s="545"/>
      <c r="O351" s="545"/>
      <c r="P351" s="545"/>
      <c r="Q351" s="545"/>
      <c r="R351" s="545"/>
      <c r="S351" s="545"/>
      <c r="T351" s="545"/>
      <c r="U351" s="545"/>
      <c r="V351" s="545"/>
      <c r="W351" s="545"/>
      <c r="X351" s="545"/>
      <c r="Y351" s="545"/>
      <c r="Z351" s="545"/>
    </row>
    <row r="352" ht="9.0" customHeight="1">
      <c r="A352" s="545"/>
      <c r="B352" s="545"/>
      <c r="C352" s="545"/>
      <c r="D352" s="545"/>
      <c r="E352" s="545"/>
      <c r="F352" s="545"/>
      <c r="G352" s="545"/>
      <c r="H352" s="545"/>
      <c r="I352" s="545"/>
      <c r="J352" s="545"/>
      <c r="K352" s="545"/>
      <c r="L352" s="545"/>
      <c r="M352" s="545"/>
      <c r="N352" s="545"/>
      <c r="O352" s="545"/>
      <c r="P352" s="545"/>
      <c r="Q352" s="545"/>
      <c r="R352" s="545"/>
      <c r="S352" s="545"/>
      <c r="T352" s="545"/>
      <c r="U352" s="545"/>
      <c r="V352" s="545"/>
      <c r="W352" s="545"/>
      <c r="X352" s="545"/>
      <c r="Y352" s="545"/>
      <c r="Z352" s="545"/>
    </row>
    <row r="353" ht="9.0" customHeight="1">
      <c r="A353" s="545"/>
      <c r="B353" s="545"/>
      <c r="C353" s="545"/>
      <c r="D353" s="545"/>
      <c r="E353" s="545"/>
      <c r="F353" s="545"/>
      <c r="G353" s="545"/>
      <c r="H353" s="545"/>
      <c r="I353" s="545"/>
      <c r="J353" s="545"/>
      <c r="K353" s="545"/>
      <c r="L353" s="545"/>
      <c r="M353" s="545"/>
      <c r="N353" s="545"/>
      <c r="O353" s="545"/>
      <c r="P353" s="545"/>
      <c r="Q353" s="545"/>
      <c r="R353" s="545"/>
      <c r="S353" s="545"/>
      <c r="T353" s="545"/>
      <c r="U353" s="545"/>
      <c r="V353" s="545"/>
      <c r="W353" s="545"/>
      <c r="X353" s="545"/>
      <c r="Y353" s="545"/>
      <c r="Z353" s="545"/>
    </row>
    <row r="354" ht="9.0" customHeight="1">
      <c r="A354" s="545"/>
      <c r="B354" s="545"/>
      <c r="C354" s="545"/>
      <c r="D354" s="545"/>
      <c r="E354" s="545"/>
      <c r="F354" s="545"/>
      <c r="G354" s="545"/>
      <c r="H354" s="545"/>
      <c r="I354" s="545"/>
      <c r="J354" s="545"/>
      <c r="K354" s="545"/>
      <c r="L354" s="545"/>
      <c r="M354" s="545"/>
      <c r="N354" s="545"/>
      <c r="O354" s="545"/>
      <c r="P354" s="545"/>
      <c r="Q354" s="545"/>
      <c r="R354" s="545"/>
      <c r="S354" s="545"/>
      <c r="T354" s="545"/>
      <c r="U354" s="545"/>
      <c r="V354" s="545"/>
      <c r="W354" s="545"/>
      <c r="X354" s="545"/>
      <c r="Y354" s="545"/>
      <c r="Z354" s="545"/>
    </row>
    <row r="355" ht="9.0" customHeight="1">
      <c r="A355" s="545"/>
      <c r="B355" s="545"/>
      <c r="C355" s="545"/>
      <c r="D355" s="545"/>
      <c r="E355" s="545"/>
      <c r="F355" s="545"/>
      <c r="G355" s="545"/>
      <c r="H355" s="545"/>
      <c r="I355" s="545"/>
      <c r="J355" s="545"/>
      <c r="K355" s="545"/>
      <c r="L355" s="545"/>
      <c r="M355" s="545"/>
      <c r="N355" s="545"/>
      <c r="O355" s="545"/>
      <c r="P355" s="545"/>
      <c r="Q355" s="545"/>
      <c r="R355" s="545"/>
      <c r="S355" s="545"/>
      <c r="T355" s="545"/>
      <c r="U355" s="545"/>
      <c r="V355" s="545"/>
      <c r="W355" s="545"/>
      <c r="X355" s="545"/>
      <c r="Y355" s="545"/>
      <c r="Z355" s="545"/>
    </row>
    <row r="356" ht="9.0" customHeight="1">
      <c r="A356" s="545"/>
      <c r="B356" s="545"/>
      <c r="C356" s="545"/>
      <c r="D356" s="545"/>
      <c r="E356" s="545"/>
      <c r="F356" s="545"/>
      <c r="G356" s="545"/>
      <c r="H356" s="545"/>
      <c r="I356" s="545"/>
      <c r="J356" s="545"/>
      <c r="K356" s="545"/>
      <c r="L356" s="545"/>
      <c r="M356" s="545"/>
      <c r="N356" s="545"/>
      <c r="O356" s="545"/>
      <c r="P356" s="545"/>
      <c r="Q356" s="545"/>
      <c r="R356" s="545"/>
      <c r="S356" s="545"/>
      <c r="T356" s="545"/>
      <c r="U356" s="545"/>
      <c r="V356" s="545"/>
      <c r="W356" s="545"/>
      <c r="X356" s="545"/>
      <c r="Y356" s="545"/>
      <c r="Z356" s="545"/>
    </row>
    <row r="357" ht="9.0" customHeight="1">
      <c r="A357" s="545"/>
      <c r="B357" s="545"/>
      <c r="C357" s="545"/>
      <c r="D357" s="545"/>
      <c r="E357" s="545"/>
      <c r="F357" s="545"/>
      <c r="G357" s="545"/>
      <c r="H357" s="545"/>
      <c r="I357" s="545"/>
      <c r="J357" s="545"/>
      <c r="K357" s="545"/>
      <c r="L357" s="545"/>
      <c r="M357" s="545"/>
      <c r="N357" s="545"/>
      <c r="O357" s="545"/>
      <c r="P357" s="545"/>
      <c r="Q357" s="545"/>
      <c r="R357" s="545"/>
      <c r="S357" s="545"/>
      <c r="T357" s="545"/>
      <c r="U357" s="545"/>
      <c r="V357" s="545"/>
      <c r="W357" s="545"/>
      <c r="X357" s="545"/>
      <c r="Y357" s="545"/>
      <c r="Z357" s="545"/>
    </row>
    <row r="358" ht="9.0" customHeight="1">
      <c r="A358" s="545"/>
      <c r="B358" s="545"/>
      <c r="C358" s="545"/>
      <c r="D358" s="545"/>
      <c r="E358" s="545"/>
      <c r="F358" s="545"/>
      <c r="G358" s="545"/>
      <c r="H358" s="545"/>
      <c r="I358" s="545"/>
      <c r="J358" s="545"/>
      <c r="K358" s="545"/>
      <c r="L358" s="545"/>
      <c r="M358" s="545"/>
      <c r="N358" s="545"/>
      <c r="O358" s="545"/>
      <c r="P358" s="545"/>
      <c r="Q358" s="545"/>
      <c r="R358" s="545"/>
      <c r="S358" s="545"/>
      <c r="T358" s="545"/>
      <c r="U358" s="545"/>
      <c r="V358" s="545"/>
      <c r="W358" s="545"/>
      <c r="X358" s="545"/>
      <c r="Y358" s="545"/>
      <c r="Z358" s="545"/>
    </row>
    <row r="359" ht="9.0" customHeight="1">
      <c r="A359" s="545"/>
      <c r="B359" s="545"/>
      <c r="C359" s="545"/>
      <c r="D359" s="545"/>
      <c r="E359" s="545"/>
      <c r="F359" s="545"/>
      <c r="G359" s="545"/>
      <c r="H359" s="545"/>
      <c r="I359" s="545"/>
      <c r="J359" s="545"/>
      <c r="K359" s="545"/>
      <c r="L359" s="545"/>
      <c r="M359" s="545"/>
      <c r="N359" s="545"/>
      <c r="O359" s="545"/>
      <c r="P359" s="545"/>
      <c r="Q359" s="545"/>
      <c r="R359" s="545"/>
      <c r="S359" s="545"/>
      <c r="T359" s="545"/>
      <c r="U359" s="545"/>
      <c r="V359" s="545"/>
      <c r="W359" s="545"/>
      <c r="X359" s="545"/>
      <c r="Y359" s="545"/>
      <c r="Z359" s="545"/>
    </row>
    <row r="360" ht="9.0" customHeight="1">
      <c r="A360" s="545"/>
      <c r="B360" s="545"/>
      <c r="C360" s="545"/>
      <c r="D360" s="545"/>
      <c r="E360" s="545"/>
      <c r="F360" s="545"/>
      <c r="G360" s="545"/>
      <c r="H360" s="545"/>
      <c r="I360" s="545"/>
      <c r="J360" s="545"/>
      <c r="K360" s="545"/>
      <c r="L360" s="545"/>
      <c r="M360" s="545"/>
      <c r="N360" s="545"/>
      <c r="O360" s="545"/>
      <c r="P360" s="545"/>
      <c r="Q360" s="545"/>
      <c r="R360" s="545"/>
      <c r="S360" s="545"/>
      <c r="T360" s="545"/>
      <c r="U360" s="545"/>
      <c r="V360" s="545"/>
      <c r="W360" s="545"/>
      <c r="X360" s="545"/>
      <c r="Y360" s="545"/>
      <c r="Z360" s="545"/>
    </row>
    <row r="361" ht="9.0" customHeight="1">
      <c r="A361" s="545"/>
      <c r="B361" s="545"/>
      <c r="C361" s="545"/>
      <c r="D361" s="545"/>
      <c r="E361" s="545"/>
      <c r="F361" s="545"/>
      <c r="G361" s="545"/>
      <c r="H361" s="545"/>
      <c r="I361" s="545"/>
      <c r="J361" s="545"/>
      <c r="K361" s="545"/>
      <c r="L361" s="545"/>
      <c r="M361" s="545"/>
      <c r="N361" s="545"/>
      <c r="O361" s="545"/>
      <c r="P361" s="545"/>
      <c r="Q361" s="545"/>
      <c r="R361" s="545"/>
      <c r="S361" s="545"/>
      <c r="T361" s="545"/>
      <c r="U361" s="545"/>
      <c r="V361" s="545"/>
      <c r="W361" s="545"/>
      <c r="X361" s="545"/>
      <c r="Y361" s="545"/>
      <c r="Z361" s="545"/>
    </row>
    <row r="362" ht="9.0" customHeight="1">
      <c r="A362" s="545"/>
      <c r="B362" s="545"/>
      <c r="C362" s="545"/>
      <c r="D362" s="545"/>
      <c r="E362" s="545"/>
      <c r="F362" s="545"/>
      <c r="G362" s="545"/>
      <c r="H362" s="545"/>
      <c r="I362" s="545"/>
      <c r="J362" s="545"/>
      <c r="K362" s="545"/>
      <c r="L362" s="545"/>
      <c r="M362" s="545"/>
      <c r="N362" s="545"/>
      <c r="O362" s="545"/>
      <c r="P362" s="545"/>
      <c r="Q362" s="545"/>
      <c r="R362" s="545"/>
      <c r="S362" s="545"/>
      <c r="T362" s="545"/>
      <c r="U362" s="545"/>
      <c r="V362" s="545"/>
      <c r="W362" s="545"/>
      <c r="X362" s="545"/>
      <c r="Y362" s="545"/>
      <c r="Z362" s="545"/>
    </row>
    <row r="363" ht="9.0" customHeight="1">
      <c r="A363" s="545"/>
      <c r="B363" s="545"/>
      <c r="C363" s="545"/>
      <c r="D363" s="545"/>
      <c r="E363" s="545"/>
      <c r="F363" s="545"/>
      <c r="G363" s="545"/>
      <c r="H363" s="545"/>
      <c r="I363" s="545"/>
      <c r="J363" s="545"/>
      <c r="K363" s="545"/>
      <c r="L363" s="545"/>
      <c r="M363" s="545"/>
      <c r="N363" s="545"/>
      <c r="O363" s="545"/>
      <c r="P363" s="545"/>
      <c r="Q363" s="545"/>
      <c r="R363" s="545"/>
      <c r="S363" s="545"/>
      <c r="T363" s="545"/>
      <c r="U363" s="545"/>
      <c r="V363" s="545"/>
      <c r="W363" s="545"/>
      <c r="X363" s="545"/>
      <c r="Y363" s="545"/>
      <c r="Z363" s="545"/>
    </row>
    <row r="364" ht="9.0" customHeight="1">
      <c r="A364" s="545"/>
      <c r="B364" s="545"/>
      <c r="C364" s="545"/>
      <c r="D364" s="545"/>
      <c r="E364" s="545"/>
      <c r="F364" s="545"/>
      <c r="G364" s="545"/>
      <c r="H364" s="545"/>
      <c r="I364" s="545"/>
      <c r="J364" s="545"/>
      <c r="K364" s="545"/>
      <c r="L364" s="545"/>
      <c r="M364" s="545"/>
      <c r="N364" s="545"/>
      <c r="O364" s="545"/>
      <c r="P364" s="545"/>
      <c r="Q364" s="545"/>
      <c r="R364" s="545"/>
      <c r="S364" s="545"/>
      <c r="T364" s="545"/>
      <c r="U364" s="545"/>
      <c r="V364" s="545"/>
      <c r="W364" s="545"/>
      <c r="X364" s="545"/>
      <c r="Y364" s="545"/>
      <c r="Z364" s="545"/>
    </row>
    <row r="365" ht="9.0" customHeight="1">
      <c r="A365" s="545"/>
      <c r="B365" s="545"/>
      <c r="C365" s="545"/>
      <c r="D365" s="545"/>
      <c r="E365" s="545"/>
      <c r="F365" s="545"/>
      <c r="G365" s="545"/>
      <c r="H365" s="545"/>
      <c r="I365" s="545"/>
      <c r="J365" s="545"/>
      <c r="K365" s="545"/>
      <c r="L365" s="545"/>
      <c r="M365" s="545"/>
      <c r="N365" s="545"/>
      <c r="O365" s="545"/>
      <c r="P365" s="545"/>
      <c r="Q365" s="545"/>
      <c r="R365" s="545"/>
      <c r="S365" s="545"/>
      <c r="T365" s="545"/>
      <c r="U365" s="545"/>
      <c r="V365" s="545"/>
      <c r="W365" s="545"/>
      <c r="X365" s="545"/>
      <c r="Y365" s="545"/>
      <c r="Z365" s="545"/>
    </row>
    <row r="366" ht="9.0" customHeight="1">
      <c r="A366" s="545"/>
      <c r="B366" s="545"/>
      <c r="C366" s="545"/>
      <c r="D366" s="545"/>
      <c r="E366" s="545"/>
      <c r="F366" s="545"/>
      <c r="G366" s="545"/>
      <c r="H366" s="545"/>
      <c r="I366" s="545"/>
      <c r="J366" s="545"/>
      <c r="K366" s="545"/>
      <c r="L366" s="545"/>
      <c r="M366" s="545"/>
      <c r="N366" s="545"/>
      <c r="O366" s="545"/>
      <c r="P366" s="545"/>
      <c r="Q366" s="545"/>
      <c r="R366" s="545"/>
      <c r="S366" s="545"/>
      <c r="T366" s="545"/>
      <c r="U366" s="545"/>
      <c r="V366" s="545"/>
      <c r="W366" s="545"/>
      <c r="X366" s="545"/>
      <c r="Y366" s="545"/>
      <c r="Z366" s="545"/>
    </row>
    <row r="367" ht="9.0" customHeight="1">
      <c r="A367" s="545"/>
      <c r="B367" s="545"/>
      <c r="C367" s="545"/>
      <c r="D367" s="545"/>
      <c r="E367" s="545"/>
      <c r="F367" s="545"/>
      <c r="G367" s="545"/>
      <c r="H367" s="545"/>
      <c r="I367" s="545"/>
      <c r="J367" s="545"/>
      <c r="K367" s="545"/>
      <c r="L367" s="545"/>
      <c r="M367" s="545"/>
      <c r="N367" s="545"/>
      <c r="O367" s="545"/>
      <c r="P367" s="545"/>
      <c r="Q367" s="545"/>
      <c r="R367" s="545"/>
      <c r="S367" s="545"/>
      <c r="T367" s="545"/>
      <c r="U367" s="545"/>
      <c r="V367" s="545"/>
      <c r="W367" s="545"/>
      <c r="X367" s="545"/>
      <c r="Y367" s="545"/>
      <c r="Z367" s="545"/>
    </row>
    <row r="368" ht="9.0" customHeight="1">
      <c r="A368" s="545"/>
      <c r="B368" s="545"/>
      <c r="C368" s="545"/>
      <c r="D368" s="545"/>
      <c r="E368" s="545"/>
      <c r="F368" s="545"/>
      <c r="G368" s="545"/>
      <c r="H368" s="545"/>
      <c r="I368" s="545"/>
      <c r="J368" s="545"/>
      <c r="K368" s="545"/>
      <c r="L368" s="545"/>
      <c r="M368" s="545"/>
      <c r="N368" s="545"/>
      <c r="O368" s="545"/>
      <c r="P368" s="545"/>
      <c r="Q368" s="545"/>
      <c r="R368" s="545"/>
      <c r="S368" s="545"/>
      <c r="T368" s="545"/>
      <c r="U368" s="545"/>
      <c r="V368" s="545"/>
      <c r="W368" s="545"/>
      <c r="X368" s="545"/>
      <c r="Y368" s="545"/>
      <c r="Z368" s="545"/>
    </row>
    <row r="369" ht="9.0" customHeight="1">
      <c r="A369" s="545"/>
      <c r="B369" s="545"/>
      <c r="C369" s="545"/>
      <c r="D369" s="545"/>
      <c r="E369" s="545"/>
      <c r="F369" s="545"/>
      <c r="G369" s="545"/>
      <c r="H369" s="545"/>
      <c r="I369" s="545"/>
      <c r="J369" s="545"/>
      <c r="K369" s="545"/>
      <c r="L369" s="545"/>
      <c r="M369" s="545"/>
      <c r="N369" s="545"/>
      <c r="O369" s="545"/>
      <c r="P369" s="545"/>
      <c r="Q369" s="545"/>
      <c r="R369" s="545"/>
      <c r="S369" s="545"/>
      <c r="T369" s="545"/>
      <c r="U369" s="545"/>
      <c r="V369" s="545"/>
      <c r="W369" s="545"/>
      <c r="X369" s="545"/>
      <c r="Y369" s="545"/>
      <c r="Z369" s="545"/>
    </row>
    <row r="370" ht="9.0" customHeight="1">
      <c r="A370" s="545"/>
      <c r="B370" s="545"/>
      <c r="C370" s="545"/>
      <c r="D370" s="545"/>
      <c r="E370" s="545"/>
      <c r="F370" s="545"/>
      <c r="G370" s="545"/>
      <c r="H370" s="545"/>
      <c r="I370" s="545"/>
      <c r="J370" s="545"/>
      <c r="K370" s="545"/>
      <c r="L370" s="545"/>
      <c r="M370" s="545"/>
      <c r="N370" s="545"/>
      <c r="O370" s="545"/>
      <c r="P370" s="545"/>
      <c r="Q370" s="545"/>
      <c r="R370" s="545"/>
      <c r="S370" s="545"/>
      <c r="T370" s="545"/>
      <c r="U370" s="545"/>
      <c r="V370" s="545"/>
      <c r="W370" s="545"/>
      <c r="X370" s="545"/>
      <c r="Y370" s="545"/>
      <c r="Z370" s="545"/>
    </row>
    <row r="371" ht="9.0" customHeight="1">
      <c r="A371" s="545"/>
      <c r="B371" s="545"/>
      <c r="C371" s="545"/>
      <c r="D371" s="545"/>
      <c r="E371" s="545"/>
      <c r="F371" s="545"/>
      <c r="G371" s="545"/>
      <c r="H371" s="545"/>
      <c r="I371" s="545"/>
      <c r="J371" s="545"/>
      <c r="K371" s="545"/>
      <c r="L371" s="545"/>
      <c r="M371" s="545"/>
      <c r="N371" s="545"/>
      <c r="O371" s="545"/>
      <c r="P371" s="545"/>
      <c r="Q371" s="545"/>
      <c r="R371" s="545"/>
      <c r="S371" s="545"/>
      <c r="T371" s="545"/>
      <c r="U371" s="545"/>
      <c r="V371" s="545"/>
      <c r="W371" s="545"/>
      <c r="X371" s="545"/>
      <c r="Y371" s="545"/>
      <c r="Z371" s="545"/>
    </row>
    <row r="372" ht="9.0" customHeight="1">
      <c r="A372" s="545"/>
      <c r="B372" s="545"/>
      <c r="C372" s="545"/>
      <c r="D372" s="545"/>
      <c r="E372" s="545"/>
      <c r="F372" s="545"/>
      <c r="G372" s="545"/>
      <c r="H372" s="545"/>
      <c r="I372" s="545"/>
      <c r="J372" s="545"/>
      <c r="K372" s="545"/>
      <c r="L372" s="545"/>
      <c r="M372" s="545"/>
      <c r="N372" s="545"/>
      <c r="O372" s="545"/>
      <c r="P372" s="545"/>
      <c r="Q372" s="545"/>
      <c r="R372" s="545"/>
      <c r="S372" s="545"/>
      <c r="T372" s="545"/>
      <c r="U372" s="545"/>
      <c r="V372" s="545"/>
      <c r="W372" s="545"/>
      <c r="X372" s="545"/>
      <c r="Y372" s="545"/>
      <c r="Z372" s="545"/>
    </row>
    <row r="373" ht="9.0" customHeight="1">
      <c r="A373" s="545"/>
      <c r="B373" s="545"/>
      <c r="C373" s="545"/>
      <c r="D373" s="545"/>
      <c r="E373" s="545"/>
      <c r="F373" s="545"/>
      <c r="G373" s="545"/>
      <c r="H373" s="545"/>
      <c r="I373" s="545"/>
      <c r="J373" s="545"/>
      <c r="K373" s="545"/>
      <c r="L373" s="545"/>
      <c r="M373" s="545"/>
      <c r="N373" s="545"/>
      <c r="O373" s="545"/>
      <c r="P373" s="545"/>
      <c r="Q373" s="545"/>
      <c r="R373" s="545"/>
      <c r="S373" s="545"/>
      <c r="T373" s="545"/>
      <c r="U373" s="545"/>
      <c r="V373" s="545"/>
      <c r="W373" s="545"/>
      <c r="X373" s="545"/>
      <c r="Y373" s="545"/>
      <c r="Z373" s="545"/>
    </row>
    <row r="374" ht="9.0" customHeight="1">
      <c r="A374" s="545"/>
      <c r="B374" s="545"/>
      <c r="C374" s="545"/>
      <c r="D374" s="545"/>
      <c r="E374" s="545"/>
      <c r="F374" s="545"/>
      <c r="G374" s="545"/>
      <c r="H374" s="545"/>
      <c r="I374" s="545"/>
      <c r="J374" s="545"/>
      <c r="K374" s="545"/>
      <c r="L374" s="545"/>
      <c r="M374" s="545"/>
      <c r="N374" s="545"/>
      <c r="O374" s="545"/>
      <c r="P374" s="545"/>
      <c r="Q374" s="545"/>
      <c r="R374" s="545"/>
      <c r="S374" s="545"/>
      <c r="T374" s="545"/>
      <c r="U374" s="545"/>
      <c r="V374" s="545"/>
      <c r="W374" s="545"/>
      <c r="X374" s="545"/>
      <c r="Y374" s="545"/>
      <c r="Z374" s="545"/>
    </row>
    <row r="375" ht="9.0" customHeight="1">
      <c r="A375" s="545"/>
      <c r="B375" s="545"/>
      <c r="C375" s="545"/>
      <c r="D375" s="545"/>
      <c r="E375" s="545"/>
      <c r="F375" s="545"/>
      <c r="G375" s="545"/>
      <c r="H375" s="545"/>
      <c r="I375" s="545"/>
      <c r="J375" s="545"/>
      <c r="K375" s="545"/>
      <c r="L375" s="545"/>
      <c r="M375" s="545"/>
      <c r="N375" s="545"/>
      <c r="O375" s="545"/>
      <c r="P375" s="545"/>
      <c r="Q375" s="545"/>
      <c r="R375" s="545"/>
      <c r="S375" s="545"/>
      <c r="T375" s="545"/>
      <c r="U375" s="545"/>
      <c r="V375" s="545"/>
      <c r="W375" s="545"/>
      <c r="X375" s="545"/>
      <c r="Y375" s="545"/>
      <c r="Z375" s="545"/>
    </row>
    <row r="376" ht="9.0" customHeight="1">
      <c r="A376" s="545"/>
      <c r="B376" s="545"/>
      <c r="C376" s="545"/>
      <c r="D376" s="545"/>
      <c r="E376" s="545"/>
      <c r="F376" s="545"/>
      <c r="G376" s="545"/>
      <c r="H376" s="545"/>
      <c r="I376" s="545"/>
      <c r="J376" s="545"/>
      <c r="K376" s="545"/>
      <c r="L376" s="545"/>
      <c r="M376" s="545"/>
      <c r="N376" s="545"/>
      <c r="O376" s="545"/>
      <c r="P376" s="545"/>
      <c r="Q376" s="545"/>
      <c r="R376" s="545"/>
      <c r="S376" s="545"/>
      <c r="T376" s="545"/>
      <c r="U376" s="545"/>
      <c r="V376" s="545"/>
      <c r="W376" s="545"/>
      <c r="X376" s="545"/>
      <c r="Y376" s="545"/>
      <c r="Z376" s="545"/>
    </row>
    <row r="377" ht="9.0" customHeight="1">
      <c r="A377" s="545"/>
      <c r="B377" s="545"/>
      <c r="C377" s="545"/>
      <c r="D377" s="545"/>
      <c r="E377" s="545"/>
      <c r="F377" s="545"/>
      <c r="G377" s="545"/>
      <c r="H377" s="545"/>
      <c r="I377" s="545"/>
      <c r="J377" s="545"/>
      <c r="K377" s="545"/>
      <c r="L377" s="545"/>
      <c r="M377" s="545"/>
      <c r="N377" s="545"/>
      <c r="O377" s="545"/>
      <c r="P377" s="545"/>
      <c r="Q377" s="545"/>
      <c r="R377" s="545"/>
      <c r="S377" s="545"/>
      <c r="T377" s="545"/>
      <c r="U377" s="545"/>
      <c r="V377" s="545"/>
      <c r="W377" s="545"/>
      <c r="X377" s="545"/>
      <c r="Y377" s="545"/>
      <c r="Z377" s="545"/>
    </row>
    <row r="378" ht="9.0" customHeight="1">
      <c r="A378" s="545"/>
      <c r="B378" s="545"/>
      <c r="C378" s="545"/>
      <c r="D378" s="545"/>
      <c r="E378" s="545"/>
      <c r="F378" s="545"/>
      <c r="G378" s="545"/>
      <c r="H378" s="545"/>
      <c r="I378" s="545"/>
      <c r="J378" s="545"/>
      <c r="K378" s="545"/>
      <c r="L378" s="545"/>
      <c r="M378" s="545"/>
      <c r="N378" s="545"/>
      <c r="O378" s="545"/>
      <c r="P378" s="545"/>
      <c r="Q378" s="545"/>
      <c r="R378" s="545"/>
      <c r="S378" s="545"/>
      <c r="T378" s="545"/>
      <c r="U378" s="545"/>
      <c r="V378" s="545"/>
      <c r="W378" s="545"/>
      <c r="X378" s="545"/>
      <c r="Y378" s="545"/>
      <c r="Z378" s="545"/>
    </row>
    <row r="379" ht="9.0" customHeight="1">
      <c r="A379" s="545"/>
      <c r="B379" s="545"/>
      <c r="C379" s="545"/>
      <c r="D379" s="545"/>
      <c r="E379" s="545"/>
      <c r="F379" s="545"/>
      <c r="G379" s="545"/>
      <c r="H379" s="545"/>
      <c r="I379" s="545"/>
      <c r="J379" s="545"/>
      <c r="K379" s="545"/>
      <c r="L379" s="545"/>
      <c r="M379" s="545"/>
      <c r="N379" s="545"/>
      <c r="O379" s="545"/>
      <c r="P379" s="545"/>
      <c r="Q379" s="545"/>
      <c r="R379" s="545"/>
      <c r="S379" s="545"/>
      <c r="T379" s="545"/>
      <c r="U379" s="545"/>
      <c r="V379" s="545"/>
      <c r="W379" s="545"/>
      <c r="X379" s="545"/>
      <c r="Y379" s="545"/>
      <c r="Z379" s="545"/>
    </row>
    <row r="380" ht="9.0" customHeight="1">
      <c r="A380" s="545"/>
      <c r="B380" s="545"/>
      <c r="C380" s="545"/>
      <c r="D380" s="545"/>
      <c r="E380" s="545"/>
      <c r="F380" s="545"/>
      <c r="G380" s="545"/>
      <c r="H380" s="545"/>
      <c r="I380" s="545"/>
      <c r="J380" s="545"/>
      <c r="K380" s="545"/>
      <c r="L380" s="545"/>
      <c r="M380" s="545"/>
      <c r="N380" s="545"/>
      <c r="O380" s="545"/>
      <c r="P380" s="545"/>
      <c r="Q380" s="545"/>
      <c r="R380" s="545"/>
      <c r="S380" s="545"/>
      <c r="T380" s="545"/>
      <c r="U380" s="545"/>
      <c r="V380" s="545"/>
      <c r="W380" s="545"/>
      <c r="X380" s="545"/>
      <c r="Y380" s="545"/>
      <c r="Z380" s="545"/>
    </row>
    <row r="381" ht="9.0" customHeight="1">
      <c r="A381" s="545"/>
      <c r="B381" s="545"/>
      <c r="C381" s="545"/>
      <c r="D381" s="545"/>
      <c r="E381" s="545"/>
      <c r="F381" s="545"/>
      <c r="G381" s="545"/>
      <c r="H381" s="545"/>
      <c r="I381" s="545"/>
      <c r="J381" s="545"/>
      <c r="K381" s="545"/>
      <c r="L381" s="545"/>
      <c r="M381" s="545"/>
      <c r="N381" s="545"/>
      <c r="O381" s="545"/>
      <c r="P381" s="545"/>
      <c r="Q381" s="545"/>
      <c r="R381" s="545"/>
      <c r="S381" s="545"/>
      <c r="T381" s="545"/>
      <c r="U381" s="545"/>
      <c r="V381" s="545"/>
      <c r="W381" s="545"/>
      <c r="X381" s="545"/>
      <c r="Y381" s="545"/>
      <c r="Z381" s="545"/>
    </row>
    <row r="382" ht="9.0" customHeight="1">
      <c r="A382" s="545"/>
      <c r="B382" s="545"/>
      <c r="C382" s="545"/>
      <c r="D382" s="545"/>
      <c r="E382" s="545"/>
      <c r="F382" s="545"/>
      <c r="G382" s="545"/>
      <c r="H382" s="545"/>
      <c r="I382" s="545"/>
      <c r="J382" s="545"/>
      <c r="K382" s="545"/>
      <c r="L382" s="545"/>
      <c r="M382" s="545"/>
      <c r="N382" s="545"/>
      <c r="O382" s="545"/>
      <c r="P382" s="545"/>
      <c r="Q382" s="545"/>
      <c r="R382" s="545"/>
      <c r="S382" s="545"/>
      <c r="T382" s="545"/>
      <c r="U382" s="545"/>
      <c r="V382" s="545"/>
      <c r="W382" s="545"/>
      <c r="X382" s="545"/>
      <c r="Y382" s="545"/>
      <c r="Z382" s="545"/>
    </row>
    <row r="383" ht="9.0" customHeight="1">
      <c r="A383" s="545"/>
      <c r="B383" s="545"/>
      <c r="C383" s="545"/>
      <c r="D383" s="545"/>
      <c r="E383" s="545"/>
      <c r="F383" s="545"/>
      <c r="G383" s="545"/>
      <c r="H383" s="545"/>
      <c r="I383" s="545"/>
      <c r="J383" s="545"/>
      <c r="K383" s="545"/>
      <c r="L383" s="545"/>
      <c r="M383" s="545"/>
      <c r="N383" s="545"/>
      <c r="O383" s="545"/>
      <c r="P383" s="545"/>
      <c r="Q383" s="545"/>
      <c r="R383" s="545"/>
      <c r="S383" s="545"/>
      <c r="T383" s="545"/>
      <c r="U383" s="545"/>
      <c r="V383" s="545"/>
      <c r="W383" s="545"/>
      <c r="X383" s="545"/>
      <c r="Y383" s="545"/>
      <c r="Z383" s="545"/>
    </row>
    <row r="384" ht="9.0" customHeight="1">
      <c r="A384" s="545"/>
      <c r="B384" s="545"/>
      <c r="C384" s="545"/>
      <c r="D384" s="545"/>
      <c r="E384" s="545"/>
      <c r="F384" s="545"/>
      <c r="G384" s="545"/>
      <c r="H384" s="545"/>
      <c r="I384" s="545"/>
      <c r="J384" s="545"/>
      <c r="K384" s="545"/>
      <c r="L384" s="545"/>
      <c r="M384" s="545"/>
      <c r="N384" s="545"/>
      <c r="O384" s="545"/>
      <c r="P384" s="545"/>
      <c r="Q384" s="545"/>
      <c r="R384" s="545"/>
      <c r="S384" s="545"/>
      <c r="T384" s="545"/>
      <c r="U384" s="545"/>
      <c r="V384" s="545"/>
      <c r="W384" s="545"/>
      <c r="X384" s="545"/>
      <c r="Y384" s="545"/>
      <c r="Z384" s="545"/>
    </row>
    <row r="385" ht="9.0" customHeight="1">
      <c r="A385" s="545"/>
      <c r="B385" s="545"/>
      <c r="C385" s="545"/>
      <c r="D385" s="545"/>
      <c r="E385" s="545"/>
      <c r="F385" s="545"/>
      <c r="G385" s="545"/>
      <c r="H385" s="545"/>
      <c r="I385" s="545"/>
      <c r="J385" s="545"/>
      <c r="K385" s="545"/>
      <c r="L385" s="545"/>
      <c r="M385" s="545"/>
      <c r="N385" s="545"/>
      <c r="O385" s="545"/>
      <c r="P385" s="545"/>
      <c r="Q385" s="545"/>
      <c r="R385" s="545"/>
      <c r="S385" s="545"/>
      <c r="T385" s="545"/>
      <c r="U385" s="545"/>
      <c r="V385" s="545"/>
      <c r="W385" s="545"/>
      <c r="X385" s="545"/>
      <c r="Y385" s="545"/>
      <c r="Z385" s="545"/>
    </row>
    <row r="386" ht="9.0" customHeight="1">
      <c r="A386" s="545"/>
      <c r="B386" s="545"/>
      <c r="C386" s="545"/>
      <c r="D386" s="545"/>
      <c r="E386" s="545"/>
      <c r="F386" s="545"/>
      <c r="G386" s="545"/>
      <c r="H386" s="545"/>
      <c r="I386" s="545"/>
      <c r="J386" s="545"/>
      <c r="K386" s="545"/>
      <c r="L386" s="545"/>
      <c r="M386" s="545"/>
      <c r="N386" s="545"/>
      <c r="O386" s="545"/>
      <c r="P386" s="545"/>
      <c r="Q386" s="545"/>
      <c r="R386" s="545"/>
      <c r="S386" s="545"/>
      <c r="T386" s="545"/>
      <c r="U386" s="545"/>
      <c r="V386" s="545"/>
      <c r="W386" s="545"/>
      <c r="X386" s="545"/>
      <c r="Y386" s="545"/>
      <c r="Z386" s="545"/>
    </row>
    <row r="387" ht="9.0" customHeight="1">
      <c r="A387" s="545"/>
      <c r="B387" s="545"/>
      <c r="C387" s="545"/>
      <c r="D387" s="545"/>
      <c r="E387" s="545"/>
      <c r="F387" s="545"/>
      <c r="G387" s="545"/>
      <c r="H387" s="545"/>
      <c r="I387" s="545"/>
      <c r="J387" s="545"/>
      <c r="K387" s="545"/>
      <c r="L387" s="545"/>
      <c r="M387" s="545"/>
      <c r="N387" s="545"/>
      <c r="O387" s="545"/>
      <c r="P387" s="545"/>
      <c r="Q387" s="545"/>
      <c r="R387" s="545"/>
      <c r="S387" s="545"/>
      <c r="T387" s="545"/>
      <c r="U387" s="545"/>
      <c r="V387" s="545"/>
      <c r="W387" s="545"/>
      <c r="X387" s="545"/>
      <c r="Y387" s="545"/>
      <c r="Z387" s="545"/>
    </row>
    <row r="388" ht="9.0" customHeight="1">
      <c r="A388" s="545"/>
      <c r="B388" s="545"/>
      <c r="C388" s="545"/>
      <c r="D388" s="545"/>
      <c r="E388" s="545"/>
      <c r="F388" s="545"/>
      <c r="G388" s="545"/>
      <c r="H388" s="545"/>
      <c r="I388" s="545"/>
      <c r="J388" s="545"/>
      <c r="K388" s="545"/>
      <c r="L388" s="545"/>
      <c r="M388" s="545"/>
      <c r="N388" s="545"/>
      <c r="O388" s="545"/>
      <c r="P388" s="545"/>
      <c r="Q388" s="545"/>
      <c r="R388" s="545"/>
      <c r="S388" s="545"/>
      <c r="T388" s="545"/>
      <c r="U388" s="545"/>
      <c r="V388" s="545"/>
      <c r="W388" s="545"/>
      <c r="X388" s="545"/>
      <c r="Y388" s="545"/>
      <c r="Z388" s="545"/>
    </row>
    <row r="389" ht="9.0" customHeight="1">
      <c r="A389" s="545"/>
      <c r="B389" s="545"/>
      <c r="C389" s="545"/>
      <c r="D389" s="545"/>
      <c r="E389" s="545"/>
      <c r="F389" s="545"/>
      <c r="G389" s="545"/>
      <c r="H389" s="545"/>
      <c r="I389" s="545"/>
      <c r="J389" s="545"/>
      <c r="K389" s="545"/>
      <c r="L389" s="545"/>
      <c r="M389" s="545"/>
      <c r="N389" s="545"/>
      <c r="O389" s="545"/>
      <c r="P389" s="545"/>
      <c r="Q389" s="545"/>
      <c r="R389" s="545"/>
      <c r="S389" s="545"/>
      <c r="T389" s="545"/>
      <c r="U389" s="545"/>
      <c r="V389" s="545"/>
      <c r="W389" s="545"/>
      <c r="X389" s="545"/>
      <c r="Y389" s="545"/>
      <c r="Z389" s="545"/>
    </row>
    <row r="390" ht="9.0" customHeight="1">
      <c r="A390" s="545"/>
      <c r="B390" s="545"/>
      <c r="C390" s="545"/>
      <c r="D390" s="545"/>
      <c r="E390" s="545"/>
      <c r="F390" s="545"/>
      <c r="G390" s="545"/>
      <c r="H390" s="545"/>
      <c r="I390" s="545"/>
      <c r="J390" s="545"/>
      <c r="K390" s="545"/>
      <c r="L390" s="545"/>
      <c r="M390" s="545"/>
      <c r="N390" s="545"/>
      <c r="O390" s="545"/>
      <c r="P390" s="545"/>
      <c r="Q390" s="545"/>
      <c r="R390" s="545"/>
      <c r="S390" s="545"/>
      <c r="T390" s="545"/>
      <c r="U390" s="545"/>
      <c r="V390" s="545"/>
      <c r="W390" s="545"/>
      <c r="X390" s="545"/>
      <c r="Y390" s="545"/>
      <c r="Z390" s="545"/>
    </row>
    <row r="391" ht="9.0" customHeight="1">
      <c r="A391" s="545"/>
      <c r="B391" s="545"/>
      <c r="C391" s="545"/>
      <c r="D391" s="545"/>
      <c r="E391" s="545"/>
      <c r="F391" s="545"/>
      <c r="G391" s="545"/>
      <c r="H391" s="545"/>
      <c r="I391" s="545"/>
      <c r="J391" s="545"/>
      <c r="K391" s="545"/>
      <c r="L391" s="545"/>
      <c r="M391" s="545"/>
      <c r="N391" s="545"/>
      <c r="O391" s="545"/>
      <c r="P391" s="545"/>
      <c r="Q391" s="545"/>
      <c r="R391" s="545"/>
      <c r="S391" s="545"/>
      <c r="T391" s="545"/>
      <c r="U391" s="545"/>
      <c r="V391" s="545"/>
      <c r="W391" s="545"/>
      <c r="X391" s="545"/>
      <c r="Y391" s="545"/>
      <c r="Z391" s="545"/>
    </row>
    <row r="392" ht="9.0" customHeight="1">
      <c r="A392" s="545"/>
      <c r="B392" s="545"/>
      <c r="C392" s="545"/>
      <c r="D392" s="545"/>
      <c r="E392" s="545"/>
      <c r="F392" s="545"/>
      <c r="G392" s="545"/>
      <c r="H392" s="545"/>
      <c r="I392" s="545"/>
      <c r="J392" s="545"/>
      <c r="K392" s="545"/>
      <c r="L392" s="545"/>
      <c r="M392" s="545"/>
      <c r="N392" s="545"/>
      <c r="O392" s="545"/>
      <c r="P392" s="545"/>
      <c r="Q392" s="545"/>
      <c r="R392" s="545"/>
      <c r="S392" s="545"/>
      <c r="T392" s="545"/>
      <c r="U392" s="545"/>
      <c r="V392" s="545"/>
      <c r="W392" s="545"/>
      <c r="X392" s="545"/>
      <c r="Y392" s="545"/>
      <c r="Z392" s="545"/>
    </row>
    <row r="393" ht="9.0" customHeight="1">
      <c r="A393" s="545"/>
      <c r="B393" s="545"/>
      <c r="C393" s="545"/>
      <c r="D393" s="545"/>
      <c r="E393" s="545"/>
      <c r="F393" s="545"/>
      <c r="G393" s="545"/>
      <c r="H393" s="545"/>
      <c r="I393" s="545"/>
      <c r="J393" s="545"/>
      <c r="K393" s="545"/>
      <c r="L393" s="545"/>
      <c r="M393" s="545"/>
      <c r="N393" s="545"/>
      <c r="O393" s="545"/>
      <c r="P393" s="545"/>
      <c r="Q393" s="545"/>
      <c r="R393" s="545"/>
      <c r="S393" s="545"/>
      <c r="T393" s="545"/>
      <c r="U393" s="545"/>
      <c r="V393" s="545"/>
      <c r="W393" s="545"/>
      <c r="X393" s="545"/>
      <c r="Y393" s="545"/>
      <c r="Z393" s="545"/>
    </row>
    <row r="394" ht="9.0" customHeight="1">
      <c r="A394" s="545"/>
      <c r="B394" s="545"/>
      <c r="C394" s="545"/>
      <c r="D394" s="545"/>
      <c r="E394" s="545"/>
      <c r="F394" s="545"/>
      <c r="G394" s="545"/>
      <c r="H394" s="545"/>
      <c r="I394" s="545"/>
      <c r="J394" s="545"/>
      <c r="K394" s="545"/>
      <c r="L394" s="545"/>
      <c r="M394" s="545"/>
      <c r="N394" s="545"/>
      <c r="O394" s="545"/>
      <c r="P394" s="545"/>
      <c r="Q394" s="545"/>
      <c r="R394" s="545"/>
      <c r="S394" s="545"/>
      <c r="T394" s="545"/>
      <c r="U394" s="545"/>
      <c r="V394" s="545"/>
      <c r="W394" s="545"/>
      <c r="X394" s="545"/>
      <c r="Y394" s="545"/>
      <c r="Z394" s="545"/>
    </row>
    <row r="395" ht="9.0" customHeight="1">
      <c r="A395" s="545"/>
      <c r="B395" s="545"/>
      <c r="C395" s="545"/>
      <c r="D395" s="545"/>
      <c r="E395" s="545"/>
      <c r="F395" s="545"/>
      <c r="G395" s="545"/>
      <c r="H395" s="545"/>
      <c r="I395" s="545"/>
      <c r="J395" s="545"/>
      <c r="K395" s="545"/>
      <c r="L395" s="545"/>
      <c r="M395" s="545"/>
      <c r="N395" s="545"/>
      <c r="O395" s="545"/>
      <c r="P395" s="545"/>
      <c r="Q395" s="545"/>
      <c r="R395" s="545"/>
      <c r="S395" s="545"/>
      <c r="T395" s="545"/>
      <c r="U395" s="545"/>
      <c r="V395" s="545"/>
      <c r="W395" s="545"/>
      <c r="X395" s="545"/>
      <c r="Y395" s="545"/>
      <c r="Z395" s="545"/>
    </row>
    <row r="396" ht="9.0" customHeight="1">
      <c r="A396" s="545"/>
      <c r="B396" s="545"/>
      <c r="C396" s="545"/>
      <c r="D396" s="545"/>
      <c r="E396" s="545"/>
      <c r="F396" s="545"/>
      <c r="G396" s="545"/>
      <c r="H396" s="545"/>
      <c r="I396" s="545"/>
      <c r="J396" s="545"/>
      <c r="K396" s="545"/>
      <c r="L396" s="545"/>
      <c r="M396" s="545"/>
      <c r="N396" s="545"/>
      <c r="O396" s="545"/>
      <c r="P396" s="545"/>
      <c r="Q396" s="545"/>
      <c r="R396" s="545"/>
      <c r="S396" s="545"/>
      <c r="T396" s="545"/>
      <c r="U396" s="545"/>
      <c r="V396" s="545"/>
      <c r="W396" s="545"/>
      <c r="X396" s="545"/>
      <c r="Y396" s="545"/>
      <c r="Z396" s="545"/>
    </row>
    <row r="397" ht="9.0" customHeight="1">
      <c r="A397" s="545"/>
      <c r="B397" s="545"/>
      <c r="C397" s="545"/>
      <c r="D397" s="545"/>
      <c r="E397" s="545"/>
      <c r="F397" s="545"/>
      <c r="G397" s="545"/>
      <c r="H397" s="545"/>
      <c r="I397" s="545"/>
      <c r="J397" s="545"/>
      <c r="K397" s="545"/>
      <c r="L397" s="545"/>
      <c r="M397" s="545"/>
      <c r="N397" s="545"/>
      <c r="O397" s="545"/>
      <c r="P397" s="545"/>
      <c r="Q397" s="545"/>
      <c r="R397" s="545"/>
      <c r="S397" s="545"/>
      <c r="T397" s="545"/>
      <c r="U397" s="545"/>
      <c r="V397" s="545"/>
      <c r="W397" s="545"/>
      <c r="X397" s="545"/>
      <c r="Y397" s="545"/>
      <c r="Z397" s="545"/>
    </row>
    <row r="398" ht="9.0" customHeight="1">
      <c r="A398" s="545"/>
      <c r="B398" s="545"/>
      <c r="C398" s="545"/>
      <c r="D398" s="545"/>
      <c r="E398" s="545"/>
      <c r="F398" s="545"/>
      <c r="G398" s="545"/>
      <c r="H398" s="545"/>
      <c r="I398" s="545"/>
      <c r="J398" s="545"/>
      <c r="K398" s="545"/>
      <c r="L398" s="545"/>
      <c r="M398" s="545"/>
      <c r="N398" s="545"/>
      <c r="O398" s="545"/>
      <c r="P398" s="545"/>
      <c r="Q398" s="545"/>
      <c r="R398" s="545"/>
      <c r="S398" s="545"/>
      <c r="T398" s="545"/>
      <c r="U398" s="545"/>
      <c r="V398" s="545"/>
      <c r="W398" s="545"/>
      <c r="X398" s="545"/>
      <c r="Y398" s="545"/>
      <c r="Z398" s="545"/>
    </row>
    <row r="399" ht="9.0" customHeight="1">
      <c r="A399" s="545"/>
      <c r="B399" s="545"/>
      <c r="C399" s="545"/>
      <c r="D399" s="545"/>
      <c r="E399" s="545"/>
      <c r="F399" s="545"/>
      <c r="G399" s="545"/>
      <c r="H399" s="545"/>
      <c r="I399" s="545"/>
      <c r="J399" s="545"/>
      <c r="K399" s="545"/>
      <c r="L399" s="545"/>
      <c r="M399" s="545"/>
      <c r="N399" s="545"/>
      <c r="O399" s="545"/>
      <c r="P399" s="545"/>
      <c r="Q399" s="545"/>
      <c r="R399" s="545"/>
      <c r="S399" s="545"/>
      <c r="T399" s="545"/>
      <c r="U399" s="545"/>
      <c r="V399" s="545"/>
      <c r="W399" s="545"/>
      <c r="X399" s="545"/>
      <c r="Y399" s="545"/>
      <c r="Z399" s="545"/>
    </row>
    <row r="400" ht="9.0" customHeight="1">
      <c r="A400" s="545"/>
      <c r="B400" s="545"/>
      <c r="C400" s="545"/>
      <c r="D400" s="545"/>
      <c r="E400" s="545"/>
      <c r="F400" s="545"/>
      <c r="G400" s="545"/>
      <c r="H400" s="545"/>
      <c r="I400" s="545"/>
      <c r="J400" s="545"/>
      <c r="K400" s="545"/>
      <c r="L400" s="545"/>
      <c r="M400" s="545"/>
      <c r="N400" s="545"/>
      <c r="O400" s="545"/>
      <c r="P400" s="545"/>
      <c r="Q400" s="545"/>
      <c r="R400" s="545"/>
      <c r="S400" s="545"/>
      <c r="T400" s="545"/>
      <c r="U400" s="545"/>
      <c r="V400" s="545"/>
      <c r="W400" s="545"/>
      <c r="X400" s="545"/>
      <c r="Y400" s="545"/>
      <c r="Z400" s="545"/>
    </row>
    <row r="401" ht="9.0" customHeight="1">
      <c r="A401" s="545"/>
      <c r="B401" s="545"/>
      <c r="C401" s="545"/>
      <c r="D401" s="545"/>
      <c r="E401" s="545"/>
      <c r="F401" s="545"/>
      <c r="G401" s="545"/>
      <c r="H401" s="545"/>
      <c r="I401" s="545"/>
      <c r="J401" s="545"/>
      <c r="K401" s="545"/>
      <c r="L401" s="545"/>
      <c r="M401" s="545"/>
      <c r="N401" s="545"/>
      <c r="O401" s="545"/>
      <c r="P401" s="545"/>
      <c r="Q401" s="545"/>
      <c r="R401" s="545"/>
      <c r="S401" s="545"/>
      <c r="T401" s="545"/>
      <c r="U401" s="545"/>
      <c r="V401" s="545"/>
      <c r="W401" s="545"/>
      <c r="X401" s="545"/>
      <c r="Y401" s="545"/>
      <c r="Z401" s="545"/>
    </row>
    <row r="402" ht="9.0" customHeight="1">
      <c r="A402" s="545"/>
      <c r="B402" s="545"/>
      <c r="C402" s="545"/>
      <c r="D402" s="545"/>
      <c r="E402" s="545"/>
      <c r="F402" s="545"/>
      <c r="G402" s="545"/>
      <c r="H402" s="545"/>
      <c r="I402" s="545"/>
      <c r="J402" s="545"/>
      <c r="K402" s="545"/>
      <c r="L402" s="545"/>
      <c r="M402" s="545"/>
      <c r="N402" s="545"/>
      <c r="O402" s="545"/>
      <c r="P402" s="545"/>
      <c r="Q402" s="545"/>
      <c r="R402" s="545"/>
      <c r="S402" s="545"/>
      <c r="T402" s="545"/>
      <c r="U402" s="545"/>
      <c r="V402" s="545"/>
      <c r="W402" s="545"/>
      <c r="X402" s="545"/>
      <c r="Y402" s="545"/>
      <c r="Z402" s="545"/>
    </row>
    <row r="403" ht="9.0" customHeight="1">
      <c r="A403" s="545"/>
      <c r="B403" s="545"/>
      <c r="C403" s="545"/>
      <c r="D403" s="545"/>
      <c r="E403" s="545"/>
      <c r="F403" s="545"/>
      <c r="G403" s="545"/>
      <c r="H403" s="545"/>
      <c r="I403" s="545"/>
      <c r="J403" s="545"/>
      <c r="K403" s="545"/>
      <c r="L403" s="545"/>
      <c r="M403" s="545"/>
      <c r="N403" s="545"/>
      <c r="O403" s="545"/>
      <c r="P403" s="545"/>
      <c r="Q403" s="545"/>
      <c r="R403" s="545"/>
      <c r="S403" s="545"/>
      <c r="T403" s="545"/>
      <c r="U403" s="545"/>
      <c r="V403" s="545"/>
      <c r="W403" s="545"/>
      <c r="X403" s="545"/>
      <c r="Y403" s="545"/>
      <c r="Z403" s="545"/>
    </row>
    <row r="404" ht="9.0" customHeight="1">
      <c r="A404" s="545"/>
      <c r="B404" s="545"/>
      <c r="C404" s="545"/>
      <c r="D404" s="545"/>
      <c r="E404" s="545"/>
      <c r="F404" s="545"/>
      <c r="G404" s="545"/>
      <c r="H404" s="545"/>
      <c r="I404" s="545"/>
      <c r="J404" s="545"/>
      <c r="K404" s="545"/>
      <c r="L404" s="545"/>
      <c r="M404" s="545"/>
      <c r="N404" s="545"/>
      <c r="O404" s="545"/>
      <c r="P404" s="545"/>
      <c r="Q404" s="545"/>
      <c r="R404" s="545"/>
      <c r="S404" s="545"/>
      <c r="T404" s="545"/>
      <c r="U404" s="545"/>
      <c r="V404" s="545"/>
      <c r="W404" s="545"/>
      <c r="X404" s="545"/>
      <c r="Y404" s="545"/>
      <c r="Z404" s="545"/>
    </row>
    <row r="405" ht="9.0" customHeight="1">
      <c r="A405" s="545"/>
      <c r="B405" s="545"/>
      <c r="C405" s="545"/>
      <c r="D405" s="545"/>
      <c r="E405" s="545"/>
      <c r="F405" s="545"/>
      <c r="G405" s="545"/>
      <c r="H405" s="545"/>
      <c r="I405" s="545"/>
      <c r="J405" s="545"/>
      <c r="K405" s="545"/>
      <c r="L405" s="545"/>
      <c r="M405" s="545"/>
      <c r="N405" s="545"/>
      <c r="O405" s="545"/>
      <c r="P405" s="545"/>
      <c r="Q405" s="545"/>
      <c r="R405" s="545"/>
      <c r="S405" s="545"/>
      <c r="T405" s="545"/>
      <c r="U405" s="545"/>
      <c r="V405" s="545"/>
      <c r="W405" s="545"/>
      <c r="X405" s="545"/>
      <c r="Y405" s="545"/>
      <c r="Z405" s="545"/>
    </row>
    <row r="406" ht="9.0" customHeight="1">
      <c r="A406" s="545"/>
      <c r="B406" s="545"/>
      <c r="C406" s="545"/>
      <c r="D406" s="545"/>
      <c r="E406" s="545"/>
      <c r="F406" s="545"/>
      <c r="G406" s="545"/>
      <c r="H406" s="545"/>
      <c r="I406" s="545"/>
      <c r="J406" s="545"/>
      <c r="K406" s="545"/>
      <c r="L406" s="545"/>
      <c r="M406" s="545"/>
      <c r="N406" s="545"/>
      <c r="O406" s="545"/>
      <c r="P406" s="545"/>
      <c r="Q406" s="545"/>
      <c r="R406" s="545"/>
      <c r="S406" s="545"/>
      <c r="T406" s="545"/>
      <c r="U406" s="545"/>
      <c r="V406" s="545"/>
      <c r="W406" s="545"/>
      <c r="X406" s="545"/>
      <c r="Y406" s="545"/>
      <c r="Z406" s="545"/>
    </row>
    <row r="407" ht="9.0" customHeight="1">
      <c r="A407" s="545"/>
      <c r="B407" s="545"/>
      <c r="C407" s="545"/>
      <c r="D407" s="545"/>
      <c r="E407" s="545"/>
      <c r="F407" s="545"/>
      <c r="G407" s="545"/>
      <c r="H407" s="545"/>
      <c r="I407" s="545"/>
      <c r="J407" s="545"/>
      <c r="K407" s="545"/>
      <c r="L407" s="545"/>
      <c r="M407" s="545"/>
      <c r="N407" s="545"/>
      <c r="O407" s="545"/>
      <c r="P407" s="545"/>
      <c r="Q407" s="545"/>
      <c r="R407" s="545"/>
      <c r="S407" s="545"/>
      <c r="T407" s="545"/>
      <c r="U407" s="545"/>
      <c r="V407" s="545"/>
      <c r="W407" s="545"/>
      <c r="X407" s="545"/>
      <c r="Y407" s="545"/>
      <c r="Z407" s="545"/>
    </row>
    <row r="408" ht="9.0" customHeight="1">
      <c r="A408" s="545"/>
      <c r="B408" s="545"/>
      <c r="C408" s="545"/>
      <c r="D408" s="545"/>
      <c r="E408" s="545"/>
      <c r="F408" s="545"/>
      <c r="G408" s="545"/>
      <c r="H408" s="545"/>
      <c r="I408" s="545"/>
      <c r="J408" s="545"/>
      <c r="K408" s="545"/>
      <c r="L408" s="545"/>
      <c r="M408" s="545"/>
      <c r="N408" s="545"/>
      <c r="O408" s="545"/>
      <c r="P408" s="545"/>
      <c r="Q408" s="545"/>
      <c r="R408" s="545"/>
      <c r="S408" s="545"/>
      <c r="T408" s="545"/>
      <c r="U408" s="545"/>
      <c r="V408" s="545"/>
      <c r="W408" s="545"/>
      <c r="X408" s="545"/>
      <c r="Y408" s="545"/>
      <c r="Z408" s="545"/>
    </row>
    <row r="409" ht="9.0" customHeight="1">
      <c r="A409" s="545"/>
      <c r="B409" s="545"/>
      <c r="C409" s="545"/>
      <c r="D409" s="545"/>
      <c r="E409" s="545"/>
      <c r="F409" s="545"/>
      <c r="G409" s="545"/>
      <c r="H409" s="545"/>
      <c r="I409" s="545"/>
      <c r="J409" s="545"/>
      <c r="K409" s="545"/>
      <c r="L409" s="545"/>
      <c r="M409" s="545"/>
      <c r="N409" s="545"/>
      <c r="O409" s="545"/>
      <c r="P409" s="545"/>
      <c r="Q409" s="545"/>
      <c r="R409" s="545"/>
      <c r="S409" s="545"/>
      <c r="T409" s="545"/>
      <c r="U409" s="545"/>
      <c r="V409" s="545"/>
      <c r="W409" s="545"/>
      <c r="X409" s="545"/>
      <c r="Y409" s="545"/>
      <c r="Z409" s="545"/>
    </row>
    <row r="410" ht="9.0" customHeight="1">
      <c r="A410" s="545"/>
      <c r="B410" s="545"/>
      <c r="C410" s="545"/>
      <c r="D410" s="545"/>
      <c r="E410" s="545"/>
      <c r="F410" s="545"/>
      <c r="G410" s="545"/>
      <c r="H410" s="545"/>
      <c r="I410" s="545"/>
      <c r="J410" s="545"/>
      <c r="K410" s="545"/>
      <c r="L410" s="545"/>
      <c r="M410" s="545"/>
      <c r="N410" s="545"/>
      <c r="O410" s="545"/>
      <c r="P410" s="545"/>
      <c r="Q410" s="545"/>
      <c r="R410" s="545"/>
      <c r="S410" s="545"/>
      <c r="T410" s="545"/>
      <c r="U410" s="545"/>
      <c r="V410" s="545"/>
      <c r="W410" s="545"/>
      <c r="X410" s="545"/>
      <c r="Y410" s="545"/>
      <c r="Z410" s="545"/>
    </row>
    <row r="411" ht="9.0" customHeight="1">
      <c r="A411" s="545"/>
      <c r="B411" s="545"/>
      <c r="C411" s="545"/>
      <c r="D411" s="545"/>
      <c r="E411" s="545"/>
      <c r="F411" s="545"/>
      <c r="G411" s="545"/>
      <c r="H411" s="545"/>
      <c r="I411" s="545"/>
      <c r="J411" s="545"/>
      <c r="K411" s="545"/>
      <c r="L411" s="545"/>
      <c r="M411" s="545"/>
      <c r="N411" s="545"/>
      <c r="O411" s="545"/>
      <c r="P411" s="545"/>
      <c r="Q411" s="545"/>
      <c r="R411" s="545"/>
      <c r="S411" s="545"/>
      <c r="T411" s="545"/>
      <c r="U411" s="545"/>
      <c r="V411" s="545"/>
      <c r="W411" s="545"/>
      <c r="X411" s="545"/>
      <c r="Y411" s="545"/>
      <c r="Z411" s="545"/>
    </row>
    <row r="412" ht="9.0" customHeight="1">
      <c r="A412" s="545"/>
      <c r="B412" s="545"/>
      <c r="C412" s="545"/>
      <c r="D412" s="545"/>
      <c r="E412" s="545"/>
      <c r="F412" s="545"/>
      <c r="G412" s="545"/>
      <c r="H412" s="545"/>
      <c r="I412" s="545"/>
      <c r="J412" s="545"/>
      <c r="K412" s="545"/>
      <c r="L412" s="545"/>
      <c r="M412" s="545"/>
      <c r="N412" s="545"/>
      <c r="O412" s="545"/>
      <c r="P412" s="545"/>
      <c r="Q412" s="545"/>
      <c r="R412" s="545"/>
      <c r="S412" s="545"/>
      <c r="T412" s="545"/>
      <c r="U412" s="545"/>
      <c r="V412" s="545"/>
      <c r="W412" s="545"/>
      <c r="X412" s="545"/>
      <c r="Y412" s="545"/>
      <c r="Z412" s="545"/>
    </row>
    <row r="413" ht="9.0" customHeight="1">
      <c r="A413" s="545"/>
      <c r="B413" s="545"/>
      <c r="C413" s="545"/>
      <c r="D413" s="545"/>
      <c r="E413" s="545"/>
      <c r="F413" s="545"/>
      <c r="G413" s="545"/>
      <c r="H413" s="545"/>
      <c r="I413" s="545"/>
      <c r="J413" s="545"/>
      <c r="K413" s="545"/>
      <c r="L413" s="545"/>
      <c r="M413" s="545"/>
      <c r="N413" s="545"/>
      <c r="O413" s="545"/>
      <c r="P413" s="545"/>
      <c r="Q413" s="545"/>
      <c r="R413" s="545"/>
      <c r="S413" s="545"/>
      <c r="T413" s="545"/>
      <c r="U413" s="545"/>
      <c r="V413" s="545"/>
      <c r="W413" s="545"/>
      <c r="X413" s="545"/>
      <c r="Y413" s="545"/>
      <c r="Z413" s="545"/>
    </row>
    <row r="414" ht="9.0" customHeight="1">
      <c r="A414" s="545"/>
      <c r="B414" s="545"/>
      <c r="C414" s="545"/>
      <c r="D414" s="545"/>
      <c r="E414" s="545"/>
      <c r="F414" s="545"/>
      <c r="G414" s="545"/>
      <c r="H414" s="545"/>
      <c r="I414" s="545"/>
      <c r="J414" s="545"/>
      <c r="K414" s="545"/>
      <c r="L414" s="545"/>
      <c r="M414" s="545"/>
      <c r="N414" s="545"/>
      <c r="O414" s="545"/>
      <c r="P414" s="545"/>
      <c r="Q414" s="545"/>
      <c r="R414" s="545"/>
      <c r="S414" s="545"/>
      <c r="T414" s="545"/>
      <c r="U414" s="545"/>
      <c r="V414" s="545"/>
      <c r="W414" s="545"/>
      <c r="X414" s="545"/>
      <c r="Y414" s="545"/>
      <c r="Z414" s="545"/>
    </row>
    <row r="415" ht="9.0" customHeight="1">
      <c r="A415" s="545"/>
      <c r="B415" s="545"/>
      <c r="C415" s="545"/>
      <c r="D415" s="545"/>
      <c r="E415" s="545"/>
      <c r="F415" s="545"/>
      <c r="G415" s="545"/>
      <c r="H415" s="545"/>
      <c r="I415" s="545"/>
      <c r="J415" s="545"/>
      <c r="K415" s="545"/>
      <c r="L415" s="545"/>
      <c r="M415" s="545"/>
      <c r="N415" s="545"/>
      <c r="O415" s="545"/>
      <c r="P415" s="545"/>
      <c r="Q415" s="545"/>
      <c r="R415" s="545"/>
      <c r="S415" s="545"/>
      <c r="T415" s="545"/>
      <c r="U415" s="545"/>
      <c r="V415" s="545"/>
      <c r="W415" s="545"/>
      <c r="X415" s="545"/>
      <c r="Y415" s="545"/>
      <c r="Z415" s="545"/>
    </row>
    <row r="416" ht="9.0" customHeight="1">
      <c r="A416" s="545"/>
      <c r="B416" s="545"/>
      <c r="C416" s="545"/>
      <c r="D416" s="545"/>
      <c r="E416" s="545"/>
      <c r="F416" s="545"/>
      <c r="G416" s="545"/>
      <c r="H416" s="545"/>
      <c r="I416" s="545"/>
      <c r="J416" s="545"/>
      <c r="K416" s="545"/>
      <c r="L416" s="545"/>
      <c r="M416" s="545"/>
      <c r="N416" s="545"/>
      <c r="O416" s="545"/>
      <c r="P416" s="545"/>
      <c r="Q416" s="545"/>
      <c r="R416" s="545"/>
      <c r="S416" s="545"/>
      <c r="T416" s="545"/>
      <c r="U416" s="545"/>
      <c r="V416" s="545"/>
      <c r="W416" s="545"/>
      <c r="X416" s="545"/>
      <c r="Y416" s="545"/>
      <c r="Z416" s="545"/>
    </row>
    <row r="417" ht="9.0" customHeight="1">
      <c r="A417" s="545"/>
      <c r="B417" s="545"/>
      <c r="C417" s="545"/>
      <c r="D417" s="545"/>
      <c r="E417" s="545"/>
      <c r="F417" s="545"/>
      <c r="G417" s="545"/>
      <c r="H417" s="545"/>
      <c r="I417" s="545"/>
      <c r="J417" s="545"/>
      <c r="K417" s="545"/>
      <c r="L417" s="545"/>
      <c r="M417" s="545"/>
      <c r="N417" s="545"/>
      <c r="O417" s="545"/>
      <c r="P417" s="545"/>
      <c r="Q417" s="545"/>
      <c r="R417" s="545"/>
      <c r="S417" s="545"/>
      <c r="T417" s="545"/>
      <c r="U417" s="545"/>
      <c r="V417" s="545"/>
      <c r="W417" s="545"/>
      <c r="X417" s="545"/>
      <c r="Y417" s="545"/>
      <c r="Z417" s="545"/>
    </row>
    <row r="418" ht="9.0" customHeight="1">
      <c r="A418" s="545"/>
      <c r="B418" s="545"/>
      <c r="C418" s="545"/>
      <c r="D418" s="545"/>
      <c r="E418" s="545"/>
      <c r="F418" s="545"/>
      <c r="G418" s="545"/>
      <c r="H418" s="545"/>
      <c r="I418" s="545"/>
      <c r="J418" s="545"/>
      <c r="K418" s="545"/>
      <c r="L418" s="545"/>
      <c r="M418" s="545"/>
      <c r="N418" s="545"/>
      <c r="O418" s="545"/>
      <c r="P418" s="545"/>
      <c r="Q418" s="545"/>
      <c r="R418" s="545"/>
      <c r="S418" s="545"/>
      <c r="T418" s="545"/>
      <c r="U418" s="545"/>
      <c r="V418" s="545"/>
      <c r="W418" s="545"/>
      <c r="X418" s="545"/>
      <c r="Y418" s="545"/>
      <c r="Z418" s="545"/>
    </row>
    <row r="419" ht="9.0" customHeight="1">
      <c r="A419" s="545"/>
      <c r="B419" s="545"/>
      <c r="C419" s="545"/>
      <c r="D419" s="545"/>
      <c r="E419" s="545"/>
      <c r="F419" s="545"/>
      <c r="G419" s="545"/>
      <c r="H419" s="545"/>
      <c r="I419" s="545"/>
      <c r="J419" s="545"/>
      <c r="K419" s="545"/>
      <c r="L419" s="545"/>
      <c r="M419" s="545"/>
      <c r="N419" s="545"/>
      <c r="O419" s="545"/>
      <c r="P419" s="545"/>
      <c r="Q419" s="545"/>
      <c r="R419" s="545"/>
      <c r="S419" s="545"/>
      <c r="T419" s="545"/>
      <c r="U419" s="545"/>
      <c r="V419" s="545"/>
      <c r="W419" s="545"/>
      <c r="X419" s="545"/>
      <c r="Y419" s="545"/>
      <c r="Z419" s="545"/>
    </row>
    <row r="420" ht="9.0" customHeight="1">
      <c r="A420" s="545"/>
      <c r="B420" s="545"/>
      <c r="C420" s="545"/>
      <c r="D420" s="545"/>
      <c r="E420" s="545"/>
      <c r="F420" s="545"/>
      <c r="G420" s="545"/>
      <c r="H420" s="545"/>
      <c r="I420" s="545"/>
      <c r="J420" s="545"/>
      <c r="K420" s="545"/>
      <c r="L420" s="545"/>
      <c r="M420" s="545"/>
      <c r="N420" s="545"/>
      <c r="O420" s="545"/>
      <c r="P420" s="545"/>
      <c r="Q420" s="545"/>
      <c r="R420" s="545"/>
      <c r="S420" s="545"/>
      <c r="T420" s="545"/>
      <c r="U420" s="545"/>
      <c r="V420" s="545"/>
      <c r="W420" s="545"/>
      <c r="X420" s="545"/>
      <c r="Y420" s="545"/>
      <c r="Z420" s="545"/>
    </row>
    <row r="421" ht="9.0" customHeight="1">
      <c r="A421" s="545"/>
      <c r="B421" s="545"/>
      <c r="C421" s="545"/>
      <c r="D421" s="545"/>
      <c r="E421" s="545"/>
      <c r="F421" s="545"/>
      <c r="G421" s="545"/>
      <c r="H421" s="545"/>
      <c r="I421" s="545"/>
      <c r="J421" s="545"/>
      <c r="K421" s="545"/>
      <c r="L421" s="545"/>
      <c r="M421" s="545"/>
      <c r="N421" s="545"/>
      <c r="O421" s="545"/>
      <c r="P421" s="545"/>
      <c r="Q421" s="545"/>
      <c r="R421" s="545"/>
      <c r="S421" s="545"/>
      <c r="T421" s="545"/>
      <c r="U421" s="545"/>
      <c r="V421" s="545"/>
      <c r="W421" s="545"/>
      <c r="X421" s="545"/>
      <c r="Y421" s="545"/>
      <c r="Z421" s="545"/>
    </row>
    <row r="422" ht="9.0" customHeight="1">
      <c r="A422" s="545"/>
      <c r="B422" s="545"/>
      <c r="C422" s="545"/>
      <c r="D422" s="545"/>
      <c r="E422" s="545"/>
      <c r="F422" s="545"/>
      <c r="G422" s="545"/>
      <c r="H422" s="545"/>
      <c r="I422" s="545"/>
      <c r="J422" s="545"/>
      <c r="K422" s="545"/>
      <c r="L422" s="545"/>
      <c r="M422" s="545"/>
      <c r="N422" s="545"/>
      <c r="O422" s="545"/>
      <c r="P422" s="545"/>
      <c r="Q422" s="545"/>
      <c r="R422" s="545"/>
      <c r="S422" s="545"/>
      <c r="T422" s="545"/>
      <c r="U422" s="545"/>
      <c r="V422" s="545"/>
      <c r="W422" s="545"/>
      <c r="X422" s="545"/>
      <c r="Y422" s="545"/>
      <c r="Z422" s="545"/>
    </row>
    <row r="423" ht="9.0" customHeight="1">
      <c r="A423" s="545"/>
      <c r="B423" s="545"/>
      <c r="C423" s="545"/>
      <c r="D423" s="545"/>
      <c r="E423" s="545"/>
      <c r="F423" s="545"/>
      <c r="G423" s="545"/>
      <c r="H423" s="545"/>
      <c r="I423" s="545"/>
      <c r="J423" s="545"/>
      <c r="K423" s="545"/>
      <c r="L423" s="545"/>
      <c r="M423" s="545"/>
      <c r="N423" s="545"/>
      <c r="O423" s="545"/>
      <c r="P423" s="545"/>
      <c r="Q423" s="545"/>
      <c r="R423" s="545"/>
      <c r="S423" s="545"/>
      <c r="T423" s="545"/>
      <c r="U423" s="545"/>
      <c r="V423" s="545"/>
      <c r="W423" s="545"/>
      <c r="X423" s="545"/>
      <c r="Y423" s="545"/>
      <c r="Z423" s="545"/>
    </row>
    <row r="424" ht="9.0" customHeight="1">
      <c r="A424" s="545"/>
      <c r="B424" s="545"/>
      <c r="C424" s="545"/>
      <c r="D424" s="545"/>
      <c r="E424" s="545"/>
      <c r="F424" s="545"/>
      <c r="G424" s="545"/>
      <c r="H424" s="545"/>
      <c r="I424" s="545"/>
      <c r="J424" s="545"/>
      <c r="K424" s="545"/>
      <c r="L424" s="545"/>
      <c r="M424" s="545"/>
      <c r="N424" s="545"/>
      <c r="O424" s="545"/>
      <c r="P424" s="545"/>
      <c r="Q424" s="545"/>
      <c r="R424" s="545"/>
      <c r="S424" s="545"/>
      <c r="T424" s="545"/>
      <c r="U424" s="545"/>
      <c r="V424" s="545"/>
      <c r="W424" s="545"/>
      <c r="X424" s="545"/>
      <c r="Y424" s="545"/>
      <c r="Z424" s="545"/>
    </row>
    <row r="425" ht="9.0" customHeight="1">
      <c r="A425" s="545"/>
      <c r="B425" s="545"/>
      <c r="C425" s="545"/>
      <c r="D425" s="545"/>
      <c r="E425" s="545"/>
      <c r="F425" s="545"/>
      <c r="G425" s="545"/>
      <c r="H425" s="545"/>
      <c r="I425" s="545"/>
      <c r="J425" s="545"/>
      <c r="K425" s="545"/>
      <c r="L425" s="545"/>
      <c r="M425" s="545"/>
      <c r="N425" s="545"/>
      <c r="O425" s="545"/>
      <c r="P425" s="545"/>
      <c r="Q425" s="545"/>
      <c r="R425" s="545"/>
      <c r="S425" s="545"/>
      <c r="T425" s="545"/>
      <c r="U425" s="545"/>
      <c r="V425" s="545"/>
      <c r="W425" s="545"/>
      <c r="X425" s="545"/>
      <c r="Y425" s="545"/>
      <c r="Z425" s="545"/>
    </row>
    <row r="426" ht="9.0" customHeight="1">
      <c r="A426" s="545"/>
      <c r="B426" s="545"/>
      <c r="C426" s="545"/>
      <c r="D426" s="545"/>
      <c r="E426" s="545"/>
      <c r="F426" s="545"/>
      <c r="G426" s="545"/>
      <c r="H426" s="545"/>
      <c r="I426" s="545"/>
      <c r="J426" s="545"/>
      <c r="K426" s="545"/>
      <c r="L426" s="545"/>
      <c r="M426" s="545"/>
      <c r="N426" s="545"/>
      <c r="O426" s="545"/>
      <c r="P426" s="545"/>
      <c r="Q426" s="545"/>
      <c r="R426" s="545"/>
      <c r="S426" s="545"/>
      <c r="T426" s="545"/>
      <c r="U426" s="545"/>
      <c r="V426" s="545"/>
      <c r="W426" s="545"/>
      <c r="X426" s="545"/>
      <c r="Y426" s="545"/>
      <c r="Z426" s="545"/>
    </row>
    <row r="427" ht="9.0" customHeight="1">
      <c r="A427" s="545"/>
      <c r="B427" s="545"/>
      <c r="C427" s="545"/>
      <c r="D427" s="545"/>
      <c r="E427" s="545"/>
      <c r="F427" s="545"/>
      <c r="G427" s="545"/>
      <c r="H427" s="545"/>
      <c r="I427" s="545"/>
      <c r="J427" s="545"/>
      <c r="K427" s="545"/>
      <c r="L427" s="545"/>
      <c r="M427" s="545"/>
      <c r="N427" s="545"/>
      <c r="O427" s="545"/>
      <c r="P427" s="545"/>
      <c r="Q427" s="545"/>
      <c r="R427" s="545"/>
      <c r="S427" s="545"/>
      <c r="T427" s="545"/>
      <c r="U427" s="545"/>
      <c r="V427" s="545"/>
      <c r="W427" s="545"/>
      <c r="X427" s="545"/>
      <c r="Y427" s="545"/>
      <c r="Z427" s="545"/>
    </row>
    <row r="428" ht="9.0" customHeight="1">
      <c r="A428" s="545"/>
      <c r="B428" s="545"/>
      <c r="C428" s="545"/>
      <c r="D428" s="545"/>
      <c r="E428" s="545"/>
      <c r="F428" s="545"/>
      <c r="G428" s="545"/>
      <c r="H428" s="545"/>
      <c r="I428" s="545"/>
      <c r="J428" s="545"/>
      <c r="K428" s="545"/>
      <c r="L428" s="545"/>
      <c r="M428" s="545"/>
      <c r="N428" s="545"/>
      <c r="O428" s="545"/>
      <c r="P428" s="545"/>
      <c r="Q428" s="545"/>
      <c r="R428" s="545"/>
      <c r="S428" s="545"/>
      <c r="T428" s="545"/>
      <c r="U428" s="545"/>
      <c r="V428" s="545"/>
      <c r="W428" s="545"/>
      <c r="X428" s="545"/>
      <c r="Y428" s="545"/>
      <c r="Z428" s="545"/>
    </row>
    <row r="429" ht="9.0" customHeight="1">
      <c r="A429" s="545"/>
      <c r="B429" s="545"/>
      <c r="C429" s="545"/>
      <c r="D429" s="545"/>
      <c r="E429" s="545"/>
      <c r="F429" s="545"/>
      <c r="G429" s="545"/>
      <c r="H429" s="545"/>
      <c r="I429" s="545"/>
      <c r="J429" s="545"/>
      <c r="K429" s="545"/>
      <c r="L429" s="545"/>
      <c r="M429" s="545"/>
      <c r="N429" s="545"/>
      <c r="O429" s="545"/>
      <c r="P429" s="545"/>
      <c r="Q429" s="545"/>
      <c r="R429" s="545"/>
      <c r="S429" s="545"/>
      <c r="T429" s="545"/>
      <c r="U429" s="545"/>
      <c r="V429" s="545"/>
      <c r="W429" s="545"/>
      <c r="X429" s="545"/>
      <c r="Y429" s="545"/>
      <c r="Z429" s="545"/>
    </row>
    <row r="430" ht="9.0" customHeight="1">
      <c r="A430" s="545"/>
      <c r="B430" s="545"/>
      <c r="C430" s="545"/>
      <c r="D430" s="545"/>
      <c r="E430" s="545"/>
      <c r="F430" s="545"/>
      <c r="G430" s="545"/>
      <c r="H430" s="545"/>
      <c r="I430" s="545"/>
      <c r="J430" s="545"/>
      <c r="K430" s="545"/>
      <c r="L430" s="545"/>
      <c r="M430" s="545"/>
      <c r="N430" s="545"/>
      <c r="O430" s="545"/>
      <c r="P430" s="545"/>
      <c r="Q430" s="545"/>
      <c r="R430" s="545"/>
      <c r="S430" s="545"/>
      <c r="T430" s="545"/>
      <c r="U430" s="545"/>
      <c r="V430" s="545"/>
      <c r="W430" s="545"/>
      <c r="X430" s="545"/>
      <c r="Y430" s="545"/>
      <c r="Z430" s="545"/>
    </row>
    <row r="431" ht="9.0" customHeight="1">
      <c r="A431" s="545"/>
      <c r="B431" s="545"/>
      <c r="C431" s="545"/>
      <c r="D431" s="545"/>
      <c r="E431" s="545"/>
      <c r="F431" s="545"/>
      <c r="G431" s="545"/>
      <c r="H431" s="545"/>
      <c r="I431" s="545"/>
      <c r="J431" s="545"/>
      <c r="K431" s="545"/>
      <c r="L431" s="545"/>
      <c r="M431" s="545"/>
      <c r="N431" s="545"/>
      <c r="O431" s="545"/>
      <c r="P431" s="545"/>
      <c r="Q431" s="545"/>
      <c r="R431" s="545"/>
      <c r="S431" s="545"/>
      <c r="T431" s="545"/>
      <c r="U431" s="545"/>
      <c r="V431" s="545"/>
      <c r="W431" s="545"/>
      <c r="X431" s="545"/>
      <c r="Y431" s="545"/>
      <c r="Z431" s="545"/>
    </row>
    <row r="432" ht="9.0" customHeight="1">
      <c r="A432" s="545"/>
      <c r="B432" s="545"/>
      <c r="C432" s="545"/>
      <c r="D432" s="545"/>
      <c r="E432" s="545"/>
      <c r="F432" s="545"/>
      <c r="G432" s="545"/>
      <c r="H432" s="545"/>
      <c r="I432" s="545"/>
      <c r="J432" s="545"/>
      <c r="K432" s="545"/>
      <c r="L432" s="545"/>
      <c r="M432" s="545"/>
      <c r="N432" s="545"/>
      <c r="O432" s="545"/>
      <c r="P432" s="545"/>
      <c r="Q432" s="545"/>
      <c r="R432" s="545"/>
      <c r="S432" s="545"/>
      <c r="T432" s="545"/>
      <c r="U432" s="545"/>
      <c r="V432" s="545"/>
      <c r="W432" s="545"/>
      <c r="X432" s="545"/>
      <c r="Y432" s="545"/>
      <c r="Z432" s="545"/>
    </row>
    <row r="433" ht="9.0" customHeight="1">
      <c r="A433" s="545"/>
      <c r="B433" s="545"/>
      <c r="C433" s="545"/>
      <c r="D433" s="545"/>
      <c r="E433" s="545"/>
      <c r="F433" s="545"/>
      <c r="G433" s="545"/>
      <c r="H433" s="545"/>
      <c r="I433" s="545"/>
      <c r="J433" s="545"/>
      <c r="K433" s="545"/>
      <c r="L433" s="545"/>
      <c r="M433" s="545"/>
      <c r="N433" s="545"/>
      <c r="O433" s="545"/>
      <c r="P433" s="545"/>
      <c r="Q433" s="545"/>
      <c r="R433" s="545"/>
      <c r="S433" s="545"/>
      <c r="T433" s="545"/>
      <c r="U433" s="545"/>
      <c r="V433" s="545"/>
      <c r="W433" s="545"/>
      <c r="X433" s="545"/>
      <c r="Y433" s="545"/>
      <c r="Z433" s="545"/>
    </row>
    <row r="434" ht="9.0" customHeight="1">
      <c r="A434" s="545"/>
      <c r="B434" s="545"/>
      <c r="C434" s="545"/>
      <c r="D434" s="545"/>
      <c r="E434" s="545"/>
      <c r="F434" s="545"/>
      <c r="G434" s="545"/>
      <c r="H434" s="545"/>
      <c r="I434" s="545"/>
      <c r="J434" s="545"/>
      <c r="K434" s="545"/>
      <c r="L434" s="545"/>
      <c r="M434" s="545"/>
      <c r="N434" s="545"/>
      <c r="O434" s="545"/>
      <c r="P434" s="545"/>
      <c r="Q434" s="545"/>
      <c r="R434" s="545"/>
      <c r="S434" s="545"/>
      <c r="T434" s="545"/>
      <c r="U434" s="545"/>
      <c r="V434" s="545"/>
      <c r="W434" s="545"/>
      <c r="X434" s="545"/>
      <c r="Y434" s="545"/>
      <c r="Z434" s="545"/>
    </row>
    <row r="435" ht="9.0" customHeight="1">
      <c r="A435" s="545"/>
      <c r="B435" s="545"/>
      <c r="C435" s="545"/>
      <c r="D435" s="545"/>
      <c r="E435" s="545"/>
      <c r="F435" s="545"/>
      <c r="G435" s="545"/>
      <c r="H435" s="545"/>
      <c r="I435" s="545"/>
      <c r="J435" s="545"/>
      <c r="K435" s="545"/>
      <c r="L435" s="545"/>
      <c r="M435" s="545"/>
      <c r="N435" s="545"/>
      <c r="O435" s="545"/>
      <c r="P435" s="545"/>
      <c r="Q435" s="545"/>
      <c r="R435" s="545"/>
      <c r="S435" s="545"/>
      <c r="T435" s="545"/>
      <c r="U435" s="545"/>
      <c r="V435" s="545"/>
      <c r="W435" s="545"/>
      <c r="X435" s="545"/>
      <c r="Y435" s="545"/>
      <c r="Z435" s="545"/>
    </row>
    <row r="436" ht="9.0" customHeight="1">
      <c r="A436" s="545"/>
      <c r="B436" s="545"/>
      <c r="C436" s="545"/>
      <c r="D436" s="545"/>
      <c r="E436" s="545"/>
      <c r="F436" s="545"/>
      <c r="G436" s="545"/>
      <c r="H436" s="545"/>
      <c r="I436" s="545"/>
      <c r="J436" s="545"/>
      <c r="K436" s="545"/>
      <c r="L436" s="545"/>
      <c r="M436" s="545"/>
      <c r="N436" s="545"/>
      <c r="O436" s="545"/>
      <c r="P436" s="545"/>
      <c r="Q436" s="545"/>
      <c r="R436" s="545"/>
      <c r="S436" s="545"/>
      <c r="T436" s="545"/>
      <c r="U436" s="545"/>
      <c r="V436" s="545"/>
      <c r="W436" s="545"/>
      <c r="X436" s="545"/>
      <c r="Y436" s="545"/>
      <c r="Z436" s="545"/>
    </row>
    <row r="437" ht="9.0" customHeight="1">
      <c r="A437" s="545"/>
      <c r="B437" s="545"/>
      <c r="C437" s="545"/>
      <c r="D437" s="545"/>
      <c r="E437" s="545"/>
      <c r="F437" s="545"/>
      <c r="G437" s="545"/>
      <c r="H437" s="545"/>
      <c r="I437" s="545"/>
      <c r="J437" s="545"/>
      <c r="K437" s="545"/>
      <c r="L437" s="545"/>
      <c r="M437" s="545"/>
      <c r="N437" s="545"/>
      <c r="O437" s="545"/>
      <c r="P437" s="545"/>
      <c r="Q437" s="545"/>
      <c r="R437" s="545"/>
      <c r="S437" s="545"/>
      <c r="T437" s="545"/>
      <c r="U437" s="545"/>
      <c r="V437" s="545"/>
      <c r="W437" s="545"/>
      <c r="X437" s="545"/>
      <c r="Y437" s="545"/>
      <c r="Z437" s="545"/>
    </row>
    <row r="438" ht="9.0" customHeight="1">
      <c r="A438" s="545"/>
      <c r="B438" s="545"/>
      <c r="C438" s="545"/>
      <c r="D438" s="545"/>
      <c r="E438" s="545"/>
      <c r="F438" s="545"/>
      <c r="G438" s="545"/>
      <c r="H438" s="545"/>
      <c r="I438" s="545"/>
      <c r="J438" s="545"/>
      <c r="K438" s="545"/>
      <c r="L438" s="545"/>
      <c r="M438" s="545"/>
      <c r="N438" s="545"/>
      <c r="O438" s="545"/>
      <c r="P438" s="545"/>
      <c r="Q438" s="545"/>
      <c r="R438" s="545"/>
      <c r="S438" s="545"/>
      <c r="T438" s="545"/>
      <c r="U438" s="545"/>
      <c r="V438" s="545"/>
      <c r="W438" s="545"/>
      <c r="X438" s="545"/>
      <c r="Y438" s="545"/>
      <c r="Z438" s="545"/>
    </row>
    <row r="439" ht="9.0" customHeight="1">
      <c r="A439" s="545"/>
      <c r="B439" s="545"/>
      <c r="C439" s="545"/>
      <c r="D439" s="545"/>
      <c r="E439" s="545"/>
      <c r="F439" s="545"/>
      <c r="G439" s="545"/>
      <c r="H439" s="545"/>
      <c r="I439" s="545"/>
      <c r="J439" s="545"/>
      <c r="K439" s="545"/>
      <c r="L439" s="545"/>
      <c r="M439" s="545"/>
      <c r="N439" s="545"/>
      <c r="O439" s="545"/>
      <c r="P439" s="545"/>
      <c r="Q439" s="545"/>
      <c r="R439" s="545"/>
      <c r="S439" s="545"/>
      <c r="T439" s="545"/>
      <c r="U439" s="545"/>
      <c r="V439" s="545"/>
      <c r="W439" s="545"/>
      <c r="X439" s="545"/>
      <c r="Y439" s="545"/>
      <c r="Z439" s="545"/>
    </row>
    <row r="440" ht="9.0" customHeight="1">
      <c r="A440" s="545"/>
      <c r="B440" s="545"/>
      <c r="C440" s="545"/>
      <c r="D440" s="545"/>
      <c r="E440" s="545"/>
      <c r="F440" s="545"/>
      <c r="G440" s="545"/>
      <c r="H440" s="545"/>
      <c r="I440" s="545"/>
      <c r="J440" s="545"/>
      <c r="K440" s="545"/>
      <c r="L440" s="545"/>
      <c r="M440" s="545"/>
      <c r="N440" s="545"/>
      <c r="O440" s="545"/>
      <c r="P440" s="545"/>
      <c r="Q440" s="545"/>
      <c r="R440" s="545"/>
      <c r="S440" s="545"/>
      <c r="T440" s="545"/>
      <c r="U440" s="545"/>
      <c r="V440" s="545"/>
      <c r="W440" s="545"/>
      <c r="X440" s="545"/>
      <c r="Y440" s="545"/>
      <c r="Z440" s="545"/>
    </row>
    <row r="441" ht="9.0" customHeight="1">
      <c r="A441" s="545"/>
      <c r="B441" s="545"/>
      <c r="C441" s="545"/>
      <c r="D441" s="545"/>
      <c r="E441" s="545"/>
      <c r="F441" s="545"/>
      <c r="G441" s="545"/>
      <c r="H441" s="545"/>
      <c r="I441" s="545"/>
      <c r="J441" s="545"/>
      <c r="K441" s="545"/>
      <c r="L441" s="545"/>
      <c r="M441" s="545"/>
      <c r="N441" s="545"/>
      <c r="O441" s="545"/>
      <c r="P441" s="545"/>
      <c r="Q441" s="545"/>
      <c r="R441" s="545"/>
      <c r="S441" s="545"/>
      <c r="T441" s="545"/>
      <c r="U441" s="545"/>
      <c r="V441" s="545"/>
      <c r="W441" s="545"/>
      <c r="X441" s="545"/>
      <c r="Y441" s="545"/>
      <c r="Z441" s="545"/>
    </row>
    <row r="442" ht="9.0" customHeight="1">
      <c r="A442" s="545"/>
      <c r="B442" s="545"/>
      <c r="C442" s="545"/>
      <c r="D442" s="545"/>
      <c r="E442" s="545"/>
      <c r="F442" s="545"/>
      <c r="G442" s="545"/>
      <c r="H442" s="545"/>
      <c r="I442" s="545"/>
      <c r="J442" s="545"/>
      <c r="K442" s="545"/>
      <c r="L442" s="545"/>
      <c r="M442" s="545"/>
      <c r="N442" s="545"/>
      <c r="O442" s="545"/>
      <c r="P442" s="545"/>
      <c r="Q442" s="545"/>
      <c r="R442" s="545"/>
      <c r="S442" s="545"/>
      <c r="T442" s="545"/>
      <c r="U442" s="545"/>
      <c r="V442" s="545"/>
      <c r="W442" s="545"/>
      <c r="X442" s="545"/>
      <c r="Y442" s="545"/>
      <c r="Z442" s="545"/>
    </row>
    <row r="443" ht="9.0" customHeight="1">
      <c r="A443" s="545"/>
      <c r="B443" s="545"/>
      <c r="C443" s="545"/>
      <c r="D443" s="545"/>
      <c r="E443" s="545"/>
      <c r="F443" s="545"/>
      <c r="G443" s="545"/>
      <c r="H443" s="545"/>
      <c r="I443" s="545"/>
      <c r="J443" s="545"/>
      <c r="K443" s="545"/>
      <c r="L443" s="545"/>
      <c r="M443" s="545"/>
      <c r="N443" s="545"/>
      <c r="O443" s="545"/>
      <c r="P443" s="545"/>
      <c r="Q443" s="545"/>
      <c r="R443" s="545"/>
      <c r="S443" s="545"/>
      <c r="T443" s="545"/>
      <c r="U443" s="545"/>
      <c r="V443" s="545"/>
      <c r="W443" s="545"/>
      <c r="X443" s="545"/>
      <c r="Y443" s="545"/>
      <c r="Z443" s="545"/>
    </row>
    <row r="444" ht="9.0" customHeight="1">
      <c r="A444" s="545"/>
      <c r="B444" s="545"/>
      <c r="C444" s="545"/>
      <c r="D444" s="545"/>
      <c r="E444" s="545"/>
      <c r="F444" s="545"/>
      <c r="G444" s="545"/>
      <c r="H444" s="545"/>
      <c r="I444" s="545"/>
      <c r="J444" s="545"/>
      <c r="K444" s="545"/>
      <c r="L444" s="545"/>
      <c r="M444" s="545"/>
      <c r="N444" s="545"/>
      <c r="O444" s="545"/>
      <c r="P444" s="545"/>
      <c r="Q444" s="545"/>
      <c r="R444" s="545"/>
      <c r="S444" s="545"/>
      <c r="T444" s="545"/>
      <c r="U444" s="545"/>
      <c r="V444" s="545"/>
      <c r="W444" s="545"/>
      <c r="X444" s="545"/>
      <c r="Y444" s="545"/>
      <c r="Z444" s="545"/>
    </row>
    <row r="445" ht="9.0" customHeight="1">
      <c r="A445" s="545"/>
      <c r="B445" s="545"/>
      <c r="C445" s="545"/>
      <c r="D445" s="545"/>
      <c r="E445" s="545"/>
      <c r="F445" s="545"/>
      <c r="G445" s="545"/>
      <c r="H445" s="545"/>
      <c r="I445" s="545"/>
      <c r="J445" s="545"/>
      <c r="K445" s="545"/>
      <c r="L445" s="545"/>
      <c r="M445" s="545"/>
      <c r="N445" s="545"/>
      <c r="O445" s="545"/>
      <c r="P445" s="545"/>
      <c r="Q445" s="545"/>
      <c r="R445" s="545"/>
      <c r="S445" s="545"/>
      <c r="T445" s="545"/>
      <c r="U445" s="545"/>
      <c r="V445" s="545"/>
      <c r="W445" s="545"/>
      <c r="X445" s="545"/>
      <c r="Y445" s="545"/>
      <c r="Z445" s="545"/>
    </row>
    <row r="446" ht="9.0" customHeight="1">
      <c r="A446" s="545"/>
      <c r="B446" s="545"/>
      <c r="C446" s="545"/>
      <c r="D446" s="545"/>
      <c r="E446" s="545"/>
      <c r="F446" s="545"/>
      <c r="G446" s="545"/>
      <c r="H446" s="545"/>
      <c r="I446" s="545"/>
      <c r="J446" s="545"/>
      <c r="K446" s="545"/>
      <c r="L446" s="545"/>
      <c r="M446" s="545"/>
      <c r="N446" s="545"/>
      <c r="O446" s="545"/>
      <c r="P446" s="545"/>
      <c r="Q446" s="545"/>
      <c r="R446" s="545"/>
      <c r="S446" s="545"/>
      <c r="T446" s="545"/>
      <c r="U446" s="545"/>
      <c r="V446" s="545"/>
      <c r="W446" s="545"/>
      <c r="X446" s="545"/>
      <c r="Y446" s="545"/>
      <c r="Z446" s="545"/>
    </row>
    <row r="447" ht="9.0" customHeight="1">
      <c r="A447" s="545"/>
      <c r="B447" s="545"/>
      <c r="C447" s="545"/>
      <c r="D447" s="545"/>
      <c r="E447" s="545"/>
      <c r="F447" s="545"/>
      <c r="G447" s="545"/>
      <c r="H447" s="545"/>
      <c r="I447" s="545"/>
      <c r="J447" s="545"/>
      <c r="K447" s="545"/>
      <c r="L447" s="545"/>
      <c r="M447" s="545"/>
      <c r="N447" s="545"/>
      <c r="O447" s="545"/>
      <c r="P447" s="545"/>
      <c r="Q447" s="545"/>
      <c r="R447" s="545"/>
      <c r="S447" s="545"/>
      <c r="T447" s="545"/>
      <c r="U447" s="545"/>
      <c r="V447" s="545"/>
      <c r="W447" s="545"/>
      <c r="X447" s="545"/>
      <c r="Y447" s="545"/>
      <c r="Z447" s="545"/>
    </row>
    <row r="448" ht="9.0" customHeight="1">
      <c r="A448" s="545"/>
      <c r="B448" s="545"/>
      <c r="C448" s="545"/>
      <c r="D448" s="545"/>
      <c r="E448" s="545"/>
      <c r="F448" s="545"/>
      <c r="G448" s="545"/>
      <c r="H448" s="545"/>
      <c r="I448" s="545"/>
      <c r="J448" s="545"/>
      <c r="K448" s="545"/>
      <c r="L448" s="545"/>
      <c r="M448" s="545"/>
      <c r="N448" s="545"/>
      <c r="O448" s="545"/>
      <c r="P448" s="545"/>
      <c r="Q448" s="545"/>
      <c r="R448" s="545"/>
      <c r="S448" s="545"/>
      <c r="T448" s="545"/>
      <c r="U448" s="545"/>
      <c r="V448" s="545"/>
      <c r="W448" s="545"/>
      <c r="X448" s="545"/>
      <c r="Y448" s="545"/>
      <c r="Z448" s="545"/>
    </row>
    <row r="449" ht="9.0" customHeight="1">
      <c r="A449" s="545"/>
      <c r="B449" s="545"/>
      <c r="C449" s="545"/>
      <c r="D449" s="545"/>
      <c r="E449" s="545"/>
      <c r="F449" s="545"/>
      <c r="G449" s="545"/>
      <c r="H449" s="545"/>
      <c r="I449" s="545"/>
      <c r="J449" s="545"/>
      <c r="K449" s="545"/>
      <c r="L449" s="545"/>
      <c r="M449" s="545"/>
      <c r="N449" s="545"/>
      <c r="O449" s="545"/>
      <c r="P449" s="545"/>
      <c r="Q449" s="545"/>
      <c r="R449" s="545"/>
      <c r="S449" s="545"/>
      <c r="T449" s="545"/>
      <c r="U449" s="545"/>
      <c r="V449" s="545"/>
      <c r="W449" s="545"/>
      <c r="X449" s="545"/>
      <c r="Y449" s="545"/>
      <c r="Z449" s="545"/>
    </row>
    <row r="450" ht="9.0" customHeight="1">
      <c r="A450" s="545"/>
      <c r="B450" s="545"/>
      <c r="C450" s="545"/>
      <c r="D450" s="545"/>
      <c r="E450" s="545"/>
      <c r="F450" s="545"/>
      <c r="G450" s="545"/>
      <c r="H450" s="545"/>
      <c r="I450" s="545"/>
      <c r="J450" s="545"/>
      <c r="K450" s="545"/>
      <c r="L450" s="545"/>
      <c r="M450" s="545"/>
      <c r="N450" s="545"/>
      <c r="O450" s="545"/>
      <c r="P450" s="545"/>
      <c r="Q450" s="545"/>
      <c r="R450" s="545"/>
      <c r="S450" s="545"/>
      <c r="T450" s="545"/>
      <c r="U450" s="545"/>
      <c r="V450" s="545"/>
      <c r="W450" s="545"/>
      <c r="X450" s="545"/>
      <c r="Y450" s="545"/>
      <c r="Z450" s="545"/>
    </row>
    <row r="451" ht="9.0" customHeight="1">
      <c r="A451" s="545"/>
      <c r="B451" s="545"/>
      <c r="C451" s="545"/>
      <c r="D451" s="545"/>
      <c r="E451" s="545"/>
      <c r="F451" s="545"/>
      <c r="G451" s="545"/>
      <c r="H451" s="545"/>
      <c r="I451" s="545"/>
      <c r="J451" s="545"/>
      <c r="K451" s="545"/>
      <c r="L451" s="545"/>
      <c r="M451" s="545"/>
      <c r="N451" s="545"/>
      <c r="O451" s="545"/>
      <c r="P451" s="545"/>
      <c r="Q451" s="545"/>
      <c r="R451" s="545"/>
      <c r="S451" s="545"/>
      <c r="T451" s="545"/>
      <c r="U451" s="545"/>
      <c r="V451" s="545"/>
      <c r="W451" s="545"/>
      <c r="X451" s="545"/>
      <c r="Y451" s="545"/>
      <c r="Z451" s="545"/>
    </row>
    <row r="452" ht="9.0" customHeight="1">
      <c r="A452" s="545"/>
      <c r="B452" s="545"/>
      <c r="C452" s="545"/>
      <c r="D452" s="545"/>
      <c r="E452" s="545"/>
      <c r="F452" s="545"/>
      <c r="G452" s="545"/>
      <c r="H452" s="545"/>
      <c r="I452" s="545"/>
      <c r="J452" s="545"/>
      <c r="K452" s="545"/>
      <c r="L452" s="545"/>
      <c r="M452" s="545"/>
      <c r="N452" s="545"/>
      <c r="O452" s="545"/>
      <c r="P452" s="545"/>
      <c r="Q452" s="545"/>
      <c r="R452" s="545"/>
      <c r="S452" s="545"/>
      <c r="T452" s="545"/>
      <c r="U452" s="545"/>
      <c r="V452" s="545"/>
      <c r="W452" s="545"/>
      <c r="X452" s="545"/>
      <c r="Y452" s="545"/>
      <c r="Z452" s="545"/>
    </row>
    <row r="453" ht="9.0" customHeight="1">
      <c r="A453" s="545"/>
      <c r="B453" s="545"/>
      <c r="C453" s="545"/>
      <c r="D453" s="545"/>
      <c r="E453" s="545"/>
      <c r="F453" s="545"/>
      <c r="G453" s="545"/>
      <c r="H453" s="545"/>
      <c r="I453" s="545"/>
      <c r="J453" s="545"/>
      <c r="K453" s="545"/>
      <c r="L453" s="545"/>
      <c r="M453" s="545"/>
      <c r="N453" s="545"/>
      <c r="O453" s="545"/>
      <c r="P453" s="545"/>
      <c r="Q453" s="545"/>
      <c r="R453" s="545"/>
      <c r="S453" s="545"/>
      <c r="T453" s="545"/>
      <c r="U453" s="545"/>
      <c r="V453" s="545"/>
      <c r="W453" s="545"/>
      <c r="X453" s="545"/>
      <c r="Y453" s="545"/>
      <c r="Z453" s="545"/>
    </row>
    <row r="454" ht="9.0" customHeight="1">
      <c r="A454" s="545"/>
      <c r="B454" s="545"/>
      <c r="C454" s="545"/>
      <c r="D454" s="545"/>
      <c r="E454" s="545"/>
      <c r="F454" s="545"/>
      <c r="G454" s="545"/>
      <c r="H454" s="545"/>
      <c r="I454" s="545"/>
      <c r="J454" s="545"/>
      <c r="K454" s="545"/>
      <c r="L454" s="545"/>
      <c r="M454" s="545"/>
      <c r="N454" s="545"/>
      <c r="O454" s="545"/>
      <c r="P454" s="545"/>
      <c r="Q454" s="545"/>
      <c r="R454" s="545"/>
      <c r="S454" s="545"/>
      <c r="T454" s="545"/>
      <c r="U454" s="545"/>
      <c r="V454" s="545"/>
      <c r="W454" s="545"/>
      <c r="X454" s="545"/>
      <c r="Y454" s="545"/>
      <c r="Z454" s="545"/>
    </row>
    <row r="455" ht="9.0" customHeight="1">
      <c r="A455" s="545"/>
      <c r="B455" s="545"/>
      <c r="C455" s="545"/>
      <c r="D455" s="545"/>
      <c r="E455" s="545"/>
      <c r="F455" s="545"/>
      <c r="G455" s="545"/>
      <c r="H455" s="545"/>
      <c r="I455" s="545"/>
      <c r="J455" s="545"/>
      <c r="K455" s="545"/>
      <c r="L455" s="545"/>
      <c r="M455" s="545"/>
      <c r="N455" s="545"/>
      <c r="O455" s="545"/>
      <c r="P455" s="545"/>
      <c r="Q455" s="545"/>
      <c r="R455" s="545"/>
      <c r="S455" s="545"/>
      <c r="T455" s="545"/>
      <c r="U455" s="545"/>
      <c r="V455" s="545"/>
      <c r="W455" s="545"/>
      <c r="X455" s="545"/>
      <c r="Y455" s="545"/>
      <c r="Z455" s="545"/>
    </row>
    <row r="456" ht="9.0" customHeight="1">
      <c r="A456" s="545"/>
      <c r="B456" s="545"/>
      <c r="C456" s="545"/>
      <c r="D456" s="545"/>
      <c r="E456" s="545"/>
      <c r="F456" s="545"/>
      <c r="G456" s="545"/>
      <c r="H456" s="545"/>
      <c r="I456" s="545"/>
      <c r="J456" s="545"/>
      <c r="K456" s="545"/>
      <c r="L456" s="545"/>
      <c r="M456" s="545"/>
      <c r="N456" s="545"/>
      <c r="O456" s="545"/>
      <c r="P456" s="545"/>
      <c r="Q456" s="545"/>
      <c r="R456" s="545"/>
      <c r="S456" s="545"/>
      <c r="T456" s="545"/>
      <c r="U456" s="545"/>
      <c r="V456" s="545"/>
      <c r="W456" s="545"/>
      <c r="X456" s="545"/>
      <c r="Y456" s="545"/>
      <c r="Z456" s="545"/>
    </row>
    <row r="457" ht="9.0" customHeight="1">
      <c r="A457" s="545"/>
      <c r="B457" s="545"/>
      <c r="C457" s="545"/>
      <c r="D457" s="545"/>
      <c r="E457" s="545"/>
      <c r="F457" s="545"/>
      <c r="G457" s="545"/>
      <c r="H457" s="545"/>
      <c r="I457" s="545"/>
      <c r="J457" s="545"/>
      <c r="K457" s="545"/>
      <c r="L457" s="545"/>
      <c r="M457" s="545"/>
      <c r="N457" s="545"/>
      <c r="O457" s="545"/>
      <c r="P457" s="545"/>
      <c r="Q457" s="545"/>
      <c r="R457" s="545"/>
      <c r="S457" s="545"/>
      <c r="T457" s="545"/>
      <c r="U457" s="545"/>
      <c r="V457" s="545"/>
      <c r="W457" s="545"/>
      <c r="X457" s="545"/>
      <c r="Y457" s="545"/>
      <c r="Z457" s="545"/>
    </row>
    <row r="458" ht="9.0" customHeight="1">
      <c r="A458" s="545"/>
      <c r="B458" s="545"/>
      <c r="C458" s="545"/>
      <c r="D458" s="545"/>
      <c r="E458" s="545"/>
      <c r="F458" s="545"/>
      <c r="G458" s="545"/>
      <c r="H458" s="545"/>
      <c r="I458" s="545"/>
      <c r="J458" s="545"/>
      <c r="K458" s="545"/>
      <c r="L458" s="545"/>
      <c r="M458" s="545"/>
      <c r="N458" s="545"/>
      <c r="O458" s="545"/>
      <c r="P458" s="545"/>
      <c r="Q458" s="545"/>
      <c r="R458" s="545"/>
      <c r="S458" s="545"/>
      <c r="T458" s="545"/>
      <c r="U458" s="545"/>
      <c r="V458" s="545"/>
      <c r="W458" s="545"/>
      <c r="X458" s="545"/>
      <c r="Y458" s="545"/>
      <c r="Z458" s="545"/>
    </row>
    <row r="459" ht="9.0" customHeight="1">
      <c r="A459" s="545"/>
      <c r="B459" s="545"/>
      <c r="C459" s="545"/>
      <c r="D459" s="545"/>
      <c r="E459" s="545"/>
      <c r="F459" s="545"/>
      <c r="G459" s="545"/>
      <c r="H459" s="545"/>
      <c r="I459" s="545"/>
      <c r="J459" s="545"/>
      <c r="K459" s="545"/>
      <c r="L459" s="545"/>
      <c r="M459" s="545"/>
      <c r="N459" s="545"/>
      <c r="O459" s="545"/>
      <c r="P459" s="545"/>
      <c r="Q459" s="545"/>
      <c r="R459" s="545"/>
      <c r="S459" s="545"/>
      <c r="T459" s="545"/>
      <c r="U459" s="545"/>
      <c r="V459" s="545"/>
      <c r="W459" s="545"/>
      <c r="X459" s="545"/>
      <c r="Y459" s="545"/>
      <c r="Z459" s="545"/>
    </row>
    <row r="460" ht="9.0" customHeight="1">
      <c r="A460" s="545"/>
      <c r="B460" s="545"/>
      <c r="C460" s="545"/>
      <c r="D460" s="545"/>
      <c r="E460" s="545"/>
      <c r="F460" s="545"/>
      <c r="G460" s="545"/>
      <c r="H460" s="545"/>
      <c r="I460" s="545"/>
      <c r="J460" s="545"/>
      <c r="K460" s="545"/>
      <c r="L460" s="545"/>
      <c r="M460" s="545"/>
      <c r="N460" s="545"/>
      <c r="O460" s="545"/>
      <c r="P460" s="545"/>
      <c r="Q460" s="545"/>
      <c r="R460" s="545"/>
      <c r="S460" s="545"/>
      <c r="T460" s="545"/>
      <c r="U460" s="545"/>
      <c r="V460" s="545"/>
      <c r="W460" s="545"/>
      <c r="X460" s="545"/>
      <c r="Y460" s="545"/>
      <c r="Z460" s="545"/>
    </row>
    <row r="461" ht="9.0" customHeight="1">
      <c r="A461" s="545"/>
      <c r="B461" s="545"/>
      <c r="C461" s="545"/>
      <c r="D461" s="545"/>
      <c r="E461" s="545"/>
      <c r="F461" s="545"/>
      <c r="G461" s="545"/>
      <c r="H461" s="545"/>
      <c r="I461" s="545"/>
      <c r="J461" s="545"/>
      <c r="K461" s="545"/>
      <c r="L461" s="545"/>
      <c r="M461" s="545"/>
      <c r="N461" s="545"/>
      <c r="O461" s="545"/>
      <c r="P461" s="545"/>
      <c r="Q461" s="545"/>
      <c r="R461" s="545"/>
      <c r="S461" s="545"/>
      <c r="T461" s="545"/>
      <c r="U461" s="545"/>
      <c r="V461" s="545"/>
      <c r="W461" s="545"/>
      <c r="X461" s="545"/>
      <c r="Y461" s="545"/>
      <c r="Z461" s="545"/>
    </row>
    <row r="462" ht="9.0" customHeight="1">
      <c r="A462" s="545"/>
      <c r="B462" s="545"/>
      <c r="C462" s="545"/>
      <c r="D462" s="545"/>
      <c r="E462" s="545"/>
      <c r="F462" s="545"/>
      <c r="G462" s="545"/>
      <c r="H462" s="545"/>
      <c r="I462" s="545"/>
      <c r="J462" s="545"/>
      <c r="K462" s="545"/>
      <c r="L462" s="545"/>
      <c r="M462" s="545"/>
      <c r="N462" s="545"/>
      <c r="O462" s="545"/>
      <c r="P462" s="545"/>
      <c r="Q462" s="545"/>
      <c r="R462" s="545"/>
      <c r="S462" s="545"/>
      <c r="T462" s="545"/>
      <c r="U462" s="545"/>
      <c r="V462" s="545"/>
      <c r="W462" s="545"/>
      <c r="X462" s="545"/>
      <c r="Y462" s="545"/>
      <c r="Z462" s="545"/>
    </row>
    <row r="463" ht="9.0" customHeight="1">
      <c r="A463" s="545"/>
      <c r="B463" s="545"/>
      <c r="C463" s="545"/>
      <c r="D463" s="545"/>
      <c r="E463" s="545"/>
      <c r="F463" s="545"/>
      <c r="G463" s="545"/>
      <c r="H463" s="545"/>
      <c r="I463" s="545"/>
      <c r="J463" s="545"/>
      <c r="K463" s="545"/>
      <c r="L463" s="545"/>
      <c r="M463" s="545"/>
      <c r="N463" s="545"/>
      <c r="O463" s="545"/>
      <c r="P463" s="545"/>
      <c r="Q463" s="545"/>
      <c r="R463" s="545"/>
      <c r="S463" s="545"/>
      <c r="T463" s="545"/>
      <c r="U463" s="545"/>
      <c r="V463" s="545"/>
      <c r="W463" s="545"/>
      <c r="X463" s="545"/>
      <c r="Y463" s="545"/>
      <c r="Z463" s="545"/>
    </row>
    <row r="464" ht="9.0" customHeight="1">
      <c r="A464" s="545"/>
      <c r="B464" s="545"/>
      <c r="C464" s="545"/>
      <c r="D464" s="545"/>
      <c r="E464" s="545"/>
      <c r="F464" s="545"/>
      <c r="G464" s="545"/>
      <c r="H464" s="545"/>
      <c r="I464" s="545"/>
      <c r="J464" s="545"/>
      <c r="K464" s="545"/>
      <c r="L464" s="545"/>
      <c r="M464" s="545"/>
      <c r="N464" s="545"/>
      <c r="O464" s="545"/>
      <c r="P464" s="545"/>
      <c r="Q464" s="545"/>
      <c r="R464" s="545"/>
      <c r="S464" s="545"/>
      <c r="T464" s="545"/>
      <c r="U464" s="545"/>
      <c r="V464" s="545"/>
      <c r="W464" s="545"/>
      <c r="X464" s="545"/>
      <c r="Y464" s="545"/>
      <c r="Z464" s="545"/>
    </row>
    <row r="465" ht="9.0" customHeight="1">
      <c r="A465" s="545"/>
      <c r="B465" s="545"/>
      <c r="C465" s="545"/>
      <c r="D465" s="545"/>
      <c r="E465" s="545"/>
      <c r="F465" s="545"/>
      <c r="G465" s="545"/>
      <c r="H465" s="545"/>
      <c r="I465" s="545"/>
      <c r="J465" s="545"/>
      <c r="K465" s="545"/>
      <c r="L465" s="545"/>
      <c r="M465" s="545"/>
      <c r="N465" s="545"/>
      <c r="O465" s="545"/>
      <c r="P465" s="545"/>
      <c r="Q465" s="545"/>
      <c r="R465" s="545"/>
      <c r="S465" s="545"/>
      <c r="T465" s="545"/>
      <c r="U465" s="545"/>
      <c r="V465" s="545"/>
      <c r="W465" s="545"/>
      <c r="X465" s="545"/>
      <c r="Y465" s="545"/>
      <c r="Z465" s="545"/>
    </row>
    <row r="466" ht="9.0" customHeight="1">
      <c r="A466" s="545"/>
      <c r="B466" s="545"/>
      <c r="C466" s="545"/>
      <c r="D466" s="545"/>
      <c r="E466" s="545"/>
      <c r="F466" s="545"/>
      <c r="G466" s="545"/>
      <c r="H466" s="545"/>
      <c r="I466" s="545"/>
      <c r="J466" s="545"/>
      <c r="K466" s="545"/>
      <c r="L466" s="545"/>
      <c r="M466" s="545"/>
      <c r="N466" s="545"/>
      <c r="O466" s="545"/>
      <c r="P466" s="545"/>
      <c r="Q466" s="545"/>
      <c r="R466" s="545"/>
      <c r="S466" s="545"/>
      <c r="T466" s="545"/>
      <c r="U466" s="545"/>
      <c r="V466" s="545"/>
      <c r="W466" s="545"/>
      <c r="X466" s="545"/>
      <c r="Y466" s="545"/>
      <c r="Z466" s="545"/>
    </row>
    <row r="467" ht="9.0" customHeight="1">
      <c r="A467" s="545"/>
      <c r="B467" s="545"/>
      <c r="C467" s="545"/>
      <c r="D467" s="545"/>
      <c r="E467" s="545"/>
      <c r="F467" s="545"/>
      <c r="G467" s="545"/>
      <c r="H467" s="545"/>
      <c r="I467" s="545"/>
      <c r="J467" s="545"/>
      <c r="K467" s="545"/>
      <c r="L467" s="545"/>
      <c r="M467" s="545"/>
      <c r="N467" s="545"/>
      <c r="O467" s="545"/>
      <c r="P467" s="545"/>
      <c r="Q467" s="545"/>
      <c r="R467" s="545"/>
      <c r="S467" s="545"/>
      <c r="T467" s="545"/>
      <c r="U467" s="545"/>
      <c r="V467" s="545"/>
      <c r="W467" s="545"/>
      <c r="X467" s="545"/>
      <c r="Y467" s="545"/>
      <c r="Z467" s="545"/>
    </row>
    <row r="468" ht="9.0" customHeight="1">
      <c r="A468" s="545"/>
      <c r="B468" s="545"/>
      <c r="C468" s="545"/>
      <c r="D468" s="545"/>
      <c r="E468" s="545"/>
      <c r="F468" s="545"/>
      <c r="G468" s="545"/>
      <c r="H468" s="545"/>
      <c r="I468" s="545"/>
      <c r="J468" s="545"/>
      <c r="K468" s="545"/>
      <c r="L468" s="545"/>
      <c r="M468" s="545"/>
      <c r="N468" s="545"/>
      <c r="O468" s="545"/>
      <c r="P468" s="545"/>
      <c r="Q468" s="545"/>
      <c r="R468" s="545"/>
      <c r="S468" s="545"/>
      <c r="T468" s="545"/>
      <c r="U468" s="545"/>
      <c r="V468" s="545"/>
      <c r="W468" s="545"/>
      <c r="X468" s="545"/>
      <c r="Y468" s="545"/>
      <c r="Z468" s="545"/>
    </row>
    <row r="469" ht="9.0" customHeight="1">
      <c r="A469" s="545"/>
      <c r="B469" s="545"/>
      <c r="C469" s="545"/>
      <c r="D469" s="545"/>
      <c r="E469" s="545"/>
      <c r="F469" s="545"/>
      <c r="G469" s="545"/>
      <c r="H469" s="545"/>
      <c r="I469" s="545"/>
      <c r="J469" s="545"/>
      <c r="K469" s="545"/>
      <c r="L469" s="545"/>
      <c r="M469" s="545"/>
      <c r="N469" s="545"/>
      <c r="O469" s="545"/>
      <c r="P469" s="545"/>
      <c r="Q469" s="545"/>
      <c r="R469" s="545"/>
      <c r="S469" s="545"/>
      <c r="T469" s="545"/>
      <c r="U469" s="545"/>
      <c r="V469" s="545"/>
      <c r="W469" s="545"/>
      <c r="X469" s="545"/>
      <c r="Y469" s="545"/>
      <c r="Z469" s="545"/>
    </row>
    <row r="470" ht="9.0" customHeight="1">
      <c r="A470" s="545"/>
      <c r="B470" s="545"/>
      <c r="C470" s="545"/>
      <c r="D470" s="545"/>
      <c r="E470" s="545"/>
      <c r="F470" s="545"/>
      <c r="G470" s="545"/>
      <c r="H470" s="545"/>
      <c r="I470" s="545"/>
      <c r="J470" s="545"/>
      <c r="K470" s="545"/>
      <c r="L470" s="545"/>
      <c r="M470" s="545"/>
      <c r="N470" s="545"/>
      <c r="O470" s="545"/>
      <c r="P470" s="545"/>
      <c r="Q470" s="545"/>
      <c r="R470" s="545"/>
      <c r="S470" s="545"/>
      <c r="T470" s="545"/>
      <c r="U470" s="545"/>
      <c r="V470" s="545"/>
      <c r="W470" s="545"/>
      <c r="X470" s="545"/>
      <c r="Y470" s="545"/>
      <c r="Z470" s="545"/>
    </row>
    <row r="471" ht="9.0" customHeight="1">
      <c r="A471" s="545"/>
      <c r="B471" s="545"/>
      <c r="C471" s="545"/>
      <c r="D471" s="545"/>
      <c r="E471" s="545"/>
      <c r="F471" s="545"/>
      <c r="G471" s="545"/>
      <c r="H471" s="545"/>
      <c r="I471" s="545"/>
      <c r="J471" s="545"/>
      <c r="K471" s="545"/>
      <c r="L471" s="545"/>
      <c r="M471" s="545"/>
      <c r="N471" s="545"/>
      <c r="O471" s="545"/>
      <c r="P471" s="545"/>
      <c r="Q471" s="545"/>
      <c r="R471" s="545"/>
      <c r="S471" s="545"/>
      <c r="T471" s="545"/>
      <c r="U471" s="545"/>
      <c r="V471" s="545"/>
      <c r="W471" s="545"/>
      <c r="X471" s="545"/>
      <c r="Y471" s="545"/>
      <c r="Z471" s="545"/>
    </row>
    <row r="472" ht="9.0" customHeight="1">
      <c r="A472" s="545"/>
      <c r="B472" s="545"/>
      <c r="C472" s="545"/>
      <c r="D472" s="545"/>
      <c r="E472" s="545"/>
      <c r="F472" s="545"/>
      <c r="G472" s="545"/>
      <c r="H472" s="545"/>
      <c r="I472" s="545"/>
      <c r="J472" s="545"/>
      <c r="K472" s="545"/>
      <c r="L472" s="545"/>
      <c r="M472" s="545"/>
      <c r="N472" s="545"/>
      <c r="O472" s="545"/>
      <c r="P472" s="545"/>
      <c r="Q472" s="545"/>
      <c r="R472" s="545"/>
      <c r="S472" s="545"/>
      <c r="T472" s="545"/>
      <c r="U472" s="545"/>
      <c r="V472" s="545"/>
      <c r="W472" s="545"/>
      <c r="X472" s="545"/>
      <c r="Y472" s="545"/>
      <c r="Z472" s="545"/>
    </row>
    <row r="473" ht="9.0" customHeight="1">
      <c r="A473" s="545"/>
      <c r="B473" s="545"/>
      <c r="C473" s="545"/>
      <c r="D473" s="545"/>
      <c r="E473" s="545"/>
      <c r="F473" s="545"/>
      <c r="G473" s="545"/>
      <c r="H473" s="545"/>
      <c r="I473" s="545"/>
      <c r="J473" s="545"/>
      <c r="K473" s="545"/>
      <c r="L473" s="545"/>
      <c r="M473" s="545"/>
      <c r="N473" s="545"/>
      <c r="O473" s="545"/>
      <c r="P473" s="545"/>
      <c r="Q473" s="545"/>
      <c r="R473" s="545"/>
      <c r="S473" s="545"/>
      <c r="T473" s="545"/>
      <c r="U473" s="545"/>
      <c r="V473" s="545"/>
      <c r="W473" s="545"/>
      <c r="X473" s="545"/>
      <c r="Y473" s="545"/>
      <c r="Z473" s="545"/>
    </row>
    <row r="474" ht="9.0" customHeight="1">
      <c r="A474" s="545"/>
      <c r="B474" s="545"/>
      <c r="C474" s="545"/>
      <c r="D474" s="545"/>
      <c r="E474" s="545"/>
      <c r="F474" s="545"/>
      <c r="G474" s="545"/>
      <c r="H474" s="545"/>
      <c r="I474" s="545"/>
      <c r="J474" s="545"/>
      <c r="K474" s="545"/>
      <c r="L474" s="545"/>
      <c r="M474" s="545"/>
      <c r="N474" s="545"/>
      <c r="O474" s="545"/>
      <c r="P474" s="545"/>
      <c r="Q474" s="545"/>
      <c r="R474" s="545"/>
      <c r="S474" s="545"/>
      <c r="T474" s="545"/>
      <c r="U474" s="545"/>
      <c r="V474" s="545"/>
      <c r="W474" s="545"/>
      <c r="X474" s="545"/>
      <c r="Y474" s="545"/>
      <c r="Z474" s="545"/>
    </row>
    <row r="475" ht="9.0" customHeight="1">
      <c r="A475" s="545"/>
      <c r="B475" s="545"/>
      <c r="C475" s="545"/>
      <c r="D475" s="545"/>
      <c r="E475" s="545"/>
      <c r="F475" s="545"/>
      <c r="G475" s="545"/>
      <c r="H475" s="545"/>
      <c r="I475" s="545"/>
      <c r="J475" s="545"/>
      <c r="K475" s="545"/>
      <c r="L475" s="545"/>
      <c r="M475" s="545"/>
      <c r="N475" s="545"/>
      <c r="O475" s="545"/>
      <c r="P475" s="545"/>
      <c r="Q475" s="545"/>
      <c r="R475" s="545"/>
      <c r="S475" s="545"/>
      <c r="T475" s="545"/>
      <c r="U475" s="545"/>
      <c r="V475" s="545"/>
      <c r="W475" s="545"/>
      <c r="X475" s="545"/>
      <c r="Y475" s="545"/>
      <c r="Z475" s="545"/>
    </row>
    <row r="476" ht="9.0" customHeight="1">
      <c r="A476" s="545"/>
      <c r="B476" s="545"/>
      <c r="C476" s="545"/>
      <c r="D476" s="545"/>
      <c r="E476" s="545"/>
      <c r="F476" s="545"/>
      <c r="G476" s="545"/>
      <c r="H476" s="545"/>
      <c r="I476" s="545"/>
      <c r="J476" s="545"/>
      <c r="K476" s="545"/>
      <c r="L476" s="545"/>
      <c r="M476" s="545"/>
      <c r="N476" s="545"/>
      <c r="O476" s="545"/>
      <c r="P476" s="545"/>
      <c r="Q476" s="545"/>
      <c r="R476" s="545"/>
      <c r="S476" s="545"/>
      <c r="T476" s="545"/>
      <c r="U476" s="545"/>
      <c r="V476" s="545"/>
      <c r="W476" s="545"/>
      <c r="X476" s="545"/>
      <c r="Y476" s="545"/>
      <c r="Z476" s="545"/>
    </row>
    <row r="477" ht="9.0" customHeight="1">
      <c r="A477" s="545"/>
      <c r="B477" s="545"/>
      <c r="C477" s="545"/>
      <c r="D477" s="545"/>
      <c r="E477" s="545"/>
      <c r="F477" s="545"/>
      <c r="G477" s="545"/>
      <c r="H477" s="545"/>
      <c r="I477" s="545"/>
      <c r="J477" s="545"/>
      <c r="K477" s="545"/>
      <c r="L477" s="545"/>
      <c r="M477" s="545"/>
      <c r="N477" s="545"/>
      <c r="O477" s="545"/>
      <c r="P477" s="545"/>
      <c r="Q477" s="545"/>
      <c r="R477" s="545"/>
      <c r="S477" s="545"/>
      <c r="T477" s="545"/>
      <c r="U477" s="545"/>
      <c r="V477" s="545"/>
      <c r="W477" s="545"/>
      <c r="X477" s="545"/>
      <c r="Y477" s="545"/>
      <c r="Z477" s="545"/>
    </row>
    <row r="478" ht="9.0" customHeight="1">
      <c r="A478" s="545"/>
      <c r="B478" s="545"/>
      <c r="C478" s="545"/>
      <c r="D478" s="545"/>
      <c r="E478" s="545"/>
      <c r="F478" s="545"/>
      <c r="G478" s="545"/>
      <c r="H478" s="545"/>
      <c r="I478" s="545"/>
      <c r="J478" s="545"/>
      <c r="K478" s="545"/>
      <c r="L478" s="545"/>
      <c r="M478" s="545"/>
      <c r="N478" s="545"/>
      <c r="O478" s="545"/>
      <c r="P478" s="545"/>
      <c r="Q478" s="545"/>
      <c r="R478" s="545"/>
      <c r="S478" s="545"/>
      <c r="T478" s="545"/>
      <c r="U478" s="545"/>
      <c r="V478" s="545"/>
      <c r="W478" s="545"/>
      <c r="X478" s="545"/>
      <c r="Y478" s="545"/>
      <c r="Z478" s="545"/>
    </row>
    <row r="479" ht="9.0" customHeight="1">
      <c r="A479" s="545"/>
      <c r="B479" s="545"/>
      <c r="C479" s="545"/>
      <c r="D479" s="545"/>
      <c r="E479" s="545"/>
      <c r="F479" s="545"/>
      <c r="G479" s="545"/>
      <c r="H479" s="545"/>
      <c r="I479" s="545"/>
      <c r="J479" s="545"/>
      <c r="K479" s="545"/>
      <c r="L479" s="545"/>
      <c r="M479" s="545"/>
      <c r="N479" s="545"/>
      <c r="O479" s="545"/>
      <c r="P479" s="545"/>
      <c r="Q479" s="545"/>
      <c r="R479" s="545"/>
      <c r="S479" s="545"/>
      <c r="T479" s="545"/>
      <c r="U479" s="545"/>
      <c r="V479" s="545"/>
      <c r="W479" s="545"/>
      <c r="X479" s="545"/>
      <c r="Y479" s="545"/>
      <c r="Z479" s="545"/>
    </row>
    <row r="480" ht="9.0" customHeight="1">
      <c r="A480" s="545"/>
      <c r="B480" s="545"/>
      <c r="C480" s="545"/>
      <c r="D480" s="545"/>
      <c r="E480" s="545"/>
      <c r="F480" s="545"/>
      <c r="G480" s="545"/>
      <c r="H480" s="545"/>
      <c r="I480" s="545"/>
      <c r="J480" s="545"/>
      <c r="K480" s="545"/>
      <c r="L480" s="545"/>
      <c r="M480" s="545"/>
      <c r="N480" s="545"/>
      <c r="O480" s="545"/>
      <c r="P480" s="545"/>
      <c r="Q480" s="545"/>
      <c r="R480" s="545"/>
      <c r="S480" s="545"/>
      <c r="T480" s="545"/>
      <c r="U480" s="545"/>
      <c r="V480" s="545"/>
      <c r="W480" s="545"/>
      <c r="X480" s="545"/>
      <c r="Y480" s="545"/>
      <c r="Z480" s="545"/>
    </row>
    <row r="481" ht="9.0" customHeight="1">
      <c r="A481" s="545"/>
      <c r="B481" s="545"/>
      <c r="C481" s="545"/>
      <c r="D481" s="545"/>
      <c r="E481" s="545"/>
      <c r="F481" s="545"/>
      <c r="G481" s="545"/>
      <c r="H481" s="545"/>
      <c r="I481" s="545"/>
      <c r="J481" s="545"/>
      <c r="K481" s="545"/>
      <c r="L481" s="545"/>
      <c r="M481" s="545"/>
      <c r="N481" s="545"/>
      <c r="O481" s="545"/>
      <c r="P481" s="545"/>
      <c r="Q481" s="545"/>
      <c r="R481" s="545"/>
      <c r="S481" s="545"/>
      <c r="T481" s="545"/>
      <c r="U481" s="545"/>
      <c r="V481" s="545"/>
      <c r="W481" s="545"/>
      <c r="X481" s="545"/>
      <c r="Y481" s="545"/>
      <c r="Z481" s="545"/>
    </row>
    <row r="482" ht="9.0" customHeight="1">
      <c r="A482" s="545"/>
      <c r="B482" s="545"/>
      <c r="C482" s="545"/>
      <c r="D482" s="545"/>
      <c r="E482" s="545"/>
      <c r="F482" s="545"/>
      <c r="G482" s="545"/>
      <c r="H482" s="545"/>
      <c r="I482" s="545"/>
      <c r="J482" s="545"/>
      <c r="K482" s="545"/>
      <c r="L482" s="545"/>
      <c r="M482" s="545"/>
      <c r="N482" s="545"/>
      <c r="O482" s="545"/>
      <c r="P482" s="545"/>
      <c r="Q482" s="545"/>
      <c r="R482" s="545"/>
      <c r="S482" s="545"/>
      <c r="T482" s="545"/>
      <c r="U482" s="545"/>
      <c r="V482" s="545"/>
      <c r="W482" s="545"/>
      <c r="X482" s="545"/>
      <c r="Y482" s="545"/>
      <c r="Z482" s="545"/>
    </row>
    <row r="483" ht="9.0" customHeight="1">
      <c r="A483" s="545"/>
      <c r="B483" s="545"/>
      <c r="C483" s="545"/>
      <c r="D483" s="545"/>
      <c r="E483" s="545"/>
      <c r="F483" s="545"/>
      <c r="G483" s="545"/>
      <c r="H483" s="545"/>
      <c r="I483" s="545"/>
      <c r="J483" s="545"/>
      <c r="K483" s="545"/>
      <c r="L483" s="545"/>
      <c r="M483" s="545"/>
      <c r="N483" s="545"/>
      <c r="O483" s="545"/>
      <c r="P483" s="545"/>
      <c r="Q483" s="545"/>
      <c r="R483" s="545"/>
      <c r="S483" s="545"/>
      <c r="T483" s="545"/>
      <c r="U483" s="545"/>
      <c r="V483" s="545"/>
      <c r="W483" s="545"/>
      <c r="X483" s="545"/>
      <c r="Y483" s="545"/>
      <c r="Z483" s="545"/>
    </row>
    <row r="484" ht="9.0" customHeight="1">
      <c r="A484" s="545"/>
      <c r="B484" s="545"/>
      <c r="C484" s="545"/>
      <c r="D484" s="545"/>
      <c r="E484" s="545"/>
      <c r="F484" s="545"/>
      <c r="G484" s="545"/>
      <c r="H484" s="545"/>
      <c r="I484" s="545"/>
      <c r="J484" s="545"/>
      <c r="K484" s="545"/>
      <c r="L484" s="545"/>
      <c r="M484" s="545"/>
      <c r="N484" s="545"/>
      <c r="O484" s="545"/>
      <c r="P484" s="545"/>
      <c r="Q484" s="545"/>
      <c r="R484" s="545"/>
      <c r="S484" s="545"/>
      <c r="T484" s="545"/>
      <c r="U484" s="545"/>
      <c r="V484" s="545"/>
      <c r="W484" s="545"/>
      <c r="X484" s="545"/>
      <c r="Y484" s="545"/>
      <c r="Z484" s="545"/>
    </row>
    <row r="485" ht="9.0" customHeight="1">
      <c r="A485" s="545"/>
      <c r="B485" s="545"/>
      <c r="C485" s="545"/>
      <c r="D485" s="545"/>
      <c r="E485" s="545"/>
      <c r="F485" s="545"/>
      <c r="G485" s="545"/>
      <c r="H485" s="545"/>
      <c r="I485" s="545"/>
      <c r="J485" s="545"/>
      <c r="K485" s="545"/>
      <c r="L485" s="545"/>
      <c r="M485" s="545"/>
      <c r="N485" s="545"/>
      <c r="O485" s="545"/>
      <c r="P485" s="545"/>
      <c r="Q485" s="545"/>
      <c r="R485" s="545"/>
      <c r="S485" s="545"/>
      <c r="T485" s="545"/>
      <c r="U485" s="545"/>
      <c r="V485" s="545"/>
      <c r="W485" s="545"/>
      <c r="X485" s="545"/>
      <c r="Y485" s="545"/>
      <c r="Z485" s="545"/>
    </row>
    <row r="486" ht="9.0" customHeight="1">
      <c r="A486" s="545"/>
      <c r="B486" s="545"/>
      <c r="C486" s="545"/>
      <c r="D486" s="545"/>
      <c r="E486" s="545"/>
      <c r="F486" s="545"/>
      <c r="G486" s="545"/>
      <c r="H486" s="545"/>
      <c r="I486" s="545"/>
      <c r="J486" s="545"/>
      <c r="K486" s="545"/>
      <c r="L486" s="545"/>
      <c r="M486" s="545"/>
      <c r="N486" s="545"/>
      <c r="O486" s="545"/>
      <c r="P486" s="545"/>
      <c r="Q486" s="545"/>
      <c r="R486" s="545"/>
      <c r="S486" s="545"/>
      <c r="T486" s="545"/>
      <c r="U486" s="545"/>
      <c r="V486" s="545"/>
      <c r="W486" s="545"/>
      <c r="X486" s="545"/>
      <c r="Y486" s="545"/>
      <c r="Z486" s="545"/>
    </row>
    <row r="487" ht="9.0" customHeight="1">
      <c r="A487" s="545"/>
      <c r="B487" s="545"/>
      <c r="C487" s="545"/>
      <c r="D487" s="545"/>
      <c r="E487" s="545"/>
      <c r="F487" s="545"/>
      <c r="G487" s="545"/>
      <c r="H487" s="545"/>
      <c r="I487" s="545"/>
      <c r="J487" s="545"/>
      <c r="K487" s="545"/>
      <c r="L487" s="545"/>
      <c r="M487" s="545"/>
      <c r="N487" s="545"/>
      <c r="O487" s="545"/>
      <c r="P487" s="545"/>
      <c r="Q487" s="545"/>
      <c r="R487" s="545"/>
      <c r="S487" s="545"/>
      <c r="T487" s="545"/>
      <c r="U487" s="545"/>
      <c r="V487" s="545"/>
      <c r="W487" s="545"/>
      <c r="X487" s="545"/>
      <c r="Y487" s="545"/>
      <c r="Z487" s="545"/>
    </row>
    <row r="488" ht="9.0" customHeight="1">
      <c r="A488" s="545"/>
      <c r="B488" s="545"/>
      <c r="C488" s="545"/>
      <c r="D488" s="545"/>
      <c r="E488" s="545"/>
      <c r="F488" s="545"/>
      <c r="G488" s="545"/>
      <c r="H488" s="545"/>
      <c r="I488" s="545"/>
      <c r="J488" s="545"/>
      <c r="K488" s="545"/>
      <c r="L488" s="545"/>
      <c r="M488" s="545"/>
      <c r="N488" s="545"/>
      <c r="O488" s="545"/>
      <c r="P488" s="545"/>
      <c r="Q488" s="545"/>
      <c r="R488" s="545"/>
      <c r="S488" s="545"/>
      <c r="T488" s="545"/>
      <c r="U488" s="545"/>
      <c r="V488" s="545"/>
      <c r="W488" s="545"/>
      <c r="X488" s="545"/>
      <c r="Y488" s="545"/>
      <c r="Z488" s="545"/>
    </row>
    <row r="489" ht="9.0" customHeight="1">
      <c r="A489" s="545"/>
      <c r="B489" s="545"/>
      <c r="C489" s="545"/>
      <c r="D489" s="545"/>
      <c r="E489" s="545"/>
      <c r="F489" s="545"/>
      <c r="G489" s="545"/>
      <c r="H489" s="545"/>
      <c r="I489" s="545"/>
      <c r="J489" s="545"/>
      <c r="K489" s="545"/>
      <c r="L489" s="545"/>
      <c r="M489" s="545"/>
      <c r="N489" s="545"/>
      <c r="O489" s="545"/>
      <c r="P489" s="545"/>
      <c r="Q489" s="545"/>
      <c r="R489" s="545"/>
      <c r="S489" s="545"/>
      <c r="T489" s="545"/>
      <c r="U489" s="545"/>
      <c r="V489" s="545"/>
      <c r="W489" s="545"/>
      <c r="X489" s="545"/>
      <c r="Y489" s="545"/>
      <c r="Z489" s="545"/>
    </row>
    <row r="490" ht="9.0" customHeight="1">
      <c r="A490" s="545"/>
      <c r="B490" s="545"/>
      <c r="C490" s="545"/>
      <c r="D490" s="545"/>
      <c r="E490" s="545"/>
      <c r="F490" s="545"/>
      <c r="G490" s="545"/>
      <c r="H490" s="545"/>
      <c r="I490" s="545"/>
      <c r="J490" s="545"/>
      <c r="K490" s="545"/>
      <c r="L490" s="545"/>
      <c r="M490" s="545"/>
      <c r="N490" s="545"/>
      <c r="O490" s="545"/>
      <c r="P490" s="545"/>
      <c r="Q490" s="545"/>
      <c r="R490" s="545"/>
      <c r="S490" s="545"/>
      <c r="T490" s="545"/>
      <c r="U490" s="545"/>
      <c r="V490" s="545"/>
      <c r="W490" s="545"/>
      <c r="X490" s="545"/>
      <c r="Y490" s="545"/>
      <c r="Z490" s="545"/>
    </row>
    <row r="491" ht="9.0" customHeight="1">
      <c r="A491" s="545"/>
      <c r="B491" s="545"/>
      <c r="C491" s="545"/>
      <c r="D491" s="545"/>
      <c r="E491" s="545"/>
      <c r="F491" s="545"/>
      <c r="G491" s="545"/>
      <c r="H491" s="545"/>
      <c r="I491" s="545"/>
      <c r="J491" s="545"/>
      <c r="K491" s="545"/>
      <c r="L491" s="545"/>
      <c r="M491" s="545"/>
      <c r="N491" s="545"/>
      <c r="O491" s="545"/>
      <c r="P491" s="545"/>
      <c r="Q491" s="545"/>
      <c r="R491" s="545"/>
      <c r="S491" s="545"/>
      <c r="T491" s="545"/>
      <c r="U491" s="545"/>
      <c r="V491" s="545"/>
      <c r="W491" s="545"/>
      <c r="X491" s="545"/>
      <c r="Y491" s="545"/>
      <c r="Z491" s="545"/>
    </row>
    <row r="492" ht="9.0" customHeight="1">
      <c r="A492" s="545"/>
      <c r="B492" s="545"/>
      <c r="C492" s="545"/>
      <c r="D492" s="545"/>
      <c r="E492" s="545"/>
      <c r="F492" s="545"/>
      <c r="G492" s="545"/>
      <c r="H492" s="545"/>
      <c r="I492" s="545"/>
      <c r="J492" s="545"/>
      <c r="K492" s="545"/>
      <c r="L492" s="545"/>
      <c r="M492" s="545"/>
      <c r="N492" s="545"/>
      <c r="O492" s="545"/>
      <c r="P492" s="545"/>
      <c r="Q492" s="545"/>
      <c r="R492" s="545"/>
      <c r="S492" s="545"/>
      <c r="T492" s="545"/>
      <c r="U492" s="545"/>
      <c r="V492" s="545"/>
      <c r="W492" s="545"/>
      <c r="X492" s="545"/>
      <c r="Y492" s="545"/>
      <c r="Z492" s="545"/>
    </row>
    <row r="493" ht="9.0" customHeight="1">
      <c r="A493" s="545"/>
      <c r="B493" s="545"/>
      <c r="C493" s="545"/>
      <c r="D493" s="545"/>
      <c r="E493" s="545"/>
      <c r="F493" s="545"/>
      <c r="G493" s="545"/>
      <c r="H493" s="545"/>
      <c r="I493" s="545"/>
      <c r="J493" s="545"/>
      <c r="K493" s="545"/>
      <c r="L493" s="545"/>
      <c r="M493" s="545"/>
      <c r="N493" s="545"/>
      <c r="O493" s="545"/>
      <c r="P493" s="545"/>
      <c r="Q493" s="545"/>
      <c r="R493" s="545"/>
      <c r="S493" s="545"/>
      <c r="T493" s="545"/>
      <c r="U493" s="545"/>
      <c r="V493" s="545"/>
      <c r="W493" s="545"/>
      <c r="X493" s="545"/>
      <c r="Y493" s="545"/>
      <c r="Z493" s="545"/>
    </row>
    <row r="494" ht="9.0" customHeight="1">
      <c r="A494" s="545"/>
      <c r="B494" s="545"/>
      <c r="C494" s="545"/>
      <c r="D494" s="545"/>
      <c r="E494" s="545"/>
      <c r="F494" s="545"/>
      <c r="G494" s="545"/>
      <c r="H494" s="545"/>
      <c r="I494" s="545"/>
      <c r="J494" s="545"/>
      <c r="K494" s="545"/>
      <c r="L494" s="545"/>
      <c r="M494" s="545"/>
      <c r="N494" s="545"/>
      <c r="O494" s="545"/>
      <c r="P494" s="545"/>
      <c r="Q494" s="545"/>
      <c r="R494" s="545"/>
      <c r="S494" s="545"/>
      <c r="T494" s="545"/>
      <c r="U494" s="545"/>
      <c r="V494" s="545"/>
      <c r="W494" s="545"/>
      <c r="X494" s="545"/>
      <c r="Y494" s="545"/>
      <c r="Z494" s="545"/>
    </row>
    <row r="495" ht="9.0" customHeight="1">
      <c r="A495" s="545"/>
      <c r="B495" s="545"/>
      <c r="C495" s="545"/>
      <c r="D495" s="545"/>
      <c r="E495" s="545"/>
      <c r="F495" s="545"/>
      <c r="G495" s="545"/>
      <c r="H495" s="545"/>
      <c r="I495" s="545"/>
      <c r="J495" s="545"/>
      <c r="K495" s="545"/>
      <c r="L495" s="545"/>
      <c r="M495" s="545"/>
      <c r="N495" s="545"/>
      <c r="O495" s="545"/>
      <c r="P495" s="545"/>
      <c r="Q495" s="545"/>
      <c r="R495" s="545"/>
      <c r="S495" s="545"/>
      <c r="T495" s="545"/>
      <c r="U495" s="545"/>
      <c r="V495" s="545"/>
      <c r="W495" s="545"/>
      <c r="X495" s="545"/>
      <c r="Y495" s="545"/>
      <c r="Z495" s="545"/>
    </row>
    <row r="496" ht="9.0" customHeight="1">
      <c r="A496" s="545"/>
      <c r="B496" s="545"/>
      <c r="C496" s="545"/>
      <c r="D496" s="545"/>
      <c r="E496" s="545"/>
      <c r="F496" s="545"/>
      <c r="G496" s="545"/>
      <c r="H496" s="545"/>
      <c r="I496" s="545"/>
      <c r="J496" s="545"/>
      <c r="K496" s="545"/>
      <c r="L496" s="545"/>
      <c r="M496" s="545"/>
      <c r="N496" s="545"/>
      <c r="O496" s="545"/>
      <c r="P496" s="545"/>
      <c r="Q496" s="545"/>
      <c r="R496" s="545"/>
      <c r="S496" s="545"/>
      <c r="T496" s="545"/>
      <c r="U496" s="545"/>
      <c r="V496" s="545"/>
      <c r="W496" s="545"/>
      <c r="X496" s="545"/>
      <c r="Y496" s="545"/>
      <c r="Z496" s="545"/>
    </row>
    <row r="497" ht="9.0" customHeight="1">
      <c r="A497" s="545"/>
      <c r="B497" s="545"/>
      <c r="C497" s="545"/>
      <c r="D497" s="545"/>
      <c r="E497" s="545"/>
      <c r="F497" s="545"/>
      <c r="G497" s="545"/>
      <c r="H497" s="545"/>
      <c r="I497" s="545"/>
      <c r="J497" s="545"/>
      <c r="K497" s="545"/>
      <c r="L497" s="545"/>
      <c r="M497" s="545"/>
      <c r="N497" s="545"/>
      <c r="O497" s="545"/>
      <c r="P497" s="545"/>
      <c r="Q497" s="545"/>
      <c r="R497" s="545"/>
      <c r="S497" s="545"/>
      <c r="T497" s="545"/>
      <c r="U497" s="545"/>
      <c r="V497" s="545"/>
      <c r="W497" s="545"/>
      <c r="X497" s="545"/>
      <c r="Y497" s="545"/>
      <c r="Z497" s="545"/>
    </row>
    <row r="498" ht="9.0" customHeight="1">
      <c r="A498" s="545"/>
      <c r="B498" s="545"/>
      <c r="C498" s="545"/>
      <c r="D498" s="545"/>
      <c r="E498" s="545"/>
      <c r="F498" s="545"/>
      <c r="G498" s="545"/>
      <c r="H498" s="545"/>
      <c r="I498" s="545"/>
      <c r="J498" s="545"/>
      <c r="K498" s="545"/>
      <c r="L498" s="545"/>
      <c r="M498" s="545"/>
      <c r="N498" s="545"/>
      <c r="O498" s="545"/>
      <c r="P498" s="545"/>
      <c r="Q498" s="545"/>
      <c r="R498" s="545"/>
      <c r="S498" s="545"/>
      <c r="T498" s="545"/>
      <c r="U498" s="545"/>
      <c r="V498" s="545"/>
      <c r="W498" s="545"/>
      <c r="X498" s="545"/>
      <c r="Y498" s="545"/>
      <c r="Z498" s="545"/>
    </row>
    <row r="499" ht="9.0" customHeight="1">
      <c r="A499" s="545"/>
      <c r="B499" s="545"/>
      <c r="C499" s="545"/>
      <c r="D499" s="545"/>
      <c r="E499" s="545"/>
      <c r="F499" s="545"/>
      <c r="G499" s="545"/>
      <c r="H499" s="545"/>
      <c r="I499" s="545"/>
      <c r="J499" s="545"/>
      <c r="K499" s="545"/>
      <c r="L499" s="545"/>
      <c r="M499" s="545"/>
      <c r="N499" s="545"/>
      <c r="O499" s="545"/>
      <c r="P499" s="545"/>
      <c r="Q499" s="545"/>
      <c r="R499" s="545"/>
      <c r="S499" s="545"/>
      <c r="T499" s="545"/>
      <c r="U499" s="545"/>
      <c r="V499" s="545"/>
      <c r="W499" s="545"/>
      <c r="X499" s="545"/>
      <c r="Y499" s="545"/>
      <c r="Z499" s="545"/>
    </row>
    <row r="500" ht="9.0" customHeight="1">
      <c r="A500" s="545"/>
      <c r="B500" s="545"/>
      <c r="C500" s="545"/>
      <c r="D500" s="545"/>
      <c r="E500" s="545"/>
      <c r="F500" s="545"/>
      <c r="G500" s="545"/>
      <c r="H500" s="545"/>
      <c r="I500" s="545"/>
      <c r="J500" s="545"/>
      <c r="K500" s="545"/>
      <c r="L500" s="545"/>
      <c r="M500" s="545"/>
      <c r="N500" s="545"/>
      <c r="O500" s="545"/>
      <c r="P500" s="545"/>
      <c r="Q500" s="545"/>
      <c r="R500" s="545"/>
      <c r="S500" s="545"/>
      <c r="T500" s="545"/>
      <c r="U500" s="545"/>
      <c r="V500" s="545"/>
      <c r="W500" s="545"/>
      <c r="X500" s="545"/>
      <c r="Y500" s="545"/>
      <c r="Z500" s="545"/>
    </row>
    <row r="501" ht="9.0" customHeight="1">
      <c r="A501" s="545"/>
      <c r="B501" s="545"/>
      <c r="C501" s="545"/>
      <c r="D501" s="545"/>
      <c r="E501" s="545"/>
      <c r="F501" s="545"/>
      <c r="G501" s="545"/>
      <c r="H501" s="545"/>
      <c r="I501" s="545"/>
      <c r="J501" s="545"/>
      <c r="K501" s="545"/>
      <c r="L501" s="545"/>
      <c r="M501" s="545"/>
      <c r="N501" s="545"/>
      <c r="O501" s="545"/>
      <c r="P501" s="545"/>
      <c r="Q501" s="545"/>
      <c r="R501" s="545"/>
      <c r="S501" s="545"/>
      <c r="T501" s="545"/>
      <c r="U501" s="545"/>
      <c r="V501" s="545"/>
      <c r="W501" s="545"/>
      <c r="X501" s="545"/>
      <c r="Y501" s="545"/>
      <c r="Z501" s="545"/>
    </row>
    <row r="502" ht="9.0" customHeight="1">
      <c r="A502" s="545"/>
      <c r="B502" s="545"/>
      <c r="C502" s="545"/>
      <c r="D502" s="545"/>
      <c r="E502" s="545"/>
      <c r="F502" s="545"/>
      <c r="G502" s="545"/>
      <c r="H502" s="545"/>
      <c r="I502" s="545"/>
      <c r="J502" s="545"/>
      <c r="K502" s="545"/>
      <c r="L502" s="545"/>
      <c r="M502" s="545"/>
      <c r="N502" s="545"/>
      <c r="O502" s="545"/>
      <c r="P502" s="545"/>
      <c r="Q502" s="545"/>
      <c r="R502" s="545"/>
      <c r="S502" s="545"/>
      <c r="T502" s="545"/>
      <c r="U502" s="545"/>
      <c r="V502" s="545"/>
      <c r="W502" s="545"/>
      <c r="X502" s="545"/>
      <c r="Y502" s="545"/>
      <c r="Z502" s="545"/>
    </row>
    <row r="503" ht="9.0" customHeight="1">
      <c r="A503" s="545"/>
      <c r="B503" s="545"/>
      <c r="C503" s="545"/>
      <c r="D503" s="545"/>
      <c r="E503" s="545"/>
      <c r="F503" s="545"/>
      <c r="G503" s="545"/>
      <c r="H503" s="545"/>
      <c r="I503" s="545"/>
      <c r="J503" s="545"/>
      <c r="K503" s="545"/>
      <c r="L503" s="545"/>
      <c r="M503" s="545"/>
      <c r="N503" s="545"/>
      <c r="O503" s="545"/>
      <c r="P503" s="545"/>
      <c r="Q503" s="545"/>
      <c r="R503" s="545"/>
      <c r="S503" s="545"/>
      <c r="T503" s="545"/>
      <c r="U503" s="545"/>
      <c r="V503" s="545"/>
      <c r="W503" s="545"/>
      <c r="X503" s="545"/>
      <c r="Y503" s="545"/>
      <c r="Z503" s="545"/>
    </row>
    <row r="504" ht="9.0" customHeight="1">
      <c r="A504" s="545"/>
      <c r="B504" s="545"/>
      <c r="C504" s="545"/>
      <c r="D504" s="545"/>
      <c r="E504" s="545"/>
      <c r="F504" s="545"/>
      <c r="G504" s="545"/>
      <c r="H504" s="545"/>
      <c r="I504" s="545"/>
      <c r="J504" s="545"/>
      <c r="K504" s="545"/>
      <c r="L504" s="545"/>
      <c r="M504" s="545"/>
      <c r="N504" s="545"/>
      <c r="O504" s="545"/>
      <c r="P504" s="545"/>
      <c r="Q504" s="545"/>
      <c r="R504" s="545"/>
      <c r="S504" s="545"/>
      <c r="T504" s="545"/>
      <c r="U504" s="545"/>
      <c r="V504" s="545"/>
      <c r="W504" s="545"/>
      <c r="X504" s="545"/>
      <c r="Y504" s="545"/>
      <c r="Z504" s="545"/>
    </row>
    <row r="505" ht="9.0" customHeight="1">
      <c r="A505" s="545"/>
      <c r="B505" s="545"/>
      <c r="C505" s="545"/>
      <c r="D505" s="545"/>
      <c r="E505" s="545"/>
      <c r="F505" s="545"/>
      <c r="G505" s="545"/>
      <c r="H505" s="545"/>
      <c r="I505" s="545"/>
      <c r="J505" s="545"/>
      <c r="K505" s="545"/>
      <c r="L505" s="545"/>
      <c r="M505" s="545"/>
      <c r="N505" s="545"/>
      <c r="O505" s="545"/>
      <c r="P505" s="545"/>
      <c r="Q505" s="545"/>
      <c r="R505" s="545"/>
      <c r="S505" s="545"/>
      <c r="T505" s="545"/>
      <c r="U505" s="545"/>
      <c r="V505" s="545"/>
      <c r="W505" s="545"/>
      <c r="X505" s="545"/>
      <c r="Y505" s="545"/>
      <c r="Z505" s="545"/>
    </row>
    <row r="506" ht="9.0" customHeight="1">
      <c r="A506" s="545"/>
      <c r="B506" s="545"/>
      <c r="C506" s="545"/>
      <c r="D506" s="545"/>
      <c r="E506" s="545"/>
      <c r="F506" s="545"/>
      <c r="G506" s="545"/>
      <c r="H506" s="545"/>
      <c r="I506" s="545"/>
      <c r="J506" s="545"/>
      <c r="K506" s="545"/>
      <c r="L506" s="545"/>
      <c r="M506" s="545"/>
      <c r="N506" s="545"/>
      <c r="O506" s="545"/>
      <c r="P506" s="545"/>
      <c r="Q506" s="545"/>
      <c r="R506" s="545"/>
      <c r="S506" s="545"/>
      <c r="T506" s="545"/>
      <c r="U506" s="545"/>
      <c r="V506" s="545"/>
      <c r="W506" s="545"/>
      <c r="X506" s="545"/>
      <c r="Y506" s="545"/>
      <c r="Z506" s="545"/>
    </row>
    <row r="507" ht="9.0" customHeight="1">
      <c r="A507" s="545"/>
      <c r="B507" s="545"/>
      <c r="C507" s="545"/>
      <c r="D507" s="545"/>
      <c r="E507" s="545"/>
      <c r="F507" s="545"/>
      <c r="G507" s="545"/>
      <c r="H507" s="545"/>
      <c r="I507" s="545"/>
      <c r="J507" s="545"/>
      <c r="K507" s="545"/>
      <c r="L507" s="545"/>
      <c r="M507" s="545"/>
      <c r="N507" s="545"/>
      <c r="O507" s="545"/>
      <c r="P507" s="545"/>
      <c r="Q507" s="545"/>
      <c r="R507" s="545"/>
      <c r="S507" s="545"/>
      <c r="T507" s="545"/>
      <c r="U507" s="545"/>
      <c r="V507" s="545"/>
      <c r="W507" s="545"/>
      <c r="X507" s="545"/>
      <c r="Y507" s="545"/>
      <c r="Z507" s="545"/>
    </row>
    <row r="508" ht="9.0" customHeight="1">
      <c r="A508" s="545"/>
      <c r="B508" s="545"/>
      <c r="C508" s="545"/>
      <c r="D508" s="545"/>
      <c r="E508" s="545"/>
      <c r="F508" s="545"/>
      <c r="G508" s="545"/>
      <c r="H508" s="545"/>
      <c r="I508" s="545"/>
      <c r="J508" s="545"/>
      <c r="K508" s="545"/>
      <c r="L508" s="545"/>
      <c r="M508" s="545"/>
      <c r="N508" s="545"/>
      <c r="O508" s="545"/>
      <c r="P508" s="545"/>
      <c r="Q508" s="545"/>
      <c r="R508" s="545"/>
      <c r="S508" s="545"/>
      <c r="T508" s="545"/>
      <c r="U508" s="545"/>
      <c r="V508" s="545"/>
      <c r="W508" s="545"/>
      <c r="X508" s="545"/>
      <c r="Y508" s="545"/>
      <c r="Z508" s="545"/>
    </row>
    <row r="509" ht="9.0" customHeight="1">
      <c r="A509" s="545"/>
      <c r="B509" s="545"/>
      <c r="C509" s="545"/>
      <c r="D509" s="545"/>
      <c r="E509" s="545"/>
      <c r="F509" s="545"/>
      <c r="G509" s="545"/>
      <c r="H509" s="545"/>
      <c r="I509" s="545"/>
      <c r="J509" s="545"/>
      <c r="K509" s="545"/>
      <c r="L509" s="545"/>
      <c r="M509" s="545"/>
      <c r="N509" s="545"/>
      <c r="O509" s="545"/>
      <c r="P509" s="545"/>
      <c r="Q509" s="545"/>
      <c r="R509" s="545"/>
      <c r="S509" s="545"/>
      <c r="T509" s="545"/>
      <c r="U509" s="545"/>
      <c r="V509" s="545"/>
      <c r="W509" s="545"/>
      <c r="X509" s="545"/>
      <c r="Y509" s="545"/>
      <c r="Z509" s="545"/>
    </row>
    <row r="510" ht="9.0" customHeight="1">
      <c r="A510" s="545"/>
      <c r="B510" s="545"/>
      <c r="C510" s="545"/>
      <c r="D510" s="545"/>
      <c r="E510" s="545"/>
      <c r="F510" s="545"/>
      <c r="G510" s="545"/>
      <c r="H510" s="545"/>
      <c r="I510" s="545"/>
      <c r="J510" s="545"/>
      <c r="K510" s="545"/>
      <c r="L510" s="545"/>
      <c r="M510" s="545"/>
      <c r="N510" s="545"/>
      <c r="O510" s="545"/>
      <c r="P510" s="545"/>
      <c r="Q510" s="545"/>
      <c r="R510" s="545"/>
      <c r="S510" s="545"/>
      <c r="T510" s="545"/>
      <c r="U510" s="545"/>
      <c r="V510" s="545"/>
      <c r="W510" s="545"/>
      <c r="X510" s="545"/>
      <c r="Y510" s="545"/>
      <c r="Z510" s="545"/>
    </row>
    <row r="511" ht="9.0" customHeight="1">
      <c r="A511" s="545"/>
      <c r="B511" s="545"/>
      <c r="C511" s="545"/>
      <c r="D511" s="545"/>
      <c r="E511" s="545"/>
      <c r="F511" s="545"/>
      <c r="G511" s="545"/>
      <c r="H511" s="545"/>
      <c r="I511" s="545"/>
      <c r="J511" s="545"/>
      <c r="K511" s="545"/>
      <c r="L511" s="545"/>
      <c r="M511" s="545"/>
      <c r="N511" s="545"/>
      <c r="O511" s="545"/>
      <c r="P511" s="545"/>
      <c r="Q511" s="545"/>
      <c r="R511" s="545"/>
      <c r="S511" s="545"/>
      <c r="T511" s="545"/>
      <c r="U511" s="545"/>
      <c r="V511" s="545"/>
      <c r="W511" s="545"/>
      <c r="X511" s="545"/>
      <c r="Y511" s="545"/>
      <c r="Z511" s="545"/>
    </row>
    <row r="512" ht="9.0" customHeight="1">
      <c r="A512" s="545"/>
      <c r="B512" s="545"/>
      <c r="C512" s="545"/>
      <c r="D512" s="545"/>
      <c r="E512" s="545"/>
      <c r="F512" s="545"/>
      <c r="G512" s="545"/>
      <c r="H512" s="545"/>
      <c r="I512" s="545"/>
      <c r="J512" s="545"/>
      <c r="K512" s="545"/>
      <c r="L512" s="545"/>
      <c r="M512" s="545"/>
      <c r="N512" s="545"/>
      <c r="O512" s="545"/>
      <c r="P512" s="545"/>
      <c r="Q512" s="545"/>
      <c r="R512" s="545"/>
      <c r="S512" s="545"/>
      <c r="T512" s="545"/>
      <c r="U512" s="545"/>
      <c r="V512" s="545"/>
      <c r="W512" s="545"/>
      <c r="X512" s="545"/>
      <c r="Y512" s="545"/>
      <c r="Z512" s="545"/>
    </row>
    <row r="513" ht="9.0" customHeight="1">
      <c r="A513" s="545"/>
      <c r="B513" s="545"/>
      <c r="C513" s="545"/>
      <c r="D513" s="545"/>
      <c r="E513" s="545"/>
      <c r="F513" s="545"/>
      <c r="G513" s="545"/>
      <c r="H513" s="545"/>
      <c r="I513" s="545"/>
      <c r="J513" s="545"/>
      <c r="K513" s="545"/>
      <c r="L513" s="545"/>
      <c r="M513" s="545"/>
      <c r="N513" s="545"/>
      <c r="O513" s="545"/>
      <c r="P513" s="545"/>
      <c r="Q513" s="545"/>
      <c r="R513" s="545"/>
      <c r="S513" s="545"/>
      <c r="T513" s="545"/>
      <c r="U513" s="545"/>
      <c r="V513" s="545"/>
      <c r="W513" s="545"/>
      <c r="X513" s="545"/>
      <c r="Y513" s="545"/>
      <c r="Z513" s="545"/>
    </row>
    <row r="514" ht="9.0" customHeight="1">
      <c r="A514" s="545"/>
      <c r="B514" s="545"/>
      <c r="C514" s="545"/>
      <c r="D514" s="545"/>
      <c r="E514" s="545"/>
      <c r="F514" s="545"/>
      <c r="G514" s="545"/>
      <c r="H514" s="545"/>
      <c r="I514" s="545"/>
      <c r="J514" s="545"/>
      <c r="K514" s="545"/>
      <c r="L514" s="545"/>
      <c r="M514" s="545"/>
      <c r="N514" s="545"/>
      <c r="O514" s="545"/>
      <c r="P514" s="545"/>
      <c r="Q514" s="545"/>
      <c r="R514" s="545"/>
      <c r="S514" s="545"/>
      <c r="T514" s="545"/>
      <c r="U514" s="545"/>
      <c r="V514" s="545"/>
      <c r="W514" s="545"/>
      <c r="X514" s="545"/>
      <c r="Y514" s="545"/>
      <c r="Z514" s="545"/>
    </row>
    <row r="515" ht="9.0" customHeight="1">
      <c r="A515" s="545"/>
      <c r="B515" s="545"/>
      <c r="C515" s="545"/>
      <c r="D515" s="545"/>
      <c r="E515" s="545"/>
      <c r="F515" s="545"/>
      <c r="G515" s="545"/>
      <c r="H515" s="545"/>
      <c r="I515" s="545"/>
      <c r="J515" s="545"/>
      <c r="K515" s="545"/>
      <c r="L515" s="545"/>
      <c r="M515" s="545"/>
      <c r="N515" s="545"/>
      <c r="O515" s="545"/>
      <c r="P515" s="545"/>
      <c r="Q515" s="545"/>
      <c r="R515" s="545"/>
      <c r="S515" s="545"/>
      <c r="T515" s="545"/>
      <c r="U515" s="545"/>
      <c r="V515" s="545"/>
      <c r="W515" s="545"/>
      <c r="X515" s="545"/>
      <c r="Y515" s="545"/>
      <c r="Z515" s="545"/>
    </row>
    <row r="516" ht="9.0" customHeight="1">
      <c r="A516" s="545"/>
      <c r="B516" s="545"/>
      <c r="C516" s="545"/>
      <c r="D516" s="545"/>
      <c r="E516" s="545"/>
      <c r="F516" s="545"/>
      <c r="G516" s="545"/>
      <c r="H516" s="545"/>
      <c r="I516" s="545"/>
      <c r="J516" s="545"/>
      <c r="K516" s="545"/>
      <c r="L516" s="545"/>
      <c r="M516" s="545"/>
      <c r="N516" s="545"/>
      <c r="O516" s="545"/>
      <c r="P516" s="545"/>
      <c r="Q516" s="545"/>
      <c r="R516" s="545"/>
      <c r="S516" s="545"/>
      <c r="T516" s="545"/>
      <c r="U516" s="545"/>
      <c r="V516" s="545"/>
      <c r="W516" s="545"/>
      <c r="X516" s="545"/>
      <c r="Y516" s="545"/>
      <c r="Z516" s="545"/>
    </row>
    <row r="517" ht="9.0" customHeight="1">
      <c r="A517" s="545"/>
      <c r="B517" s="545"/>
      <c r="C517" s="545"/>
      <c r="D517" s="545"/>
      <c r="E517" s="545"/>
      <c r="F517" s="545"/>
      <c r="G517" s="545"/>
      <c r="H517" s="545"/>
      <c r="I517" s="545"/>
      <c r="J517" s="545"/>
      <c r="K517" s="545"/>
      <c r="L517" s="545"/>
      <c r="M517" s="545"/>
      <c r="N517" s="545"/>
      <c r="O517" s="545"/>
      <c r="P517" s="545"/>
      <c r="Q517" s="545"/>
      <c r="R517" s="545"/>
      <c r="S517" s="545"/>
      <c r="T517" s="545"/>
      <c r="U517" s="545"/>
      <c r="V517" s="545"/>
      <c r="W517" s="545"/>
      <c r="X517" s="545"/>
      <c r="Y517" s="545"/>
      <c r="Z517" s="545"/>
    </row>
    <row r="518" ht="9.0" customHeight="1">
      <c r="A518" s="545"/>
      <c r="B518" s="545"/>
      <c r="C518" s="545"/>
      <c r="D518" s="545"/>
      <c r="E518" s="545"/>
      <c r="F518" s="545"/>
      <c r="G518" s="545"/>
      <c r="H518" s="545"/>
      <c r="I518" s="545"/>
      <c r="J518" s="545"/>
      <c r="K518" s="545"/>
      <c r="L518" s="545"/>
      <c r="M518" s="545"/>
      <c r="N518" s="545"/>
      <c r="O518" s="545"/>
      <c r="P518" s="545"/>
      <c r="Q518" s="545"/>
      <c r="R518" s="545"/>
      <c r="S518" s="545"/>
      <c r="T518" s="545"/>
      <c r="U518" s="545"/>
      <c r="V518" s="545"/>
      <c r="W518" s="545"/>
      <c r="X518" s="545"/>
      <c r="Y518" s="545"/>
      <c r="Z518" s="545"/>
    </row>
    <row r="519" ht="9.0" customHeight="1">
      <c r="A519" s="545"/>
      <c r="B519" s="545"/>
      <c r="C519" s="545"/>
      <c r="D519" s="545"/>
      <c r="E519" s="545"/>
      <c r="F519" s="545"/>
      <c r="G519" s="545"/>
      <c r="H519" s="545"/>
      <c r="I519" s="545"/>
      <c r="J519" s="545"/>
      <c r="K519" s="545"/>
      <c r="L519" s="545"/>
      <c r="M519" s="545"/>
      <c r="N519" s="545"/>
      <c r="O519" s="545"/>
      <c r="P519" s="545"/>
      <c r="Q519" s="545"/>
      <c r="R519" s="545"/>
      <c r="S519" s="545"/>
      <c r="T519" s="545"/>
      <c r="U519" s="545"/>
      <c r="V519" s="545"/>
      <c r="W519" s="545"/>
      <c r="X519" s="545"/>
      <c r="Y519" s="545"/>
      <c r="Z519" s="545"/>
    </row>
    <row r="520" ht="9.0" customHeight="1">
      <c r="A520" s="545"/>
      <c r="B520" s="545"/>
      <c r="C520" s="545"/>
      <c r="D520" s="545"/>
      <c r="E520" s="545"/>
      <c r="F520" s="545"/>
      <c r="G520" s="545"/>
      <c r="H520" s="545"/>
      <c r="I520" s="545"/>
      <c r="J520" s="545"/>
      <c r="K520" s="545"/>
      <c r="L520" s="545"/>
      <c r="M520" s="545"/>
      <c r="N520" s="545"/>
      <c r="O520" s="545"/>
      <c r="P520" s="545"/>
      <c r="Q520" s="545"/>
      <c r="R520" s="545"/>
      <c r="S520" s="545"/>
      <c r="T520" s="545"/>
      <c r="U520" s="545"/>
      <c r="V520" s="545"/>
      <c r="W520" s="545"/>
      <c r="X520" s="545"/>
      <c r="Y520" s="545"/>
      <c r="Z520" s="545"/>
    </row>
    <row r="521" ht="9.0" customHeight="1">
      <c r="A521" s="545"/>
      <c r="B521" s="545"/>
      <c r="C521" s="545"/>
      <c r="D521" s="545"/>
      <c r="E521" s="545"/>
      <c r="F521" s="545"/>
      <c r="G521" s="545"/>
      <c r="H521" s="545"/>
      <c r="I521" s="545"/>
      <c r="J521" s="545"/>
      <c r="K521" s="545"/>
      <c r="L521" s="545"/>
      <c r="M521" s="545"/>
      <c r="N521" s="545"/>
      <c r="O521" s="545"/>
      <c r="P521" s="545"/>
      <c r="Q521" s="545"/>
      <c r="R521" s="545"/>
      <c r="S521" s="545"/>
      <c r="T521" s="545"/>
      <c r="U521" s="545"/>
      <c r="V521" s="545"/>
      <c r="W521" s="545"/>
      <c r="X521" s="545"/>
      <c r="Y521" s="545"/>
      <c r="Z521" s="545"/>
    </row>
    <row r="522" ht="9.0" customHeight="1">
      <c r="A522" s="545"/>
      <c r="B522" s="545"/>
      <c r="C522" s="545"/>
      <c r="D522" s="545"/>
      <c r="E522" s="545"/>
      <c r="F522" s="545"/>
      <c r="G522" s="545"/>
      <c r="H522" s="545"/>
      <c r="I522" s="545"/>
      <c r="J522" s="545"/>
      <c r="K522" s="545"/>
      <c r="L522" s="545"/>
      <c r="M522" s="545"/>
      <c r="N522" s="545"/>
      <c r="O522" s="545"/>
      <c r="P522" s="545"/>
      <c r="Q522" s="545"/>
      <c r="R522" s="545"/>
      <c r="S522" s="545"/>
      <c r="T522" s="545"/>
      <c r="U522" s="545"/>
      <c r="V522" s="545"/>
      <c r="W522" s="545"/>
      <c r="X522" s="545"/>
      <c r="Y522" s="545"/>
      <c r="Z522" s="545"/>
    </row>
    <row r="523" ht="9.0" customHeight="1">
      <c r="A523" s="545"/>
      <c r="B523" s="545"/>
      <c r="C523" s="545"/>
      <c r="D523" s="545"/>
      <c r="E523" s="545"/>
      <c r="F523" s="545"/>
      <c r="G523" s="545"/>
      <c r="H523" s="545"/>
      <c r="I523" s="545"/>
      <c r="J523" s="545"/>
      <c r="K523" s="545"/>
      <c r="L523" s="545"/>
      <c r="M523" s="545"/>
      <c r="N523" s="545"/>
      <c r="O523" s="545"/>
      <c r="P523" s="545"/>
      <c r="Q523" s="545"/>
      <c r="R523" s="545"/>
      <c r="S523" s="545"/>
      <c r="T523" s="545"/>
      <c r="U523" s="545"/>
      <c r="V523" s="545"/>
      <c r="W523" s="545"/>
      <c r="X523" s="545"/>
      <c r="Y523" s="545"/>
      <c r="Z523" s="545"/>
    </row>
    <row r="524" ht="9.0" customHeight="1">
      <c r="A524" s="545"/>
      <c r="B524" s="545"/>
      <c r="C524" s="545"/>
      <c r="D524" s="545"/>
      <c r="E524" s="545"/>
      <c r="F524" s="545"/>
      <c r="G524" s="545"/>
      <c r="H524" s="545"/>
      <c r="I524" s="545"/>
      <c r="J524" s="545"/>
      <c r="K524" s="545"/>
      <c r="L524" s="545"/>
      <c r="M524" s="545"/>
      <c r="N524" s="545"/>
      <c r="O524" s="545"/>
      <c r="P524" s="545"/>
      <c r="Q524" s="545"/>
      <c r="R524" s="545"/>
      <c r="S524" s="545"/>
      <c r="T524" s="545"/>
      <c r="U524" s="545"/>
      <c r="V524" s="545"/>
      <c r="W524" s="545"/>
      <c r="X524" s="545"/>
      <c r="Y524" s="545"/>
      <c r="Z524" s="545"/>
    </row>
    <row r="525" ht="9.0" customHeight="1">
      <c r="A525" s="545"/>
      <c r="B525" s="545"/>
      <c r="C525" s="545"/>
      <c r="D525" s="545"/>
      <c r="E525" s="545"/>
      <c r="F525" s="545"/>
      <c r="G525" s="545"/>
      <c r="H525" s="545"/>
      <c r="I525" s="545"/>
      <c r="J525" s="545"/>
      <c r="K525" s="545"/>
      <c r="L525" s="545"/>
      <c r="M525" s="545"/>
      <c r="N525" s="545"/>
      <c r="O525" s="545"/>
      <c r="P525" s="545"/>
      <c r="Q525" s="545"/>
      <c r="R525" s="545"/>
      <c r="S525" s="545"/>
      <c r="T525" s="545"/>
      <c r="U525" s="545"/>
      <c r="V525" s="545"/>
      <c r="W525" s="545"/>
      <c r="X525" s="545"/>
      <c r="Y525" s="545"/>
      <c r="Z525" s="545"/>
    </row>
    <row r="526" ht="9.0" customHeight="1">
      <c r="A526" s="545"/>
      <c r="B526" s="545"/>
      <c r="C526" s="545"/>
      <c r="D526" s="545"/>
      <c r="E526" s="545"/>
      <c r="F526" s="545"/>
      <c r="G526" s="545"/>
      <c r="H526" s="545"/>
      <c r="I526" s="545"/>
      <c r="J526" s="545"/>
      <c r="K526" s="545"/>
      <c r="L526" s="545"/>
      <c r="M526" s="545"/>
      <c r="N526" s="545"/>
      <c r="O526" s="545"/>
      <c r="P526" s="545"/>
      <c r="Q526" s="545"/>
      <c r="R526" s="545"/>
      <c r="S526" s="545"/>
      <c r="T526" s="545"/>
      <c r="U526" s="545"/>
      <c r="V526" s="545"/>
      <c r="W526" s="545"/>
      <c r="X526" s="545"/>
      <c r="Y526" s="545"/>
      <c r="Z526" s="545"/>
    </row>
    <row r="527" ht="9.0" customHeight="1">
      <c r="A527" s="545"/>
      <c r="B527" s="545"/>
      <c r="C527" s="545"/>
      <c r="D527" s="545"/>
      <c r="E527" s="545"/>
      <c r="F527" s="545"/>
      <c r="G527" s="545"/>
      <c r="H527" s="545"/>
      <c r="I527" s="545"/>
      <c r="J527" s="545"/>
      <c r="K527" s="545"/>
      <c r="L527" s="545"/>
      <c r="M527" s="545"/>
      <c r="N527" s="545"/>
      <c r="O527" s="545"/>
      <c r="P527" s="545"/>
      <c r="Q527" s="545"/>
      <c r="R527" s="545"/>
      <c r="S527" s="545"/>
      <c r="T527" s="545"/>
      <c r="U527" s="545"/>
      <c r="V527" s="545"/>
      <c r="W527" s="545"/>
      <c r="X527" s="545"/>
      <c r="Y527" s="545"/>
      <c r="Z527" s="545"/>
    </row>
    <row r="528" ht="9.0" customHeight="1">
      <c r="A528" s="545"/>
      <c r="B528" s="545"/>
      <c r="C528" s="545"/>
      <c r="D528" s="545"/>
      <c r="E528" s="545"/>
      <c r="F528" s="545"/>
      <c r="G528" s="545"/>
      <c r="H528" s="545"/>
      <c r="I528" s="545"/>
      <c r="J528" s="545"/>
      <c r="K528" s="545"/>
      <c r="L528" s="545"/>
      <c r="M528" s="545"/>
      <c r="N528" s="545"/>
      <c r="O528" s="545"/>
      <c r="P528" s="545"/>
      <c r="Q528" s="545"/>
      <c r="R528" s="545"/>
      <c r="S528" s="545"/>
      <c r="T528" s="545"/>
      <c r="U528" s="545"/>
      <c r="V528" s="545"/>
      <c r="W528" s="545"/>
      <c r="X528" s="545"/>
      <c r="Y528" s="545"/>
      <c r="Z528" s="545"/>
    </row>
    <row r="529" ht="9.0" customHeight="1">
      <c r="A529" s="545"/>
      <c r="B529" s="545"/>
      <c r="C529" s="545"/>
      <c r="D529" s="545"/>
      <c r="E529" s="545"/>
      <c r="F529" s="545"/>
      <c r="G529" s="545"/>
      <c r="H529" s="545"/>
      <c r="I529" s="545"/>
      <c r="J529" s="545"/>
      <c r="K529" s="545"/>
      <c r="L529" s="545"/>
      <c r="M529" s="545"/>
      <c r="N529" s="545"/>
      <c r="O529" s="545"/>
      <c r="P529" s="545"/>
      <c r="Q529" s="545"/>
      <c r="R529" s="545"/>
      <c r="S529" s="545"/>
      <c r="T529" s="545"/>
      <c r="U529" s="545"/>
      <c r="V529" s="545"/>
      <c r="W529" s="545"/>
      <c r="X529" s="545"/>
      <c r="Y529" s="545"/>
      <c r="Z529" s="545"/>
    </row>
    <row r="530" ht="9.0" customHeight="1">
      <c r="A530" s="545"/>
      <c r="B530" s="545"/>
      <c r="C530" s="545"/>
      <c r="D530" s="545"/>
      <c r="E530" s="545"/>
      <c r="F530" s="545"/>
      <c r="G530" s="545"/>
      <c r="H530" s="545"/>
      <c r="I530" s="545"/>
      <c r="J530" s="545"/>
      <c r="K530" s="545"/>
      <c r="L530" s="545"/>
      <c r="M530" s="545"/>
      <c r="N530" s="545"/>
      <c r="O530" s="545"/>
      <c r="P530" s="545"/>
      <c r="Q530" s="545"/>
      <c r="R530" s="545"/>
      <c r="S530" s="545"/>
      <c r="T530" s="545"/>
      <c r="U530" s="545"/>
      <c r="V530" s="545"/>
      <c r="W530" s="545"/>
      <c r="X530" s="545"/>
      <c r="Y530" s="545"/>
      <c r="Z530" s="545"/>
    </row>
    <row r="531" ht="9.0" customHeight="1">
      <c r="A531" s="545"/>
      <c r="B531" s="545"/>
      <c r="C531" s="545"/>
      <c r="D531" s="545"/>
      <c r="E531" s="545"/>
      <c r="F531" s="545"/>
      <c r="G531" s="545"/>
      <c r="H531" s="545"/>
      <c r="I531" s="545"/>
      <c r="J531" s="545"/>
      <c r="K531" s="545"/>
      <c r="L531" s="545"/>
      <c r="M531" s="545"/>
      <c r="N531" s="545"/>
      <c r="O531" s="545"/>
      <c r="P531" s="545"/>
      <c r="Q531" s="545"/>
      <c r="R531" s="545"/>
      <c r="S531" s="545"/>
      <c r="T531" s="545"/>
      <c r="U531" s="545"/>
      <c r="V531" s="545"/>
      <c r="W531" s="545"/>
      <c r="X531" s="545"/>
      <c r="Y531" s="545"/>
      <c r="Z531" s="545"/>
    </row>
    <row r="532" ht="9.0" customHeight="1">
      <c r="A532" s="545"/>
      <c r="B532" s="545"/>
      <c r="C532" s="545"/>
      <c r="D532" s="545"/>
      <c r="E532" s="545"/>
      <c r="F532" s="545"/>
      <c r="G532" s="545"/>
      <c r="H532" s="545"/>
      <c r="I532" s="545"/>
      <c r="J532" s="545"/>
      <c r="K532" s="545"/>
      <c r="L532" s="545"/>
      <c r="M532" s="545"/>
      <c r="N532" s="545"/>
      <c r="O532" s="545"/>
      <c r="P532" s="545"/>
      <c r="Q532" s="545"/>
      <c r="R532" s="545"/>
      <c r="S532" s="545"/>
      <c r="T532" s="545"/>
      <c r="U532" s="545"/>
      <c r="V532" s="545"/>
      <c r="W532" s="545"/>
      <c r="X532" s="545"/>
      <c r="Y532" s="545"/>
      <c r="Z532" s="545"/>
    </row>
    <row r="533" ht="9.0" customHeight="1">
      <c r="A533" s="545"/>
      <c r="B533" s="545"/>
      <c r="C533" s="545"/>
      <c r="D533" s="545"/>
      <c r="E533" s="545"/>
      <c r="F533" s="545"/>
      <c r="G533" s="545"/>
      <c r="H533" s="545"/>
      <c r="I533" s="545"/>
      <c r="J533" s="545"/>
      <c r="K533" s="545"/>
      <c r="L533" s="545"/>
      <c r="M533" s="545"/>
      <c r="N533" s="545"/>
      <c r="O533" s="545"/>
      <c r="P533" s="545"/>
      <c r="Q533" s="545"/>
      <c r="R533" s="545"/>
      <c r="S533" s="545"/>
      <c r="T533" s="545"/>
      <c r="U533" s="545"/>
      <c r="V533" s="545"/>
      <c r="W533" s="545"/>
      <c r="X533" s="545"/>
      <c r="Y533" s="545"/>
      <c r="Z533" s="545"/>
    </row>
    <row r="534" ht="9.0" customHeight="1">
      <c r="A534" s="545"/>
      <c r="B534" s="545"/>
      <c r="C534" s="545"/>
      <c r="D534" s="545"/>
      <c r="E534" s="545"/>
      <c r="F534" s="545"/>
      <c r="G534" s="545"/>
      <c r="H534" s="545"/>
      <c r="I534" s="545"/>
      <c r="J534" s="545"/>
      <c r="K534" s="545"/>
      <c r="L534" s="545"/>
      <c r="M534" s="545"/>
      <c r="N534" s="545"/>
      <c r="O534" s="545"/>
      <c r="P534" s="545"/>
      <c r="Q534" s="545"/>
      <c r="R534" s="545"/>
      <c r="S534" s="545"/>
      <c r="T534" s="545"/>
      <c r="U534" s="545"/>
      <c r="V534" s="545"/>
      <c r="W534" s="545"/>
      <c r="X534" s="545"/>
      <c r="Y534" s="545"/>
      <c r="Z534" s="545"/>
    </row>
    <row r="535" ht="9.0" customHeight="1">
      <c r="A535" s="545"/>
      <c r="B535" s="545"/>
      <c r="C535" s="545"/>
      <c r="D535" s="545"/>
      <c r="E535" s="545"/>
      <c r="F535" s="545"/>
      <c r="G535" s="545"/>
      <c r="H535" s="545"/>
      <c r="I535" s="545"/>
      <c r="J535" s="545"/>
      <c r="K535" s="545"/>
      <c r="L535" s="545"/>
      <c r="M535" s="545"/>
      <c r="N535" s="545"/>
      <c r="O535" s="545"/>
      <c r="P535" s="545"/>
      <c r="Q535" s="545"/>
      <c r="R535" s="545"/>
      <c r="S535" s="545"/>
      <c r="T535" s="545"/>
      <c r="U535" s="545"/>
      <c r="V535" s="545"/>
      <c r="W535" s="545"/>
      <c r="X535" s="545"/>
      <c r="Y535" s="545"/>
      <c r="Z535" s="545"/>
    </row>
    <row r="536" ht="9.0" customHeight="1">
      <c r="A536" s="545"/>
      <c r="B536" s="545"/>
      <c r="C536" s="545"/>
      <c r="D536" s="545"/>
      <c r="E536" s="545"/>
      <c r="F536" s="545"/>
      <c r="G536" s="545"/>
      <c r="H536" s="545"/>
      <c r="I536" s="545"/>
      <c r="J536" s="545"/>
      <c r="K536" s="545"/>
      <c r="L536" s="545"/>
      <c r="M536" s="545"/>
      <c r="N536" s="545"/>
      <c r="O536" s="545"/>
      <c r="P536" s="545"/>
      <c r="Q536" s="545"/>
      <c r="R536" s="545"/>
      <c r="S536" s="545"/>
      <c r="T536" s="545"/>
      <c r="U536" s="545"/>
      <c r="V536" s="545"/>
      <c r="W536" s="545"/>
      <c r="X536" s="545"/>
      <c r="Y536" s="545"/>
      <c r="Z536" s="545"/>
    </row>
    <row r="537" ht="9.0" customHeight="1">
      <c r="A537" s="545"/>
      <c r="B537" s="545"/>
      <c r="C537" s="545"/>
      <c r="D537" s="545"/>
      <c r="E537" s="545"/>
      <c r="F537" s="545"/>
      <c r="G537" s="545"/>
      <c r="H537" s="545"/>
      <c r="I537" s="545"/>
      <c r="J537" s="545"/>
      <c r="K537" s="545"/>
      <c r="L537" s="545"/>
      <c r="M537" s="545"/>
      <c r="N537" s="545"/>
      <c r="O537" s="545"/>
      <c r="P537" s="545"/>
      <c r="Q537" s="545"/>
      <c r="R537" s="545"/>
      <c r="S537" s="545"/>
      <c r="T537" s="545"/>
      <c r="U537" s="545"/>
      <c r="V537" s="545"/>
      <c r="W537" s="545"/>
      <c r="X537" s="545"/>
      <c r="Y537" s="545"/>
      <c r="Z537" s="545"/>
    </row>
    <row r="538" ht="9.0" customHeight="1">
      <c r="A538" s="545"/>
      <c r="B538" s="545"/>
      <c r="C538" s="545"/>
      <c r="D538" s="545"/>
      <c r="E538" s="545"/>
      <c r="F538" s="545"/>
      <c r="G538" s="545"/>
      <c r="H538" s="545"/>
      <c r="I538" s="545"/>
      <c r="J538" s="545"/>
      <c r="K538" s="545"/>
      <c r="L538" s="545"/>
      <c r="M538" s="545"/>
      <c r="N538" s="545"/>
      <c r="O538" s="545"/>
      <c r="P538" s="545"/>
      <c r="Q538" s="545"/>
      <c r="R538" s="545"/>
      <c r="S538" s="545"/>
      <c r="T538" s="545"/>
      <c r="U538" s="545"/>
      <c r="V538" s="545"/>
      <c r="W538" s="545"/>
      <c r="X538" s="545"/>
      <c r="Y538" s="545"/>
      <c r="Z538" s="545"/>
    </row>
    <row r="539" ht="9.0" customHeight="1">
      <c r="A539" s="545"/>
      <c r="B539" s="545"/>
      <c r="C539" s="545"/>
      <c r="D539" s="545"/>
      <c r="E539" s="545"/>
      <c r="F539" s="545"/>
      <c r="G539" s="545"/>
      <c r="H539" s="545"/>
      <c r="I539" s="545"/>
      <c r="J539" s="545"/>
      <c r="K539" s="545"/>
      <c r="L539" s="545"/>
      <c r="M539" s="545"/>
      <c r="N539" s="545"/>
      <c r="O539" s="545"/>
      <c r="P539" s="545"/>
      <c r="Q539" s="545"/>
      <c r="R539" s="545"/>
      <c r="S539" s="545"/>
      <c r="T539" s="545"/>
      <c r="U539" s="545"/>
      <c r="V539" s="545"/>
      <c r="W539" s="545"/>
      <c r="X539" s="545"/>
      <c r="Y539" s="545"/>
      <c r="Z539" s="545"/>
    </row>
    <row r="540" ht="9.0" customHeight="1">
      <c r="A540" s="545"/>
      <c r="B540" s="545"/>
      <c r="C540" s="545"/>
      <c r="D540" s="545"/>
      <c r="E540" s="545"/>
      <c r="F540" s="545"/>
      <c r="G540" s="545"/>
      <c r="H540" s="545"/>
      <c r="I540" s="545"/>
      <c r="J540" s="545"/>
      <c r="K540" s="545"/>
      <c r="L540" s="545"/>
      <c r="M540" s="545"/>
      <c r="N540" s="545"/>
      <c r="O540" s="545"/>
      <c r="P540" s="545"/>
      <c r="Q540" s="545"/>
      <c r="R540" s="545"/>
      <c r="S540" s="545"/>
      <c r="T540" s="545"/>
      <c r="U540" s="545"/>
      <c r="V540" s="545"/>
      <c r="W540" s="545"/>
      <c r="X540" s="545"/>
      <c r="Y540" s="545"/>
      <c r="Z540" s="545"/>
    </row>
    <row r="541" ht="9.0" customHeight="1">
      <c r="A541" s="545"/>
      <c r="B541" s="545"/>
      <c r="C541" s="545"/>
      <c r="D541" s="545"/>
      <c r="E541" s="545"/>
      <c r="F541" s="545"/>
      <c r="G541" s="545"/>
      <c r="H541" s="545"/>
      <c r="I541" s="545"/>
      <c r="J541" s="545"/>
      <c r="K541" s="545"/>
      <c r="L541" s="545"/>
      <c r="M541" s="545"/>
      <c r="N541" s="545"/>
      <c r="O541" s="545"/>
      <c r="P541" s="545"/>
      <c r="Q541" s="545"/>
      <c r="R541" s="545"/>
      <c r="S541" s="545"/>
      <c r="T541" s="545"/>
      <c r="U541" s="545"/>
      <c r="V541" s="545"/>
      <c r="W541" s="545"/>
      <c r="X541" s="545"/>
      <c r="Y541" s="545"/>
      <c r="Z541" s="545"/>
    </row>
    <row r="542" ht="9.0" customHeight="1">
      <c r="A542" s="545"/>
      <c r="B542" s="545"/>
      <c r="C542" s="545"/>
      <c r="D542" s="545"/>
      <c r="E542" s="545"/>
      <c r="F542" s="545"/>
      <c r="G542" s="545"/>
      <c r="H542" s="545"/>
      <c r="I542" s="545"/>
      <c r="J542" s="545"/>
      <c r="K542" s="545"/>
      <c r="L542" s="545"/>
      <c r="M542" s="545"/>
      <c r="N542" s="545"/>
      <c r="O542" s="545"/>
      <c r="P542" s="545"/>
      <c r="Q542" s="545"/>
      <c r="R542" s="545"/>
      <c r="S542" s="545"/>
      <c r="T542" s="545"/>
      <c r="U542" s="545"/>
      <c r="V542" s="545"/>
      <c r="W542" s="545"/>
      <c r="X542" s="545"/>
      <c r="Y542" s="545"/>
      <c r="Z542" s="545"/>
    </row>
    <row r="543" ht="9.0" customHeight="1">
      <c r="A543" s="545"/>
      <c r="B543" s="545"/>
      <c r="C543" s="545"/>
      <c r="D543" s="545"/>
      <c r="E543" s="545"/>
      <c r="F543" s="545"/>
      <c r="G543" s="545"/>
      <c r="H543" s="545"/>
      <c r="I543" s="545"/>
      <c r="J543" s="545"/>
      <c r="K543" s="545"/>
      <c r="L543" s="545"/>
      <c r="M543" s="545"/>
      <c r="N543" s="545"/>
      <c r="O543" s="545"/>
      <c r="P543" s="545"/>
      <c r="Q543" s="545"/>
      <c r="R543" s="545"/>
      <c r="S543" s="545"/>
      <c r="T543" s="545"/>
      <c r="U543" s="545"/>
      <c r="V543" s="545"/>
      <c r="W543" s="545"/>
      <c r="X543" s="545"/>
      <c r="Y543" s="545"/>
      <c r="Z543" s="545"/>
    </row>
    <row r="544" ht="9.0" customHeight="1">
      <c r="A544" s="545"/>
      <c r="B544" s="545"/>
      <c r="C544" s="545"/>
      <c r="D544" s="545"/>
      <c r="E544" s="545"/>
      <c r="F544" s="545"/>
      <c r="G544" s="545"/>
      <c r="H544" s="545"/>
      <c r="I544" s="545"/>
      <c r="J544" s="545"/>
      <c r="K544" s="545"/>
      <c r="L544" s="545"/>
      <c r="M544" s="545"/>
      <c r="N544" s="545"/>
      <c r="O544" s="545"/>
      <c r="P544" s="545"/>
      <c r="Q544" s="545"/>
      <c r="R544" s="545"/>
      <c r="S544" s="545"/>
      <c r="T544" s="545"/>
      <c r="U544" s="545"/>
      <c r="V544" s="545"/>
      <c r="W544" s="545"/>
      <c r="X544" s="545"/>
      <c r="Y544" s="545"/>
      <c r="Z544" s="545"/>
    </row>
    <row r="545" ht="9.0" customHeight="1">
      <c r="A545" s="545"/>
      <c r="B545" s="545"/>
      <c r="C545" s="545"/>
      <c r="D545" s="545"/>
      <c r="E545" s="545"/>
      <c r="F545" s="545"/>
      <c r="G545" s="545"/>
      <c r="H545" s="545"/>
      <c r="I545" s="545"/>
      <c r="J545" s="545"/>
      <c r="K545" s="545"/>
      <c r="L545" s="545"/>
      <c r="M545" s="545"/>
      <c r="N545" s="545"/>
      <c r="O545" s="545"/>
      <c r="P545" s="545"/>
      <c r="Q545" s="545"/>
      <c r="R545" s="545"/>
      <c r="S545" s="545"/>
      <c r="T545" s="545"/>
      <c r="U545" s="545"/>
      <c r="V545" s="545"/>
      <c r="W545" s="545"/>
      <c r="X545" s="545"/>
      <c r="Y545" s="545"/>
      <c r="Z545" s="545"/>
    </row>
    <row r="546" ht="9.0" customHeight="1">
      <c r="A546" s="545"/>
      <c r="B546" s="545"/>
      <c r="C546" s="545"/>
      <c r="D546" s="545"/>
      <c r="E546" s="545"/>
      <c r="F546" s="545"/>
      <c r="G546" s="545"/>
      <c r="H546" s="545"/>
      <c r="I546" s="545"/>
      <c r="J546" s="545"/>
      <c r="K546" s="545"/>
      <c r="L546" s="545"/>
      <c r="M546" s="545"/>
      <c r="N546" s="545"/>
      <c r="O546" s="545"/>
      <c r="P546" s="545"/>
      <c r="Q546" s="545"/>
      <c r="R546" s="545"/>
      <c r="S546" s="545"/>
      <c r="T546" s="545"/>
      <c r="U546" s="545"/>
      <c r="V546" s="545"/>
      <c r="W546" s="545"/>
      <c r="X546" s="545"/>
      <c r="Y546" s="545"/>
      <c r="Z546" s="545"/>
    </row>
    <row r="547" ht="9.0" customHeight="1">
      <c r="A547" s="545"/>
      <c r="B547" s="545"/>
      <c r="C547" s="545"/>
      <c r="D547" s="545"/>
      <c r="E547" s="545"/>
      <c r="F547" s="545"/>
      <c r="G547" s="545"/>
      <c r="H547" s="545"/>
      <c r="I547" s="545"/>
      <c r="J547" s="545"/>
      <c r="K547" s="545"/>
      <c r="L547" s="545"/>
      <c r="M547" s="545"/>
      <c r="N547" s="545"/>
      <c r="O547" s="545"/>
      <c r="P547" s="545"/>
      <c r="Q547" s="545"/>
      <c r="R547" s="545"/>
      <c r="S547" s="545"/>
      <c r="T547" s="545"/>
      <c r="U547" s="545"/>
      <c r="V547" s="545"/>
      <c r="W547" s="545"/>
      <c r="X547" s="545"/>
      <c r="Y547" s="545"/>
      <c r="Z547" s="545"/>
    </row>
    <row r="548" ht="9.0" customHeight="1">
      <c r="A548" s="545"/>
      <c r="B548" s="545"/>
      <c r="C548" s="545"/>
      <c r="D548" s="545"/>
      <c r="E548" s="545"/>
      <c r="F548" s="545"/>
      <c r="G548" s="545"/>
      <c r="H548" s="545"/>
      <c r="I548" s="545"/>
      <c r="J548" s="545"/>
      <c r="K548" s="545"/>
      <c r="L548" s="545"/>
      <c r="M548" s="545"/>
      <c r="N548" s="545"/>
      <c r="O548" s="545"/>
      <c r="P548" s="545"/>
      <c r="Q548" s="545"/>
      <c r="R548" s="545"/>
      <c r="S548" s="545"/>
      <c r="T548" s="545"/>
      <c r="U548" s="545"/>
      <c r="V548" s="545"/>
      <c r="W548" s="545"/>
      <c r="X548" s="545"/>
      <c r="Y548" s="545"/>
      <c r="Z548" s="545"/>
    </row>
    <row r="549" ht="9.0" customHeight="1">
      <c r="A549" s="545"/>
      <c r="B549" s="545"/>
      <c r="C549" s="545"/>
      <c r="D549" s="545"/>
      <c r="E549" s="545"/>
      <c r="F549" s="545"/>
      <c r="G549" s="545"/>
      <c r="H549" s="545"/>
      <c r="I549" s="545"/>
      <c r="J549" s="545"/>
      <c r="K549" s="545"/>
      <c r="L549" s="545"/>
      <c r="M549" s="545"/>
      <c r="N549" s="545"/>
      <c r="O549" s="545"/>
      <c r="P549" s="545"/>
      <c r="Q549" s="545"/>
      <c r="R549" s="545"/>
      <c r="S549" s="545"/>
      <c r="T549" s="545"/>
      <c r="U549" s="545"/>
      <c r="V549" s="545"/>
      <c r="W549" s="545"/>
      <c r="X549" s="545"/>
      <c r="Y549" s="545"/>
      <c r="Z549" s="545"/>
    </row>
    <row r="550" ht="9.0" customHeight="1">
      <c r="A550" s="545"/>
      <c r="B550" s="545"/>
      <c r="C550" s="545"/>
      <c r="D550" s="545"/>
      <c r="E550" s="545"/>
      <c r="F550" s="545"/>
      <c r="G550" s="545"/>
      <c r="H550" s="545"/>
      <c r="I550" s="545"/>
      <c r="J550" s="545"/>
      <c r="K550" s="545"/>
      <c r="L550" s="545"/>
      <c r="M550" s="545"/>
      <c r="N550" s="545"/>
      <c r="O550" s="545"/>
      <c r="P550" s="545"/>
      <c r="Q550" s="545"/>
      <c r="R550" s="545"/>
      <c r="S550" s="545"/>
      <c r="T550" s="545"/>
      <c r="U550" s="545"/>
      <c r="V550" s="545"/>
      <c r="W550" s="545"/>
      <c r="X550" s="545"/>
      <c r="Y550" s="545"/>
      <c r="Z550" s="545"/>
    </row>
    <row r="551" ht="9.0" customHeight="1">
      <c r="A551" s="545"/>
      <c r="B551" s="545"/>
      <c r="C551" s="545"/>
      <c r="D551" s="545"/>
      <c r="E551" s="545"/>
      <c r="F551" s="545"/>
      <c r="G551" s="545"/>
      <c r="H551" s="545"/>
      <c r="I551" s="545"/>
      <c r="J551" s="545"/>
      <c r="K551" s="545"/>
      <c r="L551" s="545"/>
      <c r="M551" s="545"/>
      <c r="N551" s="545"/>
      <c r="O551" s="545"/>
      <c r="P551" s="545"/>
      <c r="Q551" s="545"/>
      <c r="R551" s="545"/>
      <c r="S551" s="545"/>
      <c r="T551" s="545"/>
      <c r="U551" s="545"/>
      <c r="V551" s="545"/>
      <c r="W551" s="545"/>
      <c r="X551" s="545"/>
      <c r="Y551" s="545"/>
      <c r="Z551" s="545"/>
    </row>
    <row r="552" ht="9.0" customHeight="1">
      <c r="A552" s="545"/>
      <c r="B552" s="545"/>
      <c r="C552" s="545"/>
      <c r="D552" s="545"/>
      <c r="E552" s="545"/>
      <c r="F552" s="545"/>
      <c r="G552" s="545"/>
      <c r="H552" s="545"/>
      <c r="I552" s="545"/>
      <c r="J552" s="545"/>
      <c r="K552" s="545"/>
      <c r="L552" s="545"/>
      <c r="M552" s="545"/>
      <c r="N552" s="545"/>
      <c r="O552" s="545"/>
      <c r="P552" s="545"/>
      <c r="Q552" s="545"/>
      <c r="R552" s="545"/>
      <c r="S552" s="545"/>
      <c r="T552" s="545"/>
      <c r="U552" s="545"/>
      <c r="V552" s="545"/>
      <c r="W552" s="545"/>
      <c r="X552" s="545"/>
      <c r="Y552" s="545"/>
      <c r="Z552" s="545"/>
    </row>
    <row r="553" ht="9.0" customHeight="1">
      <c r="A553" s="545"/>
      <c r="B553" s="545"/>
      <c r="C553" s="545"/>
      <c r="D553" s="545"/>
      <c r="E553" s="545"/>
      <c r="F553" s="545"/>
      <c r="G553" s="545"/>
      <c r="H553" s="545"/>
      <c r="I553" s="545"/>
      <c r="J553" s="545"/>
      <c r="K553" s="545"/>
      <c r="L553" s="545"/>
      <c r="M553" s="545"/>
      <c r="N553" s="545"/>
      <c r="O553" s="545"/>
      <c r="P553" s="545"/>
      <c r="Q553" s="545"/>
      <c r="R553" s="545"/>
      <c r="S553" s="545"/>
      <c r="T553" s="545"/>
      <c r="U553" s="545"/>
      <c r="V553" s="545"/>
      <c r="W553" s="545"/>
      <c r="X553" s="545"/>
      <c r="Y553" s="545"/>
      <c r="Z553" s="545"/>
    </row>
    <row r="554" ht="9.0" customHeight="1">
      <c r="A554" s="545"/>
      <c r="B554" s="545"/>
      <c r="C554" s="545"/>
      <c r="D554" s="545"/>
      <c r="E554" s="545"/>
      <c r="F554" s="545"/>
      <c r="G554" s="545"/>
      <c r="H554" s="545"/>
      <c r="I554" s="545"/>
      <c r="J554" s="545"/>
      <c r="K554" s="545"/>
      <c r="L554" s="545"/>
      <c r="M554" s="545"/>
      <c r="N554" s="545"/>
      <c r="O554" s="545"/>
      <c r="P554" s="545"/>
      <c r="Q554" s="545"/>
      <c r="R554" s="545"/>
      <c r="S554" s="545"/>
      <c r="T554" s="545"/>
      <c r="U554" s="545"/>
      <c r="V554" s="545"/>
      <c r="W554" s="545"/>
      <c r="X554" s="545"/>
      <c r="Y554" s="545"/>
      <c r="Z554" s="545"/>
    </row>
    <row r="555" ht="9.0" customHeight="1">
      <c r="A555" s="545"/>
      <c r="B555" s="545"/>
      <c r="C555" s="545"/>
      <c r="D555" s="545"/>
      <c r="E555" s="545"/>
      <c r="F555" s="545"/>
      <c r="G555" s="545"/>
      <c r="H555" s="545"/>
      <c r="I555" s="545"/>
      <c r="J555" s="545"/>
      <c r="K555" s="545"/>
      <c r="L555" s="545"/>
      <c r="M555" s="545"/>
      <c r="N555" s="545"/>
      <c r="O555" s="545"/>
      <c r="P555" s="545"/>
      <c r="Q555" s="545"/>
      <c r="R555" s="545"/>
      <c r="S555" s="545"/>
      <c r="T555" s="545"/>
      <c r="U555" s="545"/>
      <c r="V555" s="545"/>
      <c r="W555" s="545"/>
      <c r="X555" s="545"/>
      <c r="Y555" s="545"/>
      <c r="Z555" s="545"/>
    </row>
    <row r="556" ht="9.0" customHeight="1">
      <c r="A556" s="545"/>
      <c r="B556" s="545"/>
      <c r="C556" s="545"/>
      <c r="D556" s="545"/>
      <c r="E556" s="545"/>
      <c r="F556" s="545"/>
      <c r="G556" s="545"/>
      <c r="H556" s="545"/>
      <c r="I556" s="545"/>
      <c r="J556" s="545"/>
      <c r="K556" s="545"/>
      <c r="L556" s="545"/>
      <c r="M556" s="545"/>
      <c r="N556" s="545"/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</row>
    <row r="557" ht="9.0" customHeight="1">
      <c r="A557" s="545"/>
      <c r="B557" s="545"/>
      <c r="C557" s="545"/>
      <c r="D557" s="545"/>
      <c r="E557" s="545"/>
      <c r="F557" s="545"/>
      <c r="G557" s="545"/>
      <c r="H557" s="545"/>
      <c r="I557" s="545"/>
      <c r="J557" s="545"/>
      <c r="K557" s="545"/>
      <c r="L557" s="545"/>
      <c r="M557" s="545"/>
      <c r="N557" s="545"/>
      <c r="O557" s="545"/>
      <c r="P557" s="545"/>
      <c r="Q557" s="545"/>
      <c r="R557" s="545"/>
      <c r="S557" s="545"/>
      <c r="T557" s="545"/>
      <c r="U557" s="545"/>
      <c r="V557" s="545"/>
      <c r="W557" s="545"/>
      <c r="X557" s="545"/>
      <c r="Y557" s="545"/>
      <c r="Z557" s="545"/>
    </row>
    <row r="558" ht="9.0" customHeight="1">
      <c r="A558" s="545"/>
      <c r="B558" s="545"/>
      <c r="C558" s="545"/>
      <c r="D558" s="545"/>
      <c r="E558" s="545"/>
      <c r="F558" s="545"/>
      <c r="G558" s="545"/>
      <c r="H558" s="545"/>
      <c r="I558" s="545"/>
      <c r="J558" s="545"/>
      <c r="K558" s="545"/>
      <c r="L558" s="545"/>
      <c r="M558" s="545"/>
      <c r="N558" s="545"/>
      <c r="O558" s="545"/>
      <c r="P558" s="545"/>
      <c r="Q558" s="545"/>
      <c r="R558" s="545"/>
      <c r="S558" s="545"/>
      <c r="T558" s="545"/>
      <c r="U558" s="545"/>
      <c r="V558" s="545"/>
      <c r="W558" s="545"/>
      <c r="X558" s="545"/>
      <c r="Y558" s="545"/>
      <c r="Z558" s="545"/>
    </row>
    <row r="559" ht="9.0" customHeight="1">
      <c r="A559" s="545"/>
      <c r="B559" s="545"/>
      <c r="C559" s="545"/>
      <c r="D559" s="545"/>
      <c r="E559" s="545"/>
      <c r="F559" s="545"/>
      <c r="G559" s="545"/>
      <c r="H559" s="545"/>
      <c r="I559" s="545"/>
      <c r="J559" s="545"/>
      <c r="K559" s="545"/>
      <c r="L559" s="545"/>
      <c r="M559" s="545"/>
      <c r="N559" s="545"/>
      <c r="O559" s="545"/>
      <c r="P559" s="545"/>
      <c r="Q559" s="545"/>
      <c r="R559" s="545"/>
      <c r="S559" s="545"/>
      <c r="T559" s="545"/>
      <c r="U559" s="545"/>
      <c r="V559" s="545"/>
      <c r="W559" s="545"/>
      <c r="X559" s="545"/>
      <c r="Y559" s="545"/>
      <c r="Z559" s="545"/>
    </row>
    <row r="560" ht="9.0" customHeight="1">
      <c r="A560" s="545"/>
      <c r="B560" s="545"/>
      <c r="C560" s="545"/>
      <c r="D560" s="545"/>
      <c r="E560" s="545"/>
      <c r="F560" s="545"/>
      <c r="G560" s="545"/>
      <c r="H560" s="545"/>
      <c r="I560" s="545"/>
      <c r="J560" s="545"/>
      <c r="K560" s="545"/>
      <c r="L560" s="545"/>
      <c r="M560" s="545"/>
      <c r="N560" s="545"/>
      <c r="O560" s="545"/>
      <c r="P560" s="545"/>
      <c r="Q560" s="545"/>
      <c r="R560" s="545"/>
      <c r="S560" s="545"/>
      <c r="T560" s="545"/>
      <c r="U560" s="545"/>
      <c r="V560" s="545"/>
      <c r="W560" s="545"/>
      <c r="X560" s="545"/>
      <c r="Y560" s="545"/>
      <c r="Z560" s="545"/>
    </row>
    <row r="561" ht="9.0" customHeight="1">
      <c r="A561" s="545"/>
      <c r="B561" s="545"/>
      <c r="C561" s="545"/>
      <c r="D561" s="545"/>
      <c r="E561" s="545"/>
      <c r="F561" s="545"/>
      <c r="G561" s="545"/>
      <c r="H561" s="545"/>
      <c r="I561" s="545"/>
      <c r="J561" s="545"/>
      <c r="K561" s="545"/>
      <c r="L561" s="545"/>
      <c r="M561" s="545"/>
      <c r="N561" s="545"/>
      <c r="O561" s="545"/>
      <c r="P561" s="545"/>
      <c r="Q561" s="545"/>
      <c r="R561" s="545"/>
      <c r="S561" s="545"/>
      <c r="T561" s="545"/>
      <c r="U561" s="545"/>
      <c r="V561" s="545"/>
      <c r="W561" s="545"/>
      <c r="X561" s="545"/>
      <c r="Y561" s="545"/>
      <c r="Z561" s="545"/>
    </row>
    <row r="562" ht="9.0" customHeight="1">
      <c r="A562" s="545"/>
      <c r="B562" s="545"/>
      <c r="C562" s="545"/>
      <c r="D562" s="545"/>
      <c r="E562" s="545"/>
      <c r="F562" s="545"/>
      <c r="G562" s="545"/>
      <c r="H562" s="545"/>
      <c r="I562" s="545"/>
      <c r="J562" s="545"/>
      <c r="K562" s="545"/>
      <c r="L562" s="545"/>
      <c r="M562" s="545"/>
      <c r="N562" s="545"/>
      <c r="O562" s="545"/>
      <c r="P562" s="545"/>
      <c r="Q562" s="545"/>
      <c r="R562" s="545"/>
      <c r="S562" s="545"/>
      <c r="T562" s="545"/>
      <c r="U562" s="545"/>
      <c r="V562" s="545"/>
      <c r="W562" s="545"/>
      <c r="X562" s="545"/>
      <c r="Y562" s="545"/>
      <c r="Z562" s="545"/>
    </row>
    <row r="563" ht="9.0" customHeight="1">
      <c r="A563" s="545"/>
      <c r="B563" s="545"/>
      <c r="C563" s="545"/>
      <c r="D563" s="545"/>
      <c r="E563" s="545"/>
      <c r="F563" s="545"/>
      <c r="G563" s="545"/>
      <c r="H563" s="545"/>
      <c r="I563" s="545"/>
      <c r="J563" s="545"/>
      <c r="K563" s="545"/>
      <c r="L563" s="545"/>
      <c r="M563" s="545"/>
      <c r="N563" s="545"/>
      <c r="O563" s="545"/>
      <c r="P563" s="545"/>
      <c r="Q563" s="545"/>
      <c r="R563" s="545"/>
      <c r="S563" s="545"/>
      <c r="T563" s="545"/>
      <c r="U563" s="545"/>
      <c r="V563" s="545"/>
      <c r="W563" s="545"/>
      <c r="X563" s="545"/>
      <c r="Y563" s="545"/>
      <c r="Z563" s="545"/>
    </row>
    <row r="564" ht="9.0" customHeight="1">
      <c r="A564" s="545"/>
      <c r="B564" s="545"/>
      <c r="C564" s="545"/>
      <c r="D564" s="545"/>
      <c r="E564" s="545"/>
      <c r="F564" s="545"/>
      <c r="G564" s="545"/>
      <c r="H564" s="545"/>
      <c r="I564" s="545"/>
      <c r="J564" s="545"/>
      <c r="K564" s="545"/>
      <c r="L564" s="545"/>
      <c r="M564" s="545"/>
      <c r="N564" s="545"/>
      <c r="O564" s="545"/>
      <c r="P564" s="545"/>
      <c r="Q564" s="545"/>
      <c r="R564" s="545"/>
      <c r="S564" s="545"/>
      <c r="T564" s="545"/>
      <c r="U564" s="545"/>
      <c r="V564" s="545"/>
      <c r="W564" s="545"/>
      <c r="X564" s="545"/>
      <c r="Y564" s="545"/>
      <c r="Z564" s="545"/>
    </row>
    <row r="565" ht="9.0" customHeight="1">
      <c r="A565" s="545"/>
      <c r="B565" s="545"/>
      <c r="C565" s="545"/>
      <c r="D565" s="545"/>
      <c r="E565" s="545"/>
      <c r="F565" s="545"/>
      <c r="G565" s="545"/>
      <c r="H565" s="545"/>
      <c r="I565" s="545"/>
      <c r="J565" s="545"/>
      <c r="K565" s="545"/>
      <c r="L565" s="545"/>
      <c r="M565" s="545"/>
      <c r="N565" s="545"/>
      <c r="O565" s="545"/>
      <c r="P565" s="545"/>
      <c r="Q565" s="545"/>
      <c r="R565" s="545"/>
      <c r="S565" s="545"/>
      <c r="T565" s="545"/>
      <c r="U565" s="545"/>
      <c r="V565" s="545"/>
      <c r="W565" s="545"/>
      <c r="X565" s="545"/>
      <c r="Y565" s="545"/>
      <c r="Z565" s="545"/>
    </row>
    <row r="566" ht="9.0" customHeight="1">
      <c r="A566" s="545"/>
      <c r="B566" s="545"/>
      <c r="C566" s="545"/>
      <c r="D566" s="545"/>
      <c r="E566" s="545"/>
      <c r="F566" s="545"/>
      <c r="G566" s="545"/>
      <c r="H566" s="545"/>
      <c r="I566" s="545"/>
      <c r="J566" s="545"/>
      <c r="K566" s="545"/>
      <c r="L566" s="545"/>
      <c r="M566" s="545"/>
      <c r="N566" s="545"/>
      <c r="O566" s="545"/>
      <c r="P566" s="545"/>
      <c r="Q566" s="545"/>
      <c r="R566" s="545"/>
      <c r="S566" s="545"/>
      <c r="T566" s="545"/>
      <c r="U566" s="545"/>
      <c r="V566" s="545"/>
      <c r="W566" s="545"/>
      <c r="X566" s="545"/>
      <c r="Y566" s="545"/>
      <c r="Z566" s="545"/>
    </row>
    <row r="567" ht="9.0" customHeight="1">
      <c r="A567" s="545"/>
      <c r="B567" s="545"/>
      <c r="C567" s="545"/>
      <c r="D567" s="545"/>
      <c r="E567" s="545"/>
      <c r="F567" s="545"/>
      <c r="G567" s="545"/>
      <c r="H567" s="545"/>
      <c r="I567" s="545"/>
      <c r="J567" s="545"/>
      <c r="K567" s="545"/>
      <c r="L567" s="545"/>
      <c r="M567" s="545"/>
      <c r="N567" s="545"/>
      <c r="O567" s="545"/>
      <c r="P567" s="545"/>
      <c r="Q567" s="545"/>
      <c r="R567" s="545"/>
      <c r="S567" s="545"/>
      <c r="T567" s="545"/>
      <c r="U567" s="545"/>
      <c r="V567" s="545"/>
      <c r="W567" s="545"/>
      <c r="X567" s="545"/>
      <c r="Y567" s="545"/>
      <c r="Z567" s="545"/>
    </row>
    <row r="568" ht="9.0" customHeight="1">
      <c r="A568" s="545"/>
      <c r="B568" s="545"/>
      <c r="C568" s="545"/>
      <c r="D568" s="545"/>
      <c r="E568" s="545"/>
      <c r="F568" s="545"/>
      <c r="G568" s="545"/>
      <c r="H568" s="545"/>
      <c r="I568" s="545"/>
      <c r="J568" s="545"/>
      <c r="K568" s="545"/>
      <c r="L568" s="545"/>
      <c r="M568" s="545"/>
      <c r="N568" s="545"/>
      <c r="O568" s="545"/>
      <c r="P568" s="545"/>
      <c r="Q568" s="545"/>
      <c r="R568" s="545"/>
      <c r="S568" s="545"/>
      <c r="T568" s="545"/>
      <c r="U568" s="545"/>
      <c r="V568" s="545"/>
      <c r="W568" s="545"/>
      <c r="X568" s="545"/>
      <c r="Y568" s="545"/>
      <c r="Z568" s="545"/>
    </row>
    <row r="569" ht="9.0" customHeight="1">
      <c r="A569" s="545"/>
      <c r="B569" s="545"/>
      <c r="C569" s="545"/>
      <c r="D569" s="545"/>
      <c r="E569" s="545"/>
      <c r="F569" s="545"/>
      <c r="G569" s="545"/>
      <c r="H569" s="545"/>
      <c r="I569" s="545"/>
      <c r="J569" s="545"/>
      <c r="K569" s="545"/>
      <c r="L569" s="545"/>
      <c r="M569" s="545"/>
      <c r="N569" s="545"/>
      <c r="O569" s="545"/>
      <c r="P569" s="545"/>
      <c r="Q569" s="545"/>
      <c r="R569" s="545"/>
      <c r="S569" s="545"/>
      <c r="T569" s="545"/>
      <c r="U569" s="545"/>
      <c r="V569" s="545"/>
      <c r="W569" s="545"/>
      <c r="X569" s="545"/>
      <c r="Y569" s="545"/>
      <c r="Z569" s="545"/>
    </row>
    <row r="570" ht="9.0" customHeight="1">
      <c r="A570" s="545"/>
      <c r="B570" s="545"/>
      <c r="C570" s="545"/>
      <c r="D570" s="545"/>
      <c r="E570" s="545"/>
      <c r="F570" s="545"/>
      <c r="G570" s="545"/>
      <c r="H570" s="545"/>
      <c r="I570" s="545"/>
      <c r="J570" s="545"/>
      <c r="K570" s="545"/>
      <c r="L570" s="545"/>
      <c r="M570" s="545"/>
      <c r="N570" s="545"/>
      <c r="O570" s="545"/>
      <c r="P570" s="545"/>
      <c r="Q570" s="545"/>
      <c r="R570" s="545"/>
      <c r="S570" s="545"/>
      <c r="T570" s="545"/>
      <c r="U570" s="545"/>
      <c r="V570" s="545"/>
      <c r="W570" s="545"/>
      <c r="X570" s="545"/>
      <c r="Y570" s="545"/>
      <c r="Z570" s="545"/>
    </row>
    <row r="571" ht="9.0" customHeight="1">
      <c r="A571" s="545"/>
      <c r="B571" s="545"/>
      <c r="C571" s="545"/>
      <c r="D571" s="545"/>
      <c r="E571" s="545"/>
      <c r="F571" s="545"/>
      <c r="G571" s="545"/>
      <c r="H571" s="545"/>
      <c r="I571" s="545"/>
      <c r="J571" s="545"/>
      <c r="K571" s="545"/>
      <c r="L571" s="545"/>
      <c r="M571" s="545"/>
      <c r="N571" s="545"/>
      <c r="O571" s="545"/>
      <c r="P571" s="545"/>
      <c r="Q571" s="545"/>
      <c r="R571" s="545"/>
      <c r="S571" s="545"/>
      <c r="T571" s="545"/>
      <c r="U571" s="545"/>
      <c r="V571" s="545"/>
      <c r="W571" s="545"/>
      <c r="X571" s="545"/>
      <c r="Y571" s="545"/>
      <c r="Z571" s="545"/>
    </row>
    <row r="572" ht="9.0" customHeight="1">
      <c r="A572" s="545"/>
      <c r="B572" s="545"/>
      <c r="C572" s="545"/>
      <c r="D572" s="545"/>
      <c r="E572" s="545"/>
      <c r="F572" s="545"/>
      <c r="G572" s="545"/>
      <c r="H572" s="545"/>
      <c r="I572" s="545"/>
      <c r="J572" s="545"/>
      <c r="K572" s="545"/>
      <c r="L572" s="545"/>
      <c r="M572" s="545"/>
      <c r="N572" s="545"/>
      <c r="O572" s="545"/>
      <c r="P572" s="545"/>
      <c r="Q572" s="545"/>
      <c r="R572" s="545"/>
      <c r="S572" s="545"/>
      <c r="T572" s="545"/>
      <c r="U572" s="545"/>
      <c r="V572" s="545"/>
      <c r="W572" s="545"/>
      <c r="X572" s="545"/>
      <c r="Y572" s="545"/>
      <c r="Z572" s="545"/>
    </row>
    <row r="573" ht="9.0" customHeight="1">
      <c r="A573" s="545"/>
      <c r="B573" s="545"/>
      <c r="C573" s="545"/>
      <c r="D573" s="545"/>
      <c r="E573" s="545"/>
      <c r="F573" s="545"/>
      <c r="G573" s="545"/>
      <c r="H573" s="545"/>
      <c r="I573" s="545"/>
      <c r="J573" s="545"/>
      <c r="K573" s="545"/>
      <c r="L573" s="545"/>
      <c r="M573" s="545"/>
      <c r="N573" s="545"/>
      <c r="O573" s="545"/>
      <c r="P573" s="545"/>
      <c r="Q573" s="545"/>
      <c r="R573" s="545"/>
      <c r="S573" s="545"/>
      <c r="T573" s="545"/>
      <c r="U573" s="545"/>
      <c r="V573" s="545"/>
      <c r="W573" s="545"/>
      <c r="X573" s="545"/>
      <c r="Y573" s="545"/>
      <c r="Z573" s="545"/>
    </row>
    <row r="574" ht="9.0" customHeight="1">
      <c r="A574" s="545"/>
      <c r="B574" s="545"/>
      <c r="C574" s="545"/>
      <c r="D574" s="545"/>
      <c r="E574" s="545"/>
      <c r="F574" s="545"/>
      <c r="G574" s="545"/>
      <c r="H574" s="545"/>
      <c r="I574" s="545"/>
      <c r="J574" s="545"/>
      <c r="K574" s="545"/>
      <c r="L574" s="545"/>
      <c r="M574" s="545"/>
      <c r="N574" s="545"/>
      <c r="O574" s="545"/>
      <c r="P574" s="545"/>
      <c r="Q574" s="545"/>
      <c r="R574" s="545"/>
      <c r="S574" s="545"/>
      <c r="T574" s="545"/>
      <c r="U574" s="545"/>
      <c r="V574" s="545"/>
      <c r="W574" s="545"/>
      <c r="X574" s="545"/>
      <c r="Y574" s="545"/>
      <c r="Z574" s="545"/>
    </row>
    <row r="575" ht="9.0" customHeight="1">
      <c r="A575" s="545"/>
      <c r="B575" s="545"/>
      <c r="C575" s="545"/>
      <c r="D575" s="545"/>
      <c r="E575" s="545"/>
      <c r="F575" s="545"/>
      <c r="G575" s="545"/>
      <c r="H575" s="545"/>
      <c r="I575" s="545"/>
      <c r="J575" s="545"/>
      <c r="K575" s="545"/>
      <c r="L575" s="545"/>
      <c r="M575" s="545"/>
      <c r="N575" s="545"/>
      <c r="O575" s="545"/>
      <c r="P575" s="545"/>
      <c r="Q575" s="545"/>
      <c r="R575" s="545"/>
      <c r="S575" s="545"/>
      <c r="T575" s="545"/>
      <c r="U575" s="545"/>
      <c r="V575" s="545"/>
      <c r="W575" s="545"/>
      <c r="X575" s="545"/>
      <c r="Y575" s="545"/>
      <c r="Z575" s="545"/>
    </row>
    <row r="576" ht="9.0" customHeight="1">
      <c r="A576" s="545"/>
      <c r="B576" s="545"/>
      <c r="C576" s="545"/>
      <c r="D576" s="545"/>
      <c r="E576" s="545"/>
      <c r="F576" s="545"/>
      <c r="G576" s="545"/>
      <c r="H576" s="545"/>
      <c r="I576" s="545"/>
      <c r="J576" s="545"/>
      <c r="K576" s="545"/>
      <c r="L576" s="545"/>
      <c r="M576" s="545"/>
      <c r="N576" s="545"/>
      <c r="O576" s="545"/>
      <c r="P576" s="545"/>
      <c r="Q576" s="545"/>
      <c r="R576" s="545"/>
      <c r="S576" s="545"/>
      <c r="T576" s="545"/>
      <c r="U576" s="545"/>
      <c r="V576" s="545"/>
      <c r="W576" s="545"/>
      <c r="X576" s="545"/>
      <c r="Y576" s="545"/>
      <c r="Z576" s="545"/>
    </row>
    <row r="577" ht="9.0" customHeight="1">
      <c r="A577" s="545"/>
      <c r="B577" s="545"/>
      <c r="C577" s="545"/>
      <c r="D577" s="545"/>
      <c r="E577" s="545"/>
      <c r="F577" s="545"/>
      <c r="G577" s="545"/>
      <c r="H577" s="545"/>
      <c r="I577" s="545"/>
      <c r="J577" s="545"/>
      <c r="K577" s="545"/>
      <c r="L577" s="545"/>
      <c r="M577" s="545"/>
      <c r="N577" s="545"/>
      <c r="O577" s="545"/>
      <c r="P577" s="545"/>
      <c r="Q577" s="545"/>
      <c r="R577" s="545"/>
      <c r="S577" s="545"/>
      <c r="T577" s="545"/>
      <c r="U577" s="545"/>
      <c r="V577" s="545"/>
      <c r="W577" s="545"/>
      <c r="X577" s="545"/>
      <c r="Y577" s="545"/>
      <c r="Z577" s="545"/>
    </row>
    <row r="578" ht="9.0" customHeight="1">
      <c r="A578" s="545"/>
      <c r="B578" s="545"/>
      <c r="C578" s="545"/>
      <c r="D578" s="545"/>
      <c r="E578" s="545"/>
      <c r="F578" s="545"/>
      <c r="G578" s="545"/>
      <c r="H578" s="545"/>
      <c r="I578" s="545"/>
      <c r="J578" s="545"/>
      <c r="K578" s="545"/>
      <c r="L578" s="545"/>
      <c r="M578" s="545"/>
      <c r="N578" s="545"/>
      <c r="O578" s="545"/>
      <c r="P578" s="545"/>
      <c r="Q578" s="545"/>
      <c r="R578" s="545"/>
      <c r="S578" s="545"/>
      <c r="T578" s="545"/>
      <c r="U578" s="545"/>
      <c r="V578" s="545"/>
      <c r="W578" s="545"/>
      <c r="X578" s="545"/>
      <c r="Y578" s="545"/>
      <c r="Z578" s="545"/>
    </row>
    <row r="579" ht="9.0" customHeight="1">
      <c r="A579" s="545"/>
      <c r="B579" s="545"/>
      <c r="C579" s="545"/>
      <c r="D579" s="545"/>
      <c r="E579" s="545"/>
      <c r="F579" s="545"/>
      <c r="G579" s="545"/>
      <c r="H579" s="545"/>
      <c r="I579" s="545"/>
      <c r="J579" s="545"/>
      <c r="K579" s="545"/>
      <c r="L579" s="545"/>
      <c r="M579" s="545"/>
      <c r="N579" s="545"/>
      <c r="O579" s="545"/>
      <c r="P579" s="545"/>
      <c r="Q579" s="545"/>
      <c r="R579" s="545"/>
      <c r="S579" s="545"/>
      <c r="T579" s="545"/>
      <c r="U579" s="545"/>
      <c r="V579" s="545"/>
      <c r="W579" s="545"/>
      <c r="X579" s="545"/>
      <c r="Y579" s="545"/>
      <c r="Z579" s="545"/>
    </row>
    <row r="580" ht="9.0" customHeight="1">
      <c r="A580" s="545"/>
      <c r="B580" s="545"/>
      <c r="C580" s="545"/>
      <c r="D580" s="545"/>
      <c r="E580" s="545"/>
      <c r="F580" s="545"/>
      <c r="G580" s="545"/>
      <c r="H580" s="545"/>
      <c r="I580" s="545"/>
      <c r="J580" s="545"/>
      <c r="K580" s="545"/>
      <c r="L580" s="545"/>
      <c r="M580" s="545"/>
      <c r="N580" s="545"/>
      <c r="O580" s="545"/>
      <c r="P580" s="545"/>
      <c r="Q580" s="545"/>
      <c r="R580" s="545"/>
      <c r="S580" s="545"/>
      <c r="T580" s="545"/>
      <c r="U580" s="545"/>
      <c r="V580" s="545"/>
      <c r="W580" s="545"/>
      <c r="X580" s="545"/>
      <c r="Y580" s="545"/>
      <c r="Z580" s="545"/>
    </row>
    <row r="581" ht="9.0" customHeight="1">
      <c r="A581" s="545"/>
      <c r="B581" s="545"/>
      <c r="C581" s="545"/>
      <c r="D581" s="545"/>
      <c r="E581" s="545"/>
      <c r="F581" s="545"/>
      <c r="G581" s="545"/>
      <c r="H581" s="545"/>
      <c r="I581" s="545"/>
      <c r="J581" s="545"/>
      <c r="K581" s="545"/>
      <c r="L581" s="545"/>
      <c r="M581" s="545"/>
      <c r="N581" s="545"/>
      <c r="O581" s="545"/>
      <c r="P581" s="545"/>
      <c r="Q581" s="545"/>
      <c r="R581" s="545"/>
      <c r="S581" s="545"/>
      <c r="T581" s="545"/>
      <c r="U581" s="545"/>
      <c r="V581" s="545"/>
      <c r="W581" s="545"/>
      <c r="X581" s="545"/>
      <c r="Y581" s="545"/>
      <c r="Z581" s="545"/>
    </row>
    <row r="582" ht="9.0" customHeight="1">
      <c r="A582" s="545"/>
      <c r="B582" s="545"/>
      <c r="C582" s="545"/>
      <c r="D582" s="545"/>
      <c r="E582" s="545"/>
      <c r="F582" s="545"/>
      <c r="G582" s="545"/>
      <c r="H582" s="545"/>
      <c r="I582" s="545"/>
      <c r="J582" s="545"/>
      <c r="K582" s="545"/>
      <c r="L582" s="545"/>
      <c r="M582" s="545"/>
      <c r="N582" s="545"/>
      <c r="O582" s="545"/>
      <c r="P582" s="545"/>
      <c r="Q582" s="545"/>
      <c r="R582" s="545"/>
      <c r="S582" s="545"/>
      <c r="T582" s="545"/>
      <c r="U582" s="545"/>
      <c r="V582" s="545"/>
      <c r="W582" s="545"/>
      <c r="X582" s="545"/>
      <c r="Y582" s="545"/>
      <c r="Z582" s="545"/>
    </row>
    <row r="583" ht="9.0" customHeight="1">
      <c r="A583" s="545"/>
      <c r="B583" s="545"/>
      <c r="C583" s="545"/>
      <c r="D583" s="545"/>
      <c r="E583" s="545"/>
      <c r="F583" s="545"/>
      <c r="G583" s="545"/>
      <c r="H583" s="545"/>
      <c r="I583" s="545"/>
      <c r="J583" s="545"/>
      <c r="K583" s="545"/>
      <c r="L583" s="545"/>
      <c r="M583" s="545"/>
      <c r="N583" s="545"/>
      <c r="O583" s="545"/>
      <c r="P583" s="545"/>
      <c r="Q583" s="545"/>
      <c r="R583" s="545"/>
      <c r="S583" s="545"/>
      <c r="T583" s="545"/>
      <c r="U583" s="545"/>
      <c r="V583" s="545"/>
      <c r="W583" s="545"/>
      <c r="X583" s="545"/>
      <c r="Y583" s="545"/>
      <c r="Z583" s="545"/>
    </row>
    <row r="584" ht="9.0" customHeight="1">
      <c r="A584" s="545"/>
      <c r="B584" s="545"/>
      <c r="C584" s="545"/>
      <c r="D584" s="545"/>
      <c r="E584" s="545"/>
      <c r="F584" s="545"/>
      <c r="G584" s="545"/>
      <c r="H584" s="545"/>
      <c r="I584" s="545"/>
      <c r="J584" s="545"/>
      <c r="K584" s="545"/>
      <c r="L584" s="545"/>
      <c r="M584" s="545"/>
      <c r="N584" s="545"/>
      <c r="O584" s="545"/>
      <c r="P584" s="545"/>
      <c r="Q584" s="545"/>
      <c r="R584" s="545"/>
      <c r="S584" s="545"/>
      <c r="T584" s="545"/>
      <c r="U584" s="545"/>
      <c r="V584" s="545"/>
      <c r="W584" s="545"/>
      <c r="X584" s="545"/>
      <c r="Y584" s="545"/>
      <c r="Z584" s="545"/>
    </row>
    <row r="585" ht="9.0" customHeight="1">
      <c r="A585" s="545"/>
      <c r="B585" s="545"/>
      <c r="C585" s="545"/>
      <c r="D585" s="545"/>
      <c r="E585" s="545"/>
      <c r="F585" s="545"/>
      <c r="G585" s="545"/>
      <c r="H585" s="545"/>
      <c r="I585" s="545"/>
      <c r="J585" s="545"/>
      <c r="K585" s="545"/>
      <c r="L585" s="545"/>
      <c r="M585" s="545"/>
      <c r="N585" s="545"/>
      <c r="O585" s="545"/>
      <c r="P585" s="545"/>
      <c r="Q585" s="545"/>
      <c r="R585" s="545"/>
      <c r="S585" s="545"/>
      <c r="T585" s="545"/>
      <c r="U585" s="545"/>
      <c r="V585" s="545"/>
      <c r="W585" s="545"/>
      <c r="X585" s="545"/>
      <c r="Y585" s="545"/>
      <c r="Z585" s="545"/>
    </row>
    <row r="586" ht="9.0" customHeight="1">
      <c r="A586" s="545"/>
      <c r="B586" s="545"/>
      <c r="C586" s="545"/>
      <c r="D586" s="545"/>
      <c r="E586" s="545"/>
      <c r="F586" s="545"/>
      <c r="G586" s="545"/>
      <c r="H586" s="545"/>
      <c r="I586" s="545"/>
      <c r="J586" s="545"/>
      <c r="K586" s="545"/>
      <c r="L586" s="545"/>
      <c r="M586" s="545"/>
      <c r="N586" s="545"/>
      <c r="O586" s="545"/>
      <c r="P586" s="545"/>
      <c r="Q586" s="545"/>
      <c r="R586" s="545"/>
      <c r="S586" s="545"/>
      <c r="T586" s="545"/>
      <c r="U586" s="545"/>
      <c r="V586" s="545"/>
      <c r="W586" s="545"/>
      <c r="X586" s="545"/>
      <c r="Y586" s="545"/>
      <c r="Z586" s="545"/>
    </row>
    <row r="587" ht="9.0" customHeight="1">
      <c r="A587" s="545"/>
      <c r="B587" s="545"/>
      <c r="C587" s="545"/>
      <c r="D587" s="545"/>
      <c r="E587" s="545"/>
      <c r="F587" s="545"/>
      <c r="G587" s="545"/>
      <c r="H587" s="545"/>
      <c r="I587" s="545"/>
      <c r="J587" s="545"/>
      <c r="K587" s="545"/>
      <c r="L587" s="545"/>
      <c r="M587" s="545"/>
      <c r="N587" s="545"/>
      <c r="O587" s="545"/>
      <c r="P587" s="545"/>
      <c r="Q587" s="545"/>
      <c r="R587" s="545"/>
      <c r="S587" s="545"/>
      <c r="T587" s="545"/>
      <c r="U587" s="545"/>
      <c r="V587" s="545"/>
      <c r="W587" s="545"/>
      <c r="X587" s="545"/>
      <c r="Y587" s="545"/>
      <c r="Z587" s="545"/>
    </row>
    <row r="588" ht="9.0" customHeight="1">
      <c r="A588" s="545"/>
      <c r="B588" s="545"/>
      <c r="C588" s="545"/>
      <c r="D588" s="545"/>
      <c r="E588" s="545"/>
      <c r="F588" s="545"/>
      <c r="G588" s="545"/>
      <c r="H588" s="545"/>
      <c r="I588" s="545"/>
      <c r="J588" s="545"/>
      <c r="K588" s="545"/>
      <c r="L588" s="545"/>
      <c r="M588" s="545"/>
      <c r="N588" s="545"/>
      <c r="O588" s="545"/>
      <c r="P588" s="545"/>
      <c r="Q588" s="545"/>
      <c r="R588" s="545"/>
      <c r="S588" s="545"/>
      <c r="T588" s="545"/>
      <c r="U588" s="545"/>
      <c r="V588" s="545"/>
      <c r="W588" s="545"/>
      <c r="X588" s="545"/>
      <c r="Y588" s="545"/>
      <c r="Z588" s="545"/>
    </row>
    <row r="589" ht="9.0" customHeight="1">
      <c r="A589" s="545"/>
      <c r="B589" s="545"/>
      <c r="C589" s="545"/>
      <c r="D589" s="545"/>
      <c r="E589" s="545"/>
      <c r="F589" s="545"/>
      <c r="G589" s="545"/>
      <c r="H589" s="545"/>
      <c r="I589" s="545"/>
      <c r="J589" s="545"/>
      <c r="K589" s="545"/>
      <c r="L589" s="545"/>
      <c r="M589" s="545"/>
      <c r="N589" s="545"/>
      <c r="O589" s="545"/>
      <c r="P589" s="545"/>
      <c r="Q589" s="545"/>
      <c r="R589" s="545"/>
      <c r="S589" s="545"/>
      <c r="T589" s="545"/>
      <c r="U589" s="545"/>
      <c r="V589" s="545"/>
      <c r="W589" s="545"/>
      <c r="X589" s="545"/>
      <c r="Y589" s="545"/>
      <c r="Z589" s="545"/>
    </row>
    <row r="590" ht="9.0" customHeight="1">
      <c r="A590" s="545"/>
      <c r="B590" s="545"/>
      <c r="C590" s="545"/>
      <c r="D590" s="545"/>
      <c r="E590" s="545"/>
      <c r="F590" s="545"/>
      <c r="G590" s="545"/>
      <c r="H590" s="545"/>
      <c r="I590" s="545"/>
      <c r="J590" s="545"/>
      <c r="K590" s="545"/>
      <c r="L590" s="545"/>
      <c r="M590" s="545"/>
      <c r="N590" s="545"/>
      <c r="O590" s="545"/>
      <c r="P590" s="545"/>
      <c r="Q590" s="545"/>
      <c r="R590" s="545"/>
      <c r="S590" s="545"/>
      <c r="T590" s="545"/>
      <c r="U590" s="545"/>
      <c r="V590" s="545"/>
      <c r="W590" s="545"/>
      <c r="X590" s="545"/>
      <c r="Y590" s="545"/>
      <c r="Z590" s="545"/>
    </row>
    <row r="591" ht="9.0" customHeight="1">
      <c r="A591" s="545"/>
      <c r="B591" s="545"/>
      <c r="C591" s="545"/>
      <c r="D591" s="545"/>
      <c r="E591" s="545"/>
      <c r="F591" s="545"/>
      <c r="G591" s="545"/>
      <c r="H591" s="545"/>
      <c r="I591" s="545"/>
      <c r="J591" s="545"/>
      <c r="K591" s="545"/>
      <c r="L591" s="545"/>
      <c r="M591" s="545"/>
      <c r="N591" s="545"/>
      <c r="O591" s="545"/>
      <c r="P591" s="545"/>
      <c r="Q591" s="545"/>
      <c r="R591" s="545"/>
      <c r="S591" s="545"/>
      <c r="T591" s="545"/>
      <c r="U591" s="545"/>
      <c r="V591" s="545"/>
      <c r="W591" s="545"/>
      <c r="X591" s="545"/>
      <c r="Y591" s="545"/>
      <c r="Z591" s="545"/>
    </row>
    <row r="592" ht="9.0" customHeight="1">
      <c r="A592" s="545"/>
      <c r="B592" s="545"/>
      <c r="C592" s="545"/>
      <c r="D592" s="545"/>
      <c r="E592" s="545"/>
      <c r="F592" s="545"/>
      <c r="G592" s="545"/>
      <c r="H592" s="545"/>
      <c r="I592" s="545"/>
      <c r="J592" s="545"/>
      <c r="K592" s="545"/>
      <c r="L592" s="545"/>
      <c r="M592" s="545"/>
      <c r="N592" s="545"/>
      <c r="O592" s="545"/>
      <c r="P592" s="545"/>
      <c r="Q592" s="545"/>
      <c r="R592" s="545"/>
      <c r="S592" s="545"/>
      <c r="T592" s="545"/>
      <c r="U592" s="545"/>
      <c r="V592" s="545"/>
      <c r="W592" s="545"/>
      <c r="X592" s="545"/>
      <c r="Y592" s="545"/>
      <c r="Z592" s="545"/>
    </row>
    <row r="593" ht="9.0" customHeight="1">
      <c r="A593" s="545"/>
      <c r="B593" s="545"/>
      <c r="C593" s="545"/>
      <c r="D593" s="545"/>
      <c r="E593" s="545"/>
      <c r="F593" s="545"/>
      <c r="G593" s="545"/>
      <c r="H593" s="545"/>
      <c r="I593" s="545"/>
      <c r="J593" s="545"/>
      <c r="K593" s="545"/>
      <c r="L593" s="545"/>
      <c r="M593" s="545"/>
      <c r="N593" s="545"/>
      <c r="O593" s="545"/>
      <c r="P593" s="545"/>
      <c r="Q593" s="545"/>
      <c r="R593" s="545"/>
      <c r="S593" s="545"/>
      <c r="T593" s="545"/>
      <c r="U593" s="545"/>
      <c r="V593" s="545"/>
      <c r="W593" s="545"/>
      <c r="X593" s="545"/>
      <c r="Y593" s="545"/>
      <c r="Z593" s="545"/>
    </row>
    <row r="594" ht="9.0" customHeight="1">
      <c r="A594" s="545"/>
      <c r="B594" s="545"/>
      <c r="C594" s="545"/>
      <c r="D594" s="545"/>
      <c r="E594" s="545"/>
      <c r="F594" s="545"/>
      <c r="G594" s="545"/>
      <c r="H594" s="545"/>
      <c r="I594" s="545"/>
      <c r="J594" s="545"/>
      <c r="K594" s="545"/>
      <c r="L594" s="545"/>
      <c r="M594" s="545"/>
      <c r="N594" s="545"/>
      <c r="O594" s="545"/>
      <c r="P594" s="545"/>
      <c r="Q594" s="545"/>
      <c r="R594" s="545"/>
      <c r="S594" s="545"/>
      <c r="T594" s="545"/>
      <c r="U594" s="545"/>
      <c r="V594" s="545"/>
      <c r="W594" s="545"/>
      <c r="X594" s="545"/>
      <c r="Y594" s="545"/>
      <c r="Z594" s="545"/>
    </row>
    <row r="595" ht="9.0" customHeight="1">
      <c r="A595" s="545"/>
      <c r="B595" s="545"/>
      <c r="C595" s="545"/>
      <c r="D595" s="545"/>
      <c r="E595" s="545"/>
      <c r="F595" s="545"/>
      <c r="G595" s="545"/>
      <c r="H595" s="545"/>
      <c r="I595" s="545"/>
      <c r="J595" s="545"/>
      <c r="K595" s="545"/>
      <c r="L595" s="545"/>
      <c r="M595" s="545"/>
      <c r="N595" s="545"/>
      <c r="O595" s="545"/>
      <c r="P595" s="545"/>
      <c r="Q595" s="545"/>
      <c r="R595" s="545"/>
      <c r="S595" s="545"/>
      <c r="T595" s="545"/>
      <c r="U595" s="545"/>
      <c r="V595" s="545"/>
      <c r="W595" s="545"/>
      <c r="X595" s="545"/>
      <c r="Y595" s="545"/>
      <c r="Z595" s="545"/>
    </row>
    <row r="596" ht="9.0" customHeight="1">
      <c r="A596" s="545"/>
      <c r="B596" s="545"/>
      <c r="C596" s="545"/>
      <c r="D596" s="545"/>
      <c r="E596" s="545"/>
      <c r="F596" s="545"/>
      <c r="G596" s="545"/>
      <c r="H596" s="545"/>
      <c r="I596" s="545"/>
      <c r="J596" s="545"/>
      <c r="K596" s="545"/>
      <c r="L596" s="545"/>
      <c r="M596" s="545"/>
      <c r="N596" s="545"/>
      <c r="O596" s="545"/>
      <c r="P596" s="545"/>
      <c r="Q596" s="545"/>
      <c r="R596" s="545"/>
      <c r="S596" s="545"/>
      <c r="T596" s="545"/>
      <c r="U596" s="545"/>
      <c r="V596" s="545"/>
      <c r="W596" s="545"/>
      <c r="X596" s="545"/>
      <c r="Y596" s="545"/>
      <c r="Z596" s="545"/>
    </row>
    <row r="597" ht="9.0" customHeight="1">
      <c r="A597" s="545"/>
      <c r="B597" s="545"/>
      <c r="C597" s="545"/>
      <c r="D597" s="545"/>
      <c r="E597" s="545"/>
      <c r="F597" s="545"/>
      <c r="G597" s="545"/>
      <c r="H597" s="545"/>
      <c r="I597" s="545"/>
      <c r="J597" s="545"/>
      <c r="K597" s="545"/>
      <c r="L597" s="545"/>
      <c r="M597" s="545"/>
      <c r="N597" s="545"/>
      <c r="O597" s="545"/>
      <c r="P597" s="545"/>
      <c r="Q597" s="545"/>
      <c r="R597" s="545"/>
      <c r="S597" s="545"/>
      <c r="T597" s="545"/>
      <c r="U597" s="545"/>
      <c r="V597" s="545"/>
      <c r="W597" s="545"/>
      <c r="X597" s="545"/>
      <c r="Y597" s="545"/>
      <c r="Z597" s="545"/>
    </row>
    <row r="598" ht="9.0" customHeight="1">
      <c r="A598" s="545"/>
      <c r="B598" s="545"/>
      <c r="C598" s="545"/>
      <c r="D598" s="545"/>
      <c r="E598" s="545"/>
      <c r="F598" s="545"/>
      <c r="G598" s="545"/>
      <c r="H598" s="545"/>
      <c r="I598" s="545"/>
      <c r="J598" s="545"/>
      <c r="K598" s="545"/>
      <c r="L598" s="545"/>
      <c r="M598" s="545"/>
      <c r="N598" s="545"/>
      <c r="O598" s="545"/>
      <c r="P598" s="545"/>
      <c r="Q598" s="545"/>
      <c r="R598" s="545"/>
      <c r="S598" s="545"/>
      <c r="T598" s="545"/>
      <c r="U598" s="545"/>
      <c r="V598" s="545"/>
      <c r="W598" s="545"/>
      <c r="X598" s="545"/>
      <c r="Y598" s="545"/>
      <c r="Z598" s="545"/>
    </row>
    <row r="599" ht="9.0" customHeight="1">
      <c r="A599" s="545"/>
      <c r="B599" s="545"/>
      <c r="C599" s="545"/>
      <c r="D599" s="545"/>
      <c r="E599" s="545"/>
      <c r="F599" s="545"/>
      <c r="G599" s="545"/>
      <c r="H599" s="545"/>
      <c r="I599" s="545"/>
      <c r="J599" s="545"/>
      <c r="K599" s="545"/>
      <c r="L599" s="545"/>
      <c r="M599" s="545"/>
      <c r="N599" s="545"/>
      <c r="O599" s="545"/>
      <c r="P599" s="545"/>
      <c r="Q599" s="545"/>
      <c r="R599" s="545"/>
      <c r="S599" s="545"/>
      <c r="T599" s="545"/>
      <c r="U599" s="545"/>
      <c r="V599" s="545"/>
      <c r="W599" s="545"/>
      <c r="X599" s="545"/>
      <c r="Y599" s="545"/>
      <c r="Z599" s="545"/>
    </row>
    <row r="600" ht="9.0" customHeight="1">
      <c r="A600" s="545"/>
      <c r="B600" s="545"/>
      <c r="C600" s="545"/>
      <c r="D600" s="545"/>
      <c r="E600" s="545"/>
      <c r="F600" s="545"/>
      <c r="G600" s="545"/>
      <c r="H600" s="545"/>
      <c r="I600" s="545"/>
      <c r="J600" s="545"/>
      <c r="K600" s="545"/>
      <c r="L600" s="545"/>
      <c r="M600" s="545"/>
      <c r="N600" s="545"/>
      <c r="O600" s="545"/>
      <c r="P600" s="545"/>
      <c r="Q600" s="545"/>
      <c r="R600" s="545"/>
      <c r="S600" s="545"/>
      <c r="T600" s="545"/>
      <c r="U600" s="545"/>
      <c r="V600" s="545"/>
      <c r="W600" s="545"/>
      <c r="X600" s="545"/>
      <c r="Y600" s="545"/>
      <c r="Z600" s="545"/>
    </row>
    <row r="601" ht="9.0" customHeight="1">
      <c r="A601" s="545"/>
      <c r="B601" s="545"/>
      <c r="C601" s="545"/>
      <c r="D601" s="545"/>
      <c r="E601" s="545"/>
      <c r="F601" s="545"/>
      <c r="G601" s="545"/>
      <c r="H601" s="545"/>
      <c r="I601" s="545"/>
      <c r="J601" s="545"/>
      <c r="K601" s="545"/>
      <c r="L601" s="545"/>
      <c r="M601" s="545"/>
      <c r="N601" s="545"/>
      <c r="O601" s="545"/>
      <c r="P601" s="545"/>
      <c r="Q601" s="545"/>
      <c r="R601" s="545"/>
      <c r="S601" s="545"/>
      <c r="T601" s="545"/>
      <c r="U601" s="545"/>
      <c r="V601" s="545"/>
      <c r="W601" s="545"/>
      <c r="X601" s="545"/>
      <c r="Y601" s="545"/>
      <c r="Z601" s="545"/>
    </row>
    <row r="602" ht="9.0" customHeight="1">
      <c r="A602" s="545"/>
      <c r="B602" s="545"/>
      <c r="C602" s="545"/>
      <c r="D602" s="545"/>
      <c r="E602" s="545"/>
      <c r="F602" s="545"/>
      <c r="G602" s="545"/>
      <c r="H602" s="545"/>
      <c r="I602" s="545"/>
      <c r="J602" s="545"/>
      <c r="K602" s="545"/>
      <c r="L602" s="545"/>
      <c r="M602" s="545"/>
      <c r="N602" s="545"/>
      <c r="O602" s="545"/>
      <c r="P602" s="545"/>
      <c r="Q602" s="545"/>
      <c r="R602" s="545"/>
      <c r="S602" s="545"/>
      <c r="T602" s="545"/>
      <c r="U602" s="545"/>
      <c r="V602" s="545"/>
      <c r="W602" s="545"/>
      <c r="X602" s="545"/>
      <c r="Y602" s="545"/>
      <c r="Z602" s="545"/>
    </row>
    <row r="603" ht="9.0" customHeight="1">
      <c r="A603" s="545"/>
      <c r="B603" s="545"/>
      <c r="C603" s="545"/>
      <c r="D603" s="545"/>
      <c r="E603" s="545"/>
      <c r="F603" s="545"/>
      <c r="G603" s="545"/>
      <c r="H603" s="545"/>
      <c r="I603" s="545"/>
      <c r="J603" s="545"/>
      <c r="K603" s="545"/>
      <c r="L603" s="545"/>
      <c r="M603" s="545"/>
      <c r="N603" s="545"/>
      <c r="O603" s="545"/>
      <c r="P603" s="545"/>
      <c r="Q603" s="545"/>
      <c r="R603" s="545"/>
      <c r="S603" s="545"/>
      <c r="T603" s="545"/>
      <c r="U603" s="545"/>
      <c r="V603" s="545"/>
      <c r="W603" s="545"/>
      <c r="X603" s="545"/>
      <c r="Y603" s="545"/>
      <c r="Z603" s="545"/>
    </row>
    <row r="604" ht="9.0" customHeight="1">
      <c r="A604" s="545"/>
      <c r="B604" s="545"/>
      <c r="C604" s="545"/>
      <c r="D604" s="545"/>
      <c r="E604" s="545"/>
      <c r="F604" s="545"/>
      <c r="G604" s="545"/>
      <c r="H604" s="545"/>
      <c r="I604" s="545"/>
      <c r="J604" s="545"/>
      <c r="K604" s="545"/>
      <c r="L604" s="545"/>
      <c r="M604" s="545"/>
      <c r="N604" s="545"/>
      <c r="O604" s="545"/>
      <c r="P604" s="545"/>
      <c r="Q604" s="545"/>
      <c r="R604" s="545"/>
      <c r="S604" s="545"/>
      <c r="T604" s="545"/>
      <c r="U604" s="545"/>
      <c r="V604" s="545"/>
      <c r="W604" s="545"/>
      <c r="X604" s="545"/>
      <c r="Y604" s="545"/>
      <c r="Z604" s="545"/>
    </row>
    <row r="605" ht="9.0" customHeight="1">
      <c r="A605" s="545"/>
      <c r="B605" s="545"/>
      <c r="C605" s="545"/>
      <c r="D605" s="545"/>
      <c r="E605" s="545"/>
      <c r="F605" s="545"/>
      <c r="G605" s="545"/>
      <c r="H605" s="545"/>
      <c r="I605" s="545"/>
      <c r="J605" s="545"/>
      <c r="K605" s="545"/>
      <c r="L605" s="545"/>
      <c r="M605" s="545"/>
      <c r="N605" s="545"/>
      <c r="O605" s="545"/>
      <c r="P605" s="545"/>
      <c r="Q605" s="545"/>
      <c r="R605" s="545"/>
      <c r="S605" s="545"/>
      <c r="T605" s="545"/>
      <c r="U605" s="545"/>
      <c r="V605" s="545"/>
      <c r="W605" s="545"/>
      <c r="X605" s="545"/>
      <c r="Y605" s="545"/>
      <c r="Z605" s="545"/>
    </row>
    <row r="606" ht="9.0" customHeight="1">
      <c r="A606" s="545"/>
      <c r="B606" s="545"/>
      <c r="C606" s="545"/>
      <c r="D606" s="545"/>
      <c r="E606" s="545"/>
      <c r="F606" s="545"/>
      <c r="G606" s="545"/>
      <c r="H606" s="545"/>
      <c r="I606" s="545"/>
      <c r="J606" s="545"/>
      <c r="K606" s="545"/>
      <c r="L606" s="545"/>
      <c r="M606" s="545"/>
      <c r="N606" s="545"/>
      <c r="O606" s="545"/>
      <c r="P606" s="545"/>
      <c r="Q606" s="545"/>
      <c r="R606" s="545"/>
      <c r="S606" s="545"/>
      <c r="T606" s="545"/>
      <c r="U606" s="545"/>
      <c r="V606" s="545"/>
      <c r="W606" s="545"/>
      <c r="X606" s="545"/>
      <c r="Y606" s="545"/>
      <c r="Z606" s="545"/>
    </row>
    <row r="607" ht="9.0" customHeight="1">
      <c r="A607" s="545"/>
      <c r="B607" s="545"/>
      <c r="C607" s="545"/>
      <c r="D607" s="545"/>
      <c r="E607" s="545"/>
      <c r="F607" s="545"/>
      <c r="G607" s="545"/>
      <c r="H607" s="545"/>
      <c r="I607" s="545"/>
      <c r="J607" s="545"/>
      <c r="K607" s="545"/>
      <c r="L607" s="545"/>
      <c r="M607" s="545"/>
      <c r="N607" s="545"/>
      <c r="O607" s="545"/>
      <c r="P607" s="545"/>
      <c r="Q607" s="545"/>
      <c r="R607" s="545"/>
      <c r="S607" s="545"/>
      <c r="T607" s="545"/>
      <c r="U607" s="545"/>
      <c r="V607" s="545"/>
      <c r="W607" s="545"/>
      <c r="X607" s="545"/>
      <c r="Y607" s="545"/>
      <c r="Z607" s="545"/>
    </row>
    <row r="608" ht="9.0" customHeight="1">
      <c r="A608" s="545"/>
      <c r="B608" s="545"/>
      <c r="C608" s="545"/>
      <c r="D608" s="545"/>
      <c r="E608" s="545"/>
      <c r="F608" s="545"/>
      <c r="G608" s="545"/>
      <c r="H608" s="545"/>
      <c r="I608" s="545"/>
      <c r="J608" s="545"/>
      <c r="K608" s="545"/>
      <c r="L608" s="545"/>
      <c r="M608" s="545"/>
      <c r="N608" s="545"/>
      <c r="O608" s="545"/>
      <c r="P608" s="545"/>
      <c r="Q608" s="545"/>
      <c r="R608" s="545"/>
      <c r="S608" s="545"/>
      <c r="T608" s="545"/>
      <c r="U608" s="545"/>
      <c r="V608" s="545"/>
      <c r="W608" s="545"/>
      <c r="X608" s="545"/>
      <c r="Y608" s="545"/>
      <c r="Z608" s="545"/>
    </row>
    <row r="609" ht="9.0" customHeight="1">
      <c r="A609" s="545"/>
      <c r="B609" s="545"/>
      <c r="C609" s="545"/>
      <c r="D609" s="545"/>
      <c r="E609" s="545"/>
      <c r="F609" s="545"/>
      <c r="G609" s="545"/>
      <c r="H609" s="545"/>
      <c r="I609" s="545"/>
      <c r="J609" s="545"/>
      <c r="K609" s="545"/>
      <c r="L609" s="545"/>
      <c r="M609" s="545"/>
      <c r="N609" s="545"/>
      <c r="O609" s="545"/>
      <c r="P609" s="545"/>
      <c r="Q609" s="545"/>
      <c r="R609" s="545"/>
      <c r="S609" s="545"/>
      <c r="T609" s="545"/>
      <c r="U609" s="545"/>
      <c r="V609" s="545"/>
      <c r="W609" s="545"/>
      <c r="X609" s="545"/>
      <c r="Y609" s="545"/>
      <c r="Z609" s="545"/>
    </row>
    <row r="610" ht="9.0" customHeight="1">
      <c r="A610" s="545"/>
      <c r="B610" s="545"/>
      <c r="C610" s="545"/>
      <c r="D610" s="545"/>
      <c r="E610" s="545"/>
      <c r="F610" s="545"/>
      <c r="G610" s="545"/>
      <c r="H610" s="545"/>
      <c r="I610" s="545"/>
      <c r="J610" s="545"/>
      <c r="K610" s="545"/>
      <c r="L610" s="545"/>
      <c r="M610" s="545"/>
      <c r="N610" s="545"/>
      <c r="O610" s="545"/>
      <c r="P610" s="545"/>
      <c r="Q610" s="545"/>
      <c r="R610" s="545"/>
      <c r="S610" s="545"/>
      <c r="T610" s="545"/>
      <c r="U610" s="545"/>
      <c r="V610" s="545"/>
      <c r="W610" s="545"/>
      <c r="X610" s="545"/>
      <c r="Y610" s="545"/>
      <c r="Z610" s="545"/>
    </row>
    <row r="611" ht="9.0" customHeight="1">
      <c r="A611" s="545"/>
      <c r="B611" s="545"/>
      <c r="C611" s="545"/>
      <c r="D611" s="545"/>
      <c r="E611" s="545"/>
      <c r="F611" s="545"/>
      <c r="G611" s="545"/>
      <c r="H611" s="545"/>
      <c r="I611" s="545"/>
      <c r="J611" s="545"/>
      <c r="K611" s="545"/>
      <c r="L611" s="545"/>
      <c r="M611" s="545"/>
      <c r="N611" s="545"/>
      <c r="O611" s="545"/>
      <c r="P611" s="545"/>
      <c r="Q611" s="545"/>
      <c r="R611" s="545"/>
      <c r="S611" s="545"/>
      <c r="T611" s="545"/>
      <c r="U611" s="545"/>
      <c r="V611" s="545"/>
      <c r="W611" s="545"/>
      <c r="X611" s="545"/>
      <c r="Y611" s="545"/>
      <c r="Z611" s="545"/>
    </row>
    <row r="612" ht="9.0" customHeight="1">
      <c r="A612" s="545"/>
      <c r="B612" s="545"/>
      <c r="C612" s="545"/>
      <c r="D612" s="545"/>
      <c r="E612" s="545"/>
      <c r="F612" s="545"/>
      <c r="G612" s="545"/>
      <c r="H612" s="545"/>
      <c r="I612" s="545"/>
      <c r="J612" s="545"/>
      <c r="K612" s="545"/>
      <c r="L612" s="545"/>
      <c r="M612" s="545"/>
      <c r="N612" s="545"/>
      <c r="O612" s="545"/>
      <c r="P612" s="545"/>
      <c r="Q612" s="545"/>
      <c r="R612" s="545"/>
      <c r="S612" s="545"/>
      <c r="T612" s="545"/>
      <c r="U612" s="545"/>
      <c r="V612" s="545"/>
      <c r="W612" s="545"/>
      <c r="X612" s="545"/>
      <c r="Y612" s="545"/>
      <c r="Z612" s="545"/>
    </row>
    <row r="613" ht="9.0" customHeight="1">
      <c r="A613" s="545"/>
      <c r="B613" s="545"/>
      <c r="C613" s="545"/>
      <c r="D613" s="545"/>
      <c r="E613" s="545"/>
      <c r="F613" s="545"/>
      <c r="G613" s="545"/>
      <c r="H613" s="545"/>
      <c r="I613" s="545"/>
      <c r="J613" s="545"/>
      <c r="K613" s="545"/>
      <c r="L613" s="545"/>
      <c r="M613" s="545"/>
      <c r="N613" s="545"/>
      <c r="O613" s="545"/>
      <c r="P613" s="545"/>
      <c r="Q613" s="545"/>
      <c r="R613" s="545"/>
      <c r="S613" s="545"/>
      <c r="T613" s="545"/>
      <c r="U613" s="545"/>
      <c r="V613" s="545"/>
      <c r="W613" s="545"/>
      <c r="X613" s="545"/>
      <c r="Y613" s="545"/>
      <c r="Z613" s="545"/>
    </row>
    <row r="614" ht="9.0" customHeight="1">
      <c r="A614" s="545"/>
      <c r="B614" s="545"/>
      <c r="C614" s="545"/>
      <c r="D614" s="545"/>
      <c r="E614" s="545"/>
      <c r="F614" s="545"/>
      <c r="G614" s="545"/>
      <c r="H614" s="545"/>
      <c r="I614" s="545"/>
      <c r="J614" s="545"/>
      <c r="K614" s="545"/>
      <c r="L614" s="545"/>
      <c r="M614" s="545"/>
      <c r="N614" s="545"/>
      <c r="O614" s="545"/>
      <c r="P614" s="545"/>
      <c r="Q614" s="545"/>
      <c r="R614" s="545"/>
      <c r="S614" s="545"/>
      <c r="T614" s="545"/>
      <c r="U614" s="545"/>
      <c r="V614" s="545"/>
      <c r="W614" s="545"/>
      <c r="X614" s="545"/>
      <c r="Y614" s="545"/>
      <c r="Z614" s="545"/>
    </row>
    <row r="615" ht="9.0" customHeight="1">
      <c r="A615" s="545"/>
      <c r="B615" s="545"/>
      <c r="C615" s="545"/>
      <c r="D615" s="545"/>
      <c r="E615" s="545"/>
      <c r="F615" s="545"/>
      <c r="G615" s="545"/>
      <c r="H615" s="545"/>
      <c r="I615" s="545"/>
      <c r="J615" s="545"/>
      <c r="K615" s="545"/>
      <c r="L615" s="545"/>
      <c r="M615" s="545"/>
      <c r="N615" s="545"/>
      <c r="O615" s="545"/>
      <c r="P615" s="545"/>
      <c r="Q615" s="545"/>
      <c r="R615" s="545"/>
      <c r="S615" s="545"/>
      <c r="T615" s="545"/>
      <c r="U615" s="545"/>
      <c r="V615" s="545"/>
      <c r="W615" s="545"/>
      <c r="X615" s="545"/>
      <c r="Y615" s="545"/>
      <c r="Z615" s="545"/>
    </row>
    <row r="616" ht="9.0" customHeight="1">
      <c r="A616" s="545"/>
      <c r="B616" s="545"/>
      <c r="C616" s="545"/>
      <c r="D616" s="545"/>
      <c r="E616" s="545"/>
      <c r="F616" s="545"/>
      <c r="G616" s="545"/>
      <c r="H616" s="545"/>
      <c r="I616" s="545"/>
      <c r="J616" s="545"/>
      <c r="K616" s="545"/>
      <c r="L616" s="545"/>
      <c r="M616" s="545"/>
      <c r="N616" s="545"/>
      <c r="O616" s="545"/>
      <c r="P616" s="545"/>
      <c r="Q616" s="545"/>
      <c r="R616" s="545"/>
      <c r="S616" s="545"/>
      <c r="T616" s="545"/>
      <c r="U616" s="545"/>
      <c r="V616" s="545"/>
      <c r="W616" s="545"/>
      <c r="X616" s="545"/>
      <c r="Y616" s="545"/>
      <c r="Z616" s="545"/>
    </row>
    <row r="617" ht="9.0" customHeight="1">
      <c r="A617" s="545"/>
      <c r="B617" s="545"/>
      <c r="C617" s="545"/>
      <c r="D617" s="545"/>
      <c r="E617" s="545"/>
      <c r="F617" s="545"/>
      <c r="G617" s="545"/>
      <c r="H617" s="545"/>
      <c r="I617" s="545"/>
      <c r="J617" s="545"/>
      <c r="K617" s="545"/>
      <c r="L617" s="545"/>
      <c r="M617" s="545"/>
      <c r="N617" s="545"/>
      <c r="O617" s="545"/>
      <c r="P617" s="545"/>
      <c r="Q617" s="545"/>
      <c r="R617" s="545"/>
      <c r="S617" s="545"/>
      <c r="T617" s="545"/>
      <c r="U617" s="545"/>
      <c r="V617" s="545"/>
      <c r="W617" s="545"/>
      <c r="X617" s="545"/>
      <c r="Y617" s="545"/>
      <c r="Z617" s="545"/>
    </row>
    <row r="618" ht="9.0" customHeight="1">
      <c r="A618" s="545"/>
      <c r="B618" s="545"/>
      <c r="C618" s="545"/>
      <c r="D618" s="545"/>
      <c r="E618" s="545"/>
      <c r="F618" s="545"/>
      <c r="G618" s="545"/>
      <c r="H618" s="545"/>
      <c r="I618" s="545"/>
      <c r="J618" s="545"/>
      <c r="K618" s="545"/>
      <c r="L618" s="545"/>
      <c r="M618" s="545"/>
      <c r="N618" s="545"/>
      <c r="O618" s="545"/>
      <c r="P618" s="545"/>
      <c r="Q618" s="545"/>
      <c r="R618" s="545"/>
      <c r="S618" s="545"/>
      <c r="T618" s="545"/>
      <c r="U618" s="545"/>
      <c r="V618" s="545"/>
      <c r="W618" s="545"/>
      <c r="X618" s="545"/>
      <c r="Y618" s="545"/>
      <c r="Z618" s="545"/>
    </row>
    <row r="619" ht="9.0" customHeight="1">
      <c r="A619" s="545"/>
      <c r="B619" s="545"/>
      <c r="C619" s="545"/>
      <c r="D619" s="545"/>
      <c r="E619" s="545"/>
      <c r="F619" s="545"/>
      <c r="G619" s="545"/>
      <c r="H619" s="545"/>
      <c r="I619" s="545"/>
      <c r="J619" s="545"/>
      <c r="K619" s="545"/>
      <c r="L619" s="545"/>
      <c r="M619" s="545"/>
      <c r="N619" s="545"/>
      <c r="O619" s="545"/>
      <c r="P619" s="545"/>
      <c r="Q619" s="545"/>
      <c r="R619" s="545"/>
      <c r="S619" s="545"/>
      <c r="T619" s="545"/>
      <c r="U619" s="545"/>
      <c r="V619" s="545"/>
      <c r="W619" s="545"/>
      <c r="X619" s="545"/>
      <c r="Y619" s="545"/>
      <c r="Z619" s="545"/>
    </row>
    <row r="620" ht="9.0" customHeight="1">
      <c r="A620" s="545"/>
      <c r="B620" s="545"/>
      <c r="C620" s="545"/>
      <c r="D620" s="545"/>
      <c r="E620" s="545"/>
      <c r="F620" s="545"/>
      <c r="G620" s="545"/>
      <c r="H620" s="545"/>
      <c r="I620" s="545"/>
      <c r="J620" s="545"/>
      <c r="K620" s="545"/>
      <c r="L620" s="545"/>
      <c r="M620" s="545"/>
      <c r="N620" s="545"/>
      <c r="O620" s="545"/>
      <c r="P620" s="545"/>
      <c r="Q620" s="545"/>
      <c r="R620" s="545"/>
      <c r="S620" s="545"/>
      <c r="T620" s="545"/>
      <c r="U620" s="545"/>
      <c r="V620" s="545"/>
      <c r="W620" s="545"/>
      <c r="X620" s="545"/>
      <c r="Y620" s="545"/>
      <c r="Z620" s="545"/>
    </row>
    <row r="621" ht="9.0" customHeight="1">
      <c r="A621" s="545"/>
      <c r="B621" s="545"/>
      <c r="C621" s="545"/>
      <c r="D621" s="545"/>
      <c r="E621" s="545"/>
      <c r="F621" s="545"/>
      <c r="G621" s="545"/>
      <c r="H621" s="545"/>
      <c r="I621" s="545"/>
      <c r="J621" s="545"/>
      <c r="K621" s="545"/>
      <c r="L621" s="545"/>
      <c r="M621" s="545"/>
      <c r="N621" s="545"/>
      <c r="O621" s="545"/>
      <c r="P621" s="545"/>
      <c r="Q621" s="545"/>
      <c r="R621" s="545"/>
      <c r="S621" s="545"/>
      <c r="T621" s="545"/>
      <c r="U621" s="545"/>
      <c r="V621" s="545"/>
      <c r="W621" s="545"/>
      <c r="X621" s="545"/>
      <c r="Y621" s="545"/>
      <c r="Z621" s="545"/>
    </row>
    <row r="622" ht="9.0" customHeight="1">
      <c r="A622" s="545"/>
      <c r="B622" s="545"/>
      <c r="C622" s="545"/>
      <c r="D622" s="545"/>
      <c r="E622" s="545"/>
      <c r="F622" s="545"/>
      <c r="G622" s="545"/>
      <c r="H622" s="545"/>
      <c r="I622" s="545"/>
      <c r="J622" s="545"/>
      <c r="K622" s="545"/>
      <c r="L622" s="545"/>
      <c r="M622" s="545"/>
      <c r="N622" s="545"/>
      <c r="O622" s="545"/>
      <c r="P622" s="545"/>
      <c r="Q622" s="545"/>
      <c r="R622" s="545"/>
      <c r="S622" s="545"/>
      <c r="T622" s="545"/>
      <c r="U622" s="545"/>
      <c r="V622" s="545"/>
      <c r="W622" s="545"/>
      <c r="X622" s="545"/>
      <c r="Y622" s="545"/>
      <c r="Z622" s="545"/>
    </row>
    <row r="623" ht="9.0" customHeight="1">
      <c r="A623" s="545"/>
      <c r="B623" s="545"/>
      <c r="C623" s="545"/>
      <c r="D623" s="545"/>
      <c r="E623" s="545"/>
      <c r="F623" s="545"/>
      <c r="G623" s="545"/>
      <c r="H623" s="545"/>
      <c r="I623" s="545"/>
      <c r="J623" s="545"/>
      <c r="K623" s="545"/>
      <c r="L623" s="545"/>
      <c r="M623" s="545"/>
      <c r="N623" s="545"/>
      <c r="O623" s="545"/>
      <c r="P623" s="545"/>
      <c r="Q623" s="545"/>
      <c r="R623" s="545"/>
      <c r="S623" s="545"/>
      <c r="T623" s="545"/>
      <c r="U623" s="545"/>
      <c r="V623" s="545"/>
      <c r="W623" s="545"/>
      <c r="X623" s="545"/>
      <c r="Y623" s="545"/>
      <c r="Z623" s="545"/>
    </row>
    <row r="624" ht="9.0" customHeight="1">
      <c r="A624" s="545"/>
      <c r="B624" s="545"/>
      <c r="C624" s="545"/>
      <c r="D624" s="545"/>
      <c r="E624" s="545"/>
      <c r="F624" s="545"/>
      <c r="G624" s="545"/>
      <c r="H624" s="545"/>
      <c r="I624" s="545"/>
      <c r="J624" s="545"/>
      <c r="K624" s="545"/>
      <c r="L624" s="545"/>
      <c r="M624" s="545"/>
      <c r="N624" s="545"/>
      <c r="O624" s="545"/>
      <c r="P624" s="545"/>
      <c r="Q624" s="545"/>
      <c r="R624" s="545"/>
      <c r="S624" s="545"/>
      <c r="T624" s="545"/>
      <c r="U624" s="545"/>
      <c r="V624" s="545"/>
      <c r="W624" s="545"/>
      <c r="X624" s="545"/>
      <c r="Y624" s="545"/>
      <c r="Z624" s="545"/>
    </row>
    <row r="625" ht="9.0" customHeight="1">
      <c r="A625" s="545"/>
      <c r="B625" s="545"/>
      <c r="C625" s="545"/>
      <c r="D625" s="545"/>
      <c r="E625" s="545"/>
      <c r="F625" s="545"/>
      <c r="G625" s="545"/>
      <c r="H625" s="545"/>
      <c r="I625" s="545"/>
      <c r="J625" s="545"/>
      <c r="K625" s="545"/>
      <c r="L625" s="545"/>
      <c r="M625" s="545"/>
      <c r="N625" s="545"/>
      <c r="O625" s="545"/>
      <c r="P625" s="545"/>
      <c r="Q625" s="545"/>
      <c r="R625" s="545"/>
      <c r="S625" s="545"/>
      <c r="T625" s="545"/>
      <c r="U625" s="545"/>
      <c r="V625" s="545"/>
      <c r="W625" s="545"/>
      <c r="X625" s="545"/>
      <c r="Y625" s="545"/>
      <c r="Z625" s="545"/>
    </row>
    <row r="626" ht="9.0" customHeight="1">
      <c r="A626" s="545"/>
      <c r="B626" s="545"/>
      <c r="C626" s="545"/>
      <c r="D626" s="545"/>
      <c r="E626" s="545"/>
      <c r="F626" s="545"/>
      <c r="G626" s="545"/>
      <c r="H626" s="545"/>
      <c r="I626" s="545"/>
      <c r="J626" s="545"/>
      <c r="K626" s="545"/>
      <c r="L626" s="545"/>
      <c r="M626" s="545"/>
      <c r="N626" s="545"/>
      <c r="O626" s="545"/>
      <c r="P626" s="545"/>
      <c r="Q626" s="545"/>
      <c r="R626" s="545"/>
      <c r="S626" s="545"/>
      <c r="T626" s="545"/>
      <c r="U626" s="545"/>
      <c r="V626" s="545"/>
      <c r="W626" s="545"/>
      <c r="X626" s="545"/>
      <c r="Y626" s="545"/>
      <c r="Z626" s="545"/>
    </row>
    <row r="627" ht="9.0" customHeight="1">
      <c r="A627" s="545"/>
      <c r="B627" s="545"/>
      <c r="C627" s="545"/>
      <c r="D627" s="545"/>
      <c r="E627" s="545"/>
      <c r="F627" s="545"/>
      <c r="G627" s="545"/>
      <c r="H627" s="545"/>
      <c r="I627" s="545"/>
      <c r="J627" s="545"/>
      <c r="K627" s="545"/>
      <c r="L627" s="545"/>
      <c r="M627" s="545"/>
      <c r="N627" s="545"/>
      <c r="O627" s="545"/>
      <c r="P627" s="545"/>
      <c r="Q627" s="545"/>
      <c r="R627" s="545"/>
      <c r="S627" s="545"/>
      <c r="T627" s="545"/>
      <c r="U627" s="545"/>
      <c r="V627" s="545"/>
      <c r="W627" s="545"/>
      <c r="X627" s="545"/>
      <c r="Y627" s="545"/>
      <c r="Z627" s="545"/>
    </row>
    <row r="628" ht="9.0" customHeight="1">
      <c r="A628" s="545"/>
      <c r="B628" s="545"/>
      <c r="C628" s="545"/>
      <c r="D628" s="545"/>
      <c r="E628" s="545"/>
      <c r="F628" s="545"/>
      <c r="G628" s="545"/>
      <c r="H628" s="545"/>
      <c r="I628" s="545"/>
      <c r="J628" s="545"/>
      <c r="K628" s="545"/>
      <c r="L628" s="545"/>
      <c r="M628" s="545"/>
      <c r="N628" s="545"/>
      <c r="O628" s="545"/>
      <c r="P628" s="545"/>
      <c r="Q628" s="545"/>
      <c r="R628" s="545"/>
      <c r="S628" s="545"/>
      <c r="T628" s="545"/>
      <c r="U628" s="545"/>
      <c r="V628" s="545"/>
      <c r="W628" s="545"/>
      <c r="X628" s="545"/>
      <c r="Y628" s="545"/>
      <c r="Z628" s="545"/>
    </row>
    <row r="629" ht="9.0" customHeight="1">
      <c r="A629" s="545"/>
      <c r="B629" s="545"/>
      <c r="C629" s="545"/>
      <c r="D629" s="545"/>
      <c r="E629" s="545"/>
      <c r="F629" s="545"/>
      <c r="G629" s="545"/>
      <c r="H629" s="545"/>
      <c r="I629" s="545"/>
      <c r="J629" s="545"/>
      <c r="K629" s="545"/>
      <c r="L629" s="545"/>
      <c r="M629" s="545"/>
      <c r="N629" s="545"/>
      <c r="O629" s="545"/>
      <c r="P629" s="545"/>
      <c r="Q629" s="545"/>
      <c r="R629" s="545"/>
      <c r="S629" s="545"/>
      <c r="T629" s="545"/>
      <c r="U629" s="545"/>
      <c r="V629" s="545"/>
      <c r="W629" s="545"/>
      <c r="X629" s="545"/>
      <c r="Y629" s="545"/>
      <c r="Z629" s="545"/>
    </row>
    <row r="630" ht="9.0" customHeight="1">
      <c r="A630" s="545"/>
      <c r="B630" s="545"/>
      <c r="C630" s="545"/>
      <c r="D630" s="545"/>
      <c r="E630" s="545"/>
      <c r="F630" s="545"/>
      <c r="G630" s="545"/>
      <c r="H630" s="545"/>
      <c r="I630" s="545"/>
      <c r="J630" s="545"/>
      <c r="K630" s="545"/>
      <c r="L630" s="545"/>
      <c r="M630" s="545"/>
      <c r="N630" s="545"/>
      <c r="O630" s="545"/>
      <c r="P630" s="545"/>
      <c r="Q630" s="545"/>
      <c r="R630" s="545"/>
      <c r="S630" s="545"/>
      <c r="T630" s="545"/>
      <c r="U630" s="545"/>
      <c r="V630" s="545"/>
      <c r="W630" s="545"/>
      <c r="X630" s="545"/>
      <c r="Y630" s="545"/>
      <c r="Z630" s="545"/>
    </row>
    <row r="631" ht="9.0" customHeight="1">
      <c r="A631" s="545"/>
      <c r="B631" s="545"/>
      <c r="C631" s="545"/>
      <c r="D631" s="545"/>
      <c r="E631" s="545"/>
      <c r="F631" s="545"/>
      <c r="G631" s="545"/>
      <c r="H631" s="545"/>
      <c r="I631" s="545"/>
      <c r="J631" s="545"/>
      <c r="K631" s="545"/>
      <c r="L631" s="545"/>
      <c r="M631" s="545"/>
      <c r="N631" s="545"/>
      <c r="O631" s="545"/>
      <c r="P631" s="545"/>
      <c r="Q631" s="545"/>
      <c r="R631" s="545"/>
      <c r="S631" s="545"/>
      <c r="T631" s="545"/>
      <c r="U631" s="545"/>
      <c r="V631" s="545"/>
      <c r="W631" s="545"/>
      <c r="X631" s="545"/>
      <c r="Y631" s="545"/>
      <c r="Z631" s="545"/>
    </row>
    <row r="632" ht="9.0" customHeight="1">
      <c r="A632" s="545"/>
      <c r="B632" s="545"/>
      <c r="C632" s="545"/>
      <c r="D632" s="545"/>
      <c r="E632" s="545"/>
      <c r="F632" s="545"/>
      <c r="G632" s="545"/>
      <c r="H632" s="545"/>
      <c r="I632" s="545"/>
      <c r="J632" s="545"/>
      <c r="K632" s="545"/>
      <c r="L632" s="545"/>
      <c r="M632" s="545"/>
      <c r="N632" s="545"/>
      <c r="O632" s="545"/>
      <c r="P632" s="545"/>
      <c r="Q632" s="545"/>
      <c r="R632" s="545"/>
      <c r="S632" s="545"/>
      <c r="T632" s="545"/>
      <c r="U632" s="545"/>
      <c r="V632" s="545"/>
      <c r="W632" s="545"/>
      <c r="X632" s="545"/>
      <c r="Y632" s="545"/>
      <c r="Z632" s="545"/>
    </row>
    <row r="633" ht="9.0" customHeight="1">
      <c r="A633" s="545"/>
      <c r="B633" s="545"/>
      <c r="C633" s="545"/>
      <c r="D633" s="545"/>
      <c r="E633" s="545"/>
      <c r="F633" s="545"/>
      <c r="G633" s="545"/>
      <c r="H633" s="545"/>
      <c r="I633" s="545"/>
      <c r="J633" s="545"/>
      <c r="K633" s="545"/>
      <c r="L633" s="545"/>
      <c r="M633" s="545"/>
      <c r="N633" s="545"/>
      <c r="O633" s="545"/>
      <c r="P633" s="545"/>
      <c r="Q633" s="545"/>
      <c r="R633" s="545"/>
      <c r="S633" s="545"/>
      <c r="T633" s="545"/>
      <c r="U633" s="545"/>
      <c r="V633" s="545"/>
      <c r="W633" s="545"/>
      <c r="X633" s="545"/>
      <c r="Y633" s="545"/>
      <c r="Z633" s="545"/>
    </row>
    <row r="634" ht="9.0" customHeight="1">
      <c r="A634" s="545"/>
      <c r="B634" s="545"/>
      <c r="C634" s="545"/>
      <c r="D634" s="545"/>
      <c r="E634" s="545"/>
      <c r="F634" s="545"/>
      <c r="G634" s="545"/>
      <c r="H634" s="545"/>
      <c r="I634" s="545"/>
      <c r="J634" s="545"/>
      <c r="K634" s="545"/>
      <c r="L634" s="545"/>
      <c r="M634" s="545"/>
      <c r="N634" s="545"/>
      <c r="O634" s="545"/>
      <c r="P634" s="545"/>
      <c r="Q634" s="545"/>
      <c r="R634" s="545"/>
      <c r="S634" s="545"/>
      <c r="T634" s="545"/>
      <c r="U634" s="545"/>
      <c r="V634" s="545"/>
      <c r="W634" s="545"/>
      <c r="X634" s="545"/>
      <c r="Y634" s="545"/>
      <c r="Z634" s="545"/>
    </row>
    <row r="635" ht="9.0" customHeight="1">
      <c r="A635" s="545"/>
      <c r="B635" s="545"/>
      <c r="C635" s="545"/>
      <c r="D635" s="545"/>
      <c r="E635" s="545"/>
      <c r="F635" s="545"/>
      <c r="G635" s="545"/>
      <c r="H635" s="545"/>
      <c r="I635" s="545"/>
      <c r="J635" s="545"/>
      <c r="K635" s="545"/>
      <c r="L635" s="545"/>
      <c r="M635" s="545"/>
      <c r="N635" s="545"/>
      <c r="O635" s="545"/>
      <c r="P635" s="545"/>
      <c r="Q635" s="545"/>
      <c r="R635" s="545"/>
      <c r="S635" s="545"/>
      <c r="T635" s="545"/>
      <c r="U635" s="545"/>
      <c r="V635" s="545"/>
      <c r="W635" s="545"/>
      <c r="X635" s="545"/>
      <c r="Y635" s="545"/>
      <c r="Z635" s="545"/>
    </row>
    <row r="636" ht="9.0" customHeight="1">
      <c r="A636" s="545"/>
      <c r="B636" s="545"/>
      <c r="C636" s="545"/>
      <c r="D636" s="545"/>
      <c r="E636" s="545"/>
      <c r="F636" s="545"/>
      <c r="G636" s="545"/>
      <c r="H636" s="545"/>
      <c r="I636" s="545"/>
      <c r="J636" s="545"/>
      <c r="K636" s="545"/>
      <c r="L636" s="545"/>
      <c r="M636" s="545"/>
      <c r="N636" s="545"/>
      <c r="O636" s="545"/>
      <c r="P636" s="545"/>
      <c r="Q636" s="545"/>
      <c r="R636" s="545"/>
      <c r="S636" s="545"/>
      <c r="T636" s="545"/>
      <c r="U636" s="545"/>
      <c r="V636" s="545"/>
      <c r="W636" s="545"/>
      <c r="X636" s="545"/>
      <c r="Y636" s="545"/>
      <c r="Z636" s="545"/>
    </row>
    <row r="637" ht="9.0" customHeight="1">
      <c r="A637" s="545"/>
      <c r="B637" s="545"/>
      <c r="C637" s="545"/>
      <c r="D637" s="545"/>
      <c r="E637" s="545"/>
      <c r="F637" s="545"/>
      <c r="G637" s="545"/>
      <c r="H637" s="545"/>
      <c r="I637" s="545"/>
      <c r="J637" s="545"/>
      <c r="K637" s="545"/>
      <c r="L637" s="545"/>
      <c r="M637" s="545"/>
      <c r="N637" s="545"/>
      <c r="O637" s="545"/>
      <c r="P637" s="545"/>
      <c r="Q637" s="545"/>
      <c r="R637" s="545"/>
      <c r="S637" s="545"/>
      <c r="T637" s="545"/>
      <c r="U637" s="545"/>
      <c r="V637" s="545"/>
      <c r="W637" s="545"/>
      <c r="X637" s="545"/>
      <c r="Y637" s="545"/>
      <c r="Z637" s="545"/>
    </row>
    <row r="638" ht="9.0" customHeight="1">
      <c r="A638" s="545"/>
      <c r="B638" s="545"/>
      <c r="C638" s="545"/>
      <c r="D638" s="545"/>
      <c r="E638" s="545"/>
      <c r="F638" s="545"/>
      <c r="G638" s="545"/>
      <c r="H638" s="545"/>
      <c r="I638" s="545"/>
      <c r="J638" s="545"/>
      <c r="K638" s="545"/>
      <c r="L638" s="545"/>
      <c r="M638" s="545"/>
      <c r="N638" s="545"/>
      <c r="O638" s="545"/>
      <c r="P638" s="545"/>
      <c r="Q638" s="545"/>
      <c r="R638" s="545"/>
      <c r="S638" s="545"/>
      <c r="T638" s="545"/>
      <c r="U638" s="545"/>
      <c r="V638" s="545"/>
      <c r="W638" s="545"/>
      <c r="X638" s="545"/>
      <c r="Y638" s="545"/>
      <c r="Z638" s="545"/>
    </row>
    <row r="639" ht="9.0" customHeight="1">
      <c r="A639" s="545"/>
      <c r="B639" s="545"/>
      <c r="C639" s="545"/>
      <c r="D639" s="545"/>
      <c r="E639" s="545"/>
      <c r="F639" s="545"/>
      <c r="G639" s="545"/>
      <c r="H639" s="545"/>
      <c r="I639" s="545"/>
      <c r="J639" s="545"/>
      <c r="K639" s="545"/>
      <c r="L639" s="545"/>
      <c r="M639" s="545"/>
      <c r="N639" s="545"/>
      <c r="O639" s="545"/>
      <c r="P639" s="545"/>
      <c r="Q639" s="545"/>
      <c r="R639" s="545"/>
      <c r="S639" s="545"/>
      <c r="T639" s="545"/>
      <c r="U639" s="545"/>
      <c r="V639" s="545"/>
      <c r="W639" s="545"/>
      <c r="X639" s="545"/>
      <c r="Y639" s="545"/>
      <c r="Z639" s="545"/>
    </row>
    <row r="640" ht="9.0" customHeight="1">
      <c r="A640" s="545"/>
      <c r="B640" s="545"/>
      <c r="C640" s="545"/>
      <c r="D640" s="545"/>
      <c r="E640" s="545"/>
      <c r="F640" s="545"/>
      <c r="G640" s="545"/>
      <c r="H640" s="545"/>
      <c r="I640" s="545"/>
      <c r="J640" s="545"/>
      <c r="K640" s="545"/>
      <c r="L640" s="545"/>
      <c r="M640" s="545"/>
      <c r="N640" s="545"/>
      <c r="O640" s="545"/>
      <c r="P640" s="545"/>
      <c r="Q640" s="545"/>
      <c r="R640" s="545"/>
      <c r="S640" s="545"/>
      <c r="T640" s="545"/>
      <c r="U640" s="545"/>
      <c r="V640" s="545"/>
      <c r="W640" s="545"/>
      <c r="X640" s="545"/>
      <c r="Y640" s="545"/>
      <c r="Z640" s="545"/>
    </row>
    <row r="641" ht="9.0" customHeight="1">
      <c r="A641" s="545"/>
      <c r="B641" s="545"/>
      <c r="C641" s="545"/>
      <c r="D641" s="545"/>
      <c r="E641" s="545"/>
      <c r="F641" s="545"/>
      <c r="G641" s="545"/>
      <c r="H641" s="545"/>
      <c r="I641" s="545"/>
      <c r="J641" s="545"/>
      <c r="K641" s="545"/>
      <c r="L641" s="545"/>
      <c r="M641" s="545"/>
      <c r="N641" s="545"/>
      <c r="O641" s="545"/>
      <c r="P641" s="545"/>
      <c r="Q641" s="545"/>
      <c r="R641" s="545"/>
      <c r="S641" s="545"/>
      <c r="T641" s="545"/>
      <c r="U641" s="545"/>
      <c r="V641" s="545"/>
      <c r="W641" s="545"/>
      <c r="X641" s="545"/>
      <c r="Y641" s="545"/>
      <c r="Z641" s="545"/>
    </row>
    <row r="642" ht="9.0" customHeight="1">
      <c r="A642" s="545"/>
      <c r="B642" s="545"/>
      <c r="C642" s="545"/>
      <c r="D642" s="545"/>
      <c r="E642" s="545"/>
      <c r="F642" s="545"/>
      <c r="G642" s="545"/>
      <c r="H642" s="545"/>
      <c r="I642" s="545"/>
      <c r="J642" s="545"/>
      <c r="K642" s="545"/>
      <c r="L642" s="545"/>
      <c r="M642" s="545"/>
      <c r="N642" s="545"/>
      <c r="O642" s="545"/>
      <c r="P642" s="545"/>
      <c r="Q642" s="545"/>
      <c r="R642" s="545"/>
      <c r="S642" s="545"/>
      <c r="T642" s="545"/>
      <c r="U642" s="545"/>
      <c r="V642" s="545"/>
      <c r="W642" s="545"/>
      <c r="X642" s="545"/>
      <c r="Y642" s="545"/>
      <c r="Z642" s="545"/>
    </row>
    <row r="643" ht="9.0" customHeight="1">
      <c r="A643" s="545"/>
      <c r="B643" s="545"/>
      <c r="C643" s="545"/>
      <c r="D643" s="545"/>
      <c r="E643" s="545"/>
      <c r="F643" s="545"/>
      <c r="G643" s="545"/>
      <c r="H643" s="545"/>
      <c r="I643" s="545"/>
      <c r="J643" s="545"/>
      <c r="K643" s="545"/>
      <c r="L643" s="545"/>
      <c r="M643" s="545"/>
      <c r="N643" s="545"/>
      <c r="O643" s="545"/>
      <c r="P643" s="545"/>
      <c r="Q643" s="545"/>
      <c r="R643" s="545"/>
      <c r="S643" s="545"/>
      <c r="T643" s="545"/>
      <c r="U643" s="545"/>
      <c r="V643" s="545"/>
      <c r="W643" s="545"/>
      <c r="X643" s="545"/>
      <c r="Y643" s="545"/>
      <c r="Z643" s="545"/>
    </row>
    <row r="644" ht="9.0" customHeight="1">
      <c r="A644" s="545"/>
      <c r="B644" s="545"/>
      <c r="C644" s="545"/>
      <c r="D644" s="545"/>
      <c r="E644" s="545"/>
      <c r="F644" s="545"/>
      <c r="G644" s="545"/>
      <c r="H644" s="545"/>
      <c r="I644" s="545"/>
      <c r="J644" s="545"/>
      <c r="K644" s="545"/>
      <c r="L644" s="545"/>
      <c r="M644" s="545"/>
      <c r="N644" s="545"/>
      <c r="O644" s="545"/>
      <c r="P644" s="545"/>
      <c r="Q644" s="545"/>
      <c r="R644" s="545"/>
      <c r="S644" s="545"/>
      <c r="T644" s="545"/>
      <c r="U644" s="545"/>
      <c r="V644" s="545"/>
      <c r="W644" s="545"/>
      <c r="X644" s="545"/>
      <c r="Y644" s="545"/>
      <c r="Z644" s="545"/>
    </row>
    <row r="645" ht="9.0" customHeight="1">
      <c r="A645" s="545"/>
      <c r="B645" s="545"/>
      <c r="C645" s="545"/>
      <c r="D645" s="545"/>
      <c r="E645" s="545"/>
      <c r="F645" s="545"/>
      <c r="G645" s="545"/>
      <c r="H645" s="545"/>
      <c r="I645" s="545"/>
      <c r="J645" s="545"/>
      <c r="K645" s="545"/>
      <c r="L645" s="545"/>
      <c r="M645" s="545"/>
      <c r="N645" s="545"/>
      <c r="O645" s="545"/>
      <c r="P645" s="545"/>
      <c r="Q645" s="545"/>
      <c r="R645" s="545"/>
      <c r="S645" s="545"/>
      <c r="T645" s="545"/>
      <c r="U645" s="545"/>
      <c r="V645" s="545"/>
      <c r="W645" s="545"/>
      <c r="X645" s="545"/>
      <c r="Y645" s="545"/>
      <c r="Z645" s="545"/>
    </row>
    <row r="646" ht="9.0" customHeight="1">
      <c r="A646" s="545"/>
      <c r="B646" s="545"/>
      <c r="C646" s="545"/>
      <c r="D646" s="545"/>
      <c r="E646" s="545"/>
      <c r="F646" s="545"/>
      <c r="G646" s="545"/>
      <c r="H646" s="545"/>
      <c r="I646" s="545"/>
      <c r="J646" s="545"/>
      <c r="K646" s="545"/>
      <c r="L646" s="545"/>
      <c r="M646" s="545"/>
      <c r="N646" s="545"/>
      <c r="O646" s="545"/>
      <c r="P646" s="545"/>
      <c r="Q646" s="545"/>
      <c r="R646" s="545"/>
      <c r="S646" s="545"/>
      <c r="T646" s="545"/>
      <c r="U646" s="545"/>
      <c r="V646" s="545"/>
      <c r="W646" s="545"/>
      <c r="X646" s="545"/>
      <c r="Y646" s="545"/>
      <c r="Z646" s="545"/>
    </row>
    <row r="647" ht="9.0" customHeight="1">
      <c r="A647" s="545"/>
      <c r="B647" s="545"/>
      <c r="C647" s="545"/>
      <c r="D647" s="545"/>
      <c r="E647" s="545"/>
      <c r="F647" s="545"/>
      <c r="G647" s="545"/>
      <c r="H647" s="545"/>
      <c r="I647" s="545"/>
      <c r="J647" s="545"/>
      <c r="K647" s="545"/>
      <c r="L647" s="545"/>
      <c r="M647" s="545"/>
      <c r="N647" s="545"/>
      <c r="O647" s="545"/>
      <c r="P647" s="545"/>
      <c r="Q647" s="545"/>
      <c r="R647" s="545"/>
      <c r="S647" s="545"/>
      <c r="T647" s="545"/>
      <c r="U647" s="545"/>
      <c r="V647" s="545"/>
      <c r="W647" s="545"/>
      <c r="X647" s="545"/>
      <c r="Y647" s="545"/>
      <c r="Z647" s="545"/>
    </row>
    <row r="648" ht="9.0" customHeight="1">
      <c r="A648" s="545"/>
      <c r="B648" s="545"/>
      <c r="C648" s="545"/>
      <c r="D648" s="545"/>
      <c r="E648" s="545"/>
      <c r="F648" s="545"/>
      <c r="G648" s="545"/>
      <c r="H648" s="545"/>
      <c r="I648" s="545"/>
      <c r="J648" s="545"/>
      <c r="K648" s="545"/>
      <c r="L648" s="545"/>
      <c r="M648" s="545"/>
      <c r="N648" s="545"/>
      <c r="O648" s="545"/>
      <c r="P648" s="545"/>
      <c r="Q648" s="545"/>
      <c r="R648" s="545"/>
      <c r="S648" s="545"/>
      <c r="T648" s="545"/>
      <c r="U648" s="545"/>
      <c r="V648" s="545"/>
      <c r="W648" s="545"/>
      <c r="X648" s="545"/>
      <c r="Y648" s="545"/>
      <c r="Z648" s="545"/>
    </row>
    <row r="649" ht="9.0" customHeight="1">
      <c r="A649" s="545"/>
      <c r="B649" s="545"/>
      <c r="C649" s="545"/>
      <c r="D649" s="545"/>
      <c r="E649" s="545"/>
      <c r="F649" s="545"/>
      <c r="G649" s="545"/>
      <c r="H649" s="545"/>
      <c r="I649" s="545"/>
      <c r="J649" s="545"/>
      <c r="K649" s="545"/>
      <c r="L649" s="545"/>
      <c r="M649" s="545"/>
      <c r="N649" s="545"/>
      <c r="O649" s="545"/>
      <c r="P649" s="545"/>
      <c r="Q649" s="545"/>
      <c r="R649" s="545"/>
      <c r="S649" s="545"/>
      <c r="T649" s="545"/>
      <c r="U649" s="545"/>
      <c r="V649" s="545"/>
      <c r="W649" s="545"/>
      <c r="X649" s="545"/>
      <c r="Y649" s="545"/>
      <c r="Z649" s="545"/>
    </row>
    <row r="650" ht="9.0" customHeight="1">
      <c r="A650" s="545"/>
      <c r="B650" s="545"/>
      <c r="C650" s="545"/>
      <c r="D650" s="545"/>
      <c r="E650" s="545"/>
      <c r="F650" s="545"/>
      <c r="G650" s="545"/>
      <c r="H650" s="545"/>
      <c r="I650" s="545"/>
      <c r="J650" s="545"/>
      <c r="K650" s="545"/>
      <c r="L650" s="545"/>
      <c r="M650" s="545"/>
      <c r="N650" s="545"/>
      <c r="O650" s="545"/>
      <c r="P650" s="545"/>
      <c r="Q650" s="545"/>
      <c r="R650" s="545"/>
      <c r="S650" s="545"/>
      <c r="T650" s="545"/>
      <c r="U650" s="545"/>
      <c r="V650" s="545"/>
      <c r="W650" s="545"/>
      <c r="X650" s="545"/>
      <c r="Y650" s="545"/>
      <c r="Z650" s="545"/>
    </row>
    <row r="651" ht="9.0" customHeight="1">
      <c r="A651" s="545"/>
      <c r="B651" s="545"/>
      <c r="C651" s="545"/>
      <c r="D651" s="545"/>
      <c r="E651" s="545"/>
      <c r="F651" s="545"/>
      <c r="G651" s="545"/>
      <c r="H651" s="545"/>
      <c r="I651" s="545"/>
      <c r="J651" s="545"/>
      <c r="K651" s="545"/>
      <c r="L651" s="545"/>
      <c r="M651" s="545"/>
      <c r="N651" s="545"/>
      <c r="O651" s="545"/>
      <c r="P651" s="545"/>
      <c r="Q651" s="545"/>
      <c r="R651" s="545"/>
      <c r="S651" s="545"/>
      <c r="T651" s="545"/>
      <c r="U651" s="545"/>
      <c r="V651" s="545"/>
      <c r="W651" s="545"/>
      <c r="X651" s="545"/>
      <c r="Y651" s="545"/>
      <c r="Z651" s="545"/>
    </row>
    <row r="652" ht="9.0" customHeight="1">
      <c r="A652" s="545"/>
      <c r="B652" s="545"/>
      <c r="C652" s="545"/>
      <c r="D652" s="545"/>
      <c r="E652" s="545"/>
      <c r="F652" s="545"/>
      <c r="G652" s="545"/>
      <c r="H652" s="545"/>
      <c r="I652" s="545"/>
      <c r="J652" s="545"/>
      <c r="K652" s="545"/>
      <c r="L652" s="545"/>
      <c r="M652" s="545"/>
      <c r="N652" s="545"/>
      <c r="O652" s="545"/>
      <c r="P652" s="545"/>
      <c r="Q652" s="545"/>
      <c r="R652" s="545"/>
      <c r="S652" s="545"/>
      <c r="T652" s="545"/>
      <c r="U652" s="545"/>
      <c r="V652" s="545"/>
      <c r="W652" s="545"/>
      <c r="X652" s="545"/>
      <c r="Y652" s="545"/>
      <c r="Z652" s="545"/>
    </row>
    <row r="653" ht="9.0" customHeight="1">
      <c r="A653" s="545"/>
      <c r="B653" s="545"/>
      <c r="C653" s="545"/>
      <c r="D653" s="545"/>
      <c r="E653" s="545"/>
      <c r="F653" s="545"/>
      <c r="G653" s="545"/>
      <c r="H653" s="545"/>
      <c r="I653" s="545"/>
      <c r="J653" s="545"/>
      <c r="K653" s="545"/>
      <c r="L653" s="545"/>
      <c r="M653" s="545"/>
      <c r="N653" s="545"/>
      <c r="O653" s="545"/>
      <c r="P653" s="545"/>
      <c r="Q653" s="545"/>
      <c r="R653" s="545"/>
      <c r="S653" s="545"/>
      <c r="T653" s="545"/>
      <c r="U653" s="545"/>
      <c r="V653" s="545"/>
      <c r="W653" s="545"/>
      <c r="X653" s="545"/>
      <c r="Y653" s="545"/>
      <c r="Z653" s="545"/>
    </row>
    <row r="654" ht="9.0" customHeight="1">
      <c r="A654" s="545"/>
      <c r="B654" s="545"/>
      <c r="C654" s="545"/>
      <c r="D654" s="545"/>
      <c r="E654" s="545"/>
      <c r="F654" s="545"/>
      <c r="G654" s="545"/>
      <c r="H654" s="545"/>
      <c r="I654" s="545"/>
      <c r="J654" s="545"/>
      <c r="K654" s="545"/>
      <c r="L654" s="545"/>
      <c r="M654" s="545"/>
      <c r="N654" s="545"/>
      <c r="O654" s="545"/>
      <c r="P654" s="545"/>
      <c r="Q654" s="545"/>
      <c r="R654" s="545"/>
      <c r="S654" s="545"/>
      <c r="T654" s="545"/>
      <c r="U654" s="545"/>
      <c r="V654" s="545"/>
      <c r="W654" s="545"/>
      <c r="X654" s="545"/>
      <c r="Y654" s="545"/>
      <c r="Z654" s="545"/>
    </row>
    <row r="655" ht="9.0" customHeight="1">
      <c r="A655" s="545"/>
      <c r="B655" s="545"/>
      <c r="C655" s="545"/>
      <c r="D655" s="545"/>
      <c r="E655" s="545"/>
      <c r="F655" s="545"/>
      <c r="G655" s="545"/>
      <c r="H655" s="545"/>
      <c r="I655" s="545"/>
      <c r="J655" s="545"/>
      <c r="K655" s="545"/>
      <c r="L655" s="545"/>
      <c r="M655" s="545"/>
      <c r="N655" s="545"/>
      <c r="O655" s="545"/>
      <c r="P655" s="545"/>
      <c r="Q655" s="545"/>
      <c r="R655" s="545"/>
      <c r="S655" s="545"/>
      <c r="T655" s="545"/>
      <c r="U655" s="545"/>
      <c r="V655" s="545"/>
      <c r="W655" s="545"/>
      <c r="X655" s="545"/>
      <c r="Y655" s="545"/>
      <c r="Z655" s="545"/>
    </row>
    <row r="656" ht="9.0" customHeight="1">
      <c r="A656" s="545"/>
      <c r="B656" s="545"/>
      <c r="C656" s="545"/>
      <c r="D656" s="545"/>
      <c r="E656" s="545"/>
      <c r="F656" s="545"/>
      <c r="G656" s="545"/>
      <c r="H656" s="545"/>
      <c r="I656" s="545"/>
      <c r="J656" s="545"/>
      <c r="K656" s="545"/>
      <c r="L656" s="545"/>
      <c r="M656" s="545"/>
      <c r="N656" s="545"/>
      <c r="O656" s="545"/>
      <c r="P656" s="545"/>
      <c r="Q656" s="545"/>
      <c r="R656" s="545"/>
      <c r="S656" s="545"/>
      <c r="T656" s="545"/>
      <c r="U656" s="545"/>
      <c r="V656" s="545"/>
      <c r="W656" s="545"/>
      <c r="X656" s="545"/>
      <c r="Y656" s="545"/>
      <c r="Z656" s="545"/>
    </row>
    <row r="657" ht="9.0" customHeight="1">
      <c r="A657" s="545"/>
      <c r="B657" s="545"/>
      <c r="C657" s="545"/>
      <c r="D657" s="545"/>
      <c r="E657" s="545"/>
      <c r="F657" s="545"/>
      <c r="G657" s="545"/>
      <c r="H657" s="545"/>
      <c r="I657" s="545"/>
      <c r="J657" s="545"/>
      <c r="K657" s="545"/>
      <c r="L657" s="545"/>
      <c r="M657" s="545"/>
      <c r="N657" s="545"/>
      <c r="O657" s="545"/>
      <c r="P657" s="545"/>
      <c r="Q657" s="545"/>
      <c r="R657" s="545"/>
      <c r="S657" s="545"/>
      <c r="T657" s="545"/>
      <c r="U657" s="545"/>
      <c r="V657" s="545"/>
      <c r="W657" s="545"/>
      <c r="X657" s="545"/>
      <c r="Y657" s="545"/>
      <c r="Z657" s="545"/>
    </row>
    <row r="658" ht="9.0" customHeight="1">
      <c r="A658" s="545"/>
      <c r="B658" s="545"/>
      <c r="C658" s="545"/>
      <c r="D658" s="545"/>
      <c r="E658" s="545"/>
      <c r="F658" s="545"/>
      <c r="G658" s="545"/>
      <c r="H658" s="545"/>
      <c r="I658" s="545"/>
      <c r="J658" s="545"/>
      <c r="K658" s="545"/>
      <c r="L658" s="545"/>
      <c r="M658" s="545"/>
      <c r="N658" s="545"/>
      <c r="O658" s="545"/>
      <c r="P658" s="545"/>
      <c r="Q658" s="545"/>
      <c r="R658" s="545"/>
      <c r="S658" s="545"/>
      <c r="T658" s="545"/>
      <c r="U658" s="545"/>
      <c r="V658" s="545"/>
      <c r="W658" s="545"/>
      <c r="X658" s="545"/>
      <c r="Y658" s="545"/>
      <c r="Z658" s="545"/>
    </row>
    <row r="659" ht="9.0" customHeight="1">
      <c r="A659" s="545"/>
      <c r="B659" s="545"/>
      <c r="C659" s="545"/>
      <c r="D659" s="545"/>
      <c r="E659" s="545"/>
      <c r="F659" s="545"/>
      <c r="G659" s="545"/>
      <c r="H659" s="545"/>
      <c r="I659" s="545"/>
      <c r="J659" s="545"/>
      <c r="K659" s="545"/>
      <c r="L659" s="545"/>
      <c r="M659" s="545"/>
      <c r="N659" s="545"/>
      <c r="O659" s="545"/>
      <c r="P659" s="545"/>
      <c r="Q659" s="545"/>
      <c r="R659" s="545"/>
      <c r="S659" s="545"/>
      <c r="T659" s="545"/>
      <c r="U659" s="545"/>
      <c r="V659" s="545"/>
      <c r="W659" s="545"/>
      <c r="X659" s="545"/>
      <c r="Y659" s="545"/>
      <c r="Z659" s="545"/>
    </row>
    <row r="660" ht="9.0" customHeight="1">
      <c r="A660" s="545"/>
      <c r="B660" s="545"/>
      <c r="C660" s="545"/>
      <c r="D660" s="545"/>
      <c r="E660" s="545"/>
      <c r="F660" s="545"/>
      <c r="G660" s="545"/>
      <c r="H660" s="545"/>
      <c r="I660" s="545"/>
      <c r="J660" s="545"/>
      <c r="K660" s="545"/>
      <c r="L660" s="545"/>
      <c r="M660" s="545"/>
      <c r="N660" s="545"/>
      <c r="O660" s="545"/>
      <c r="P660" s="545"/>
      <c r="Q660" s="545"/>
      <c r="R660" s="545"/>
      <c r="S660" s="545"/>
      <c r="T660" s="545"/>
      <c r="U660" s="545"/>
      <c r="V660" s="545"/>
      <c r="W660" s="545"/>
      <c r="X660" s="545"/>
      <c r="Y660" s="545"/>
      <c r="Z660" s="545"/>
    </row>
    <row r="661" ht="9.0" customHeight="1">
      <c r="A661" s="545"/>
      <c r="B661" s="545"/>
      <c r="C661" s="545"/>
      <c r="D661" s="545"/>
      <c r="E661" s="545"/>
      <c r="F661" s="545"/>
      <c r="G661" s="545"/>
      <c r="H661" s="545"/>
      <c r="I661" s="545"/>
      <c r="J661" s="545"/>
      <c r="K661" s="545"/>
      <c r="L661" s="545"/>
      <c r="M661" s="545"/>
      <c r="N661" s="545"/>
      <c r="O661" s="545"/>
      <c r="P661" s="545"/>
      <c r="Q661" s="545"/>
      <c r="R661" s="545"/>
      <c r="S661" s="545"/>
      <c r="T661" s="545"/>
      <c r="U661" s="545"/>
      <c r="V661" s="545"/>
      <c r="W661" s="545"/>
      <c r="X661" s="545"/>
      <c r="Y661" s="545"/>
      <c r="Z661" s="545"/>
    </row>
    <row r="662" ht="9.0" customHeight="1">
      <c r="A662" s="545"/>
      <c r="B662" s="545"/>
      <c r="C662" s="545"/>
      <c r="D662" s="545"/>
      <c r="E662" s="545"/>
      <c r="F662" s="545"/>
      <c r="G662" s="545"/>
      <c r="H662" s="545"/>
      <c r="I662" s="545"/>
      <c r="J662" s="545"/>
      <c r="K662" s="545"/>
      <c r="L662" s="545"/>
      <c r="M662" s="545"/>
      <c r="N662" s="545"/>
      <c r="O662" s="545"/>
      <c r="P662" s="545"/>
      <c r="Q662" s="545"/>
      <c r="R662" s="545"/>
      <c r="S662" s="545"/>
      <c r="T662" s="545"/>
      <c r="U662" s="545"/>
      <c r="V662" s="545"/>
      <c r="W662" s="545"/>
      <c r="X662" s="545"/>
      <c r="Y662" s="545"/>
      <c r="Z662" s="545"/>
    </row>
    <row r="663" ht="9.0" customHeight="1">
      <c r="A663" s="545"/>
      <c r="B663" s="545"/>
      <c r="C663" s="545"/>
      <c r="D663" s="545"/>
      <c r="E663" s="545"/>
      <c r="F663" s="545"/>
      <c r="G663" s="545"/>
      <c r="H663" s="545"/>
      <c r="I663" s="545"/>
      <c r="J663" s="545"/>
      <c r="K663" s="545"/>
      <c r="L663" s="545"/>
      <c r="M663" s="545"/>
      <c r="N663" s="545"/>
      <c r="O663" s="545"/>
      <c r="P663" s="545"/>
      <c r="Q663" s="545"/>
      <c r="R663" s="545"/>
      <c r="S663" s="545"/>
      <c r="T663" s="545"/>
      <c r="U663" s="545"/>
      <c r="V663" s="545"/>
      <c r="W663" s="545"/>
      <c r="X663" s="545"/>
      <c r="Y663" s="545"/>
      <c r="Z663" s="545"/>
    </row>
    <row r="664" ht="9.0" customHeight="1">
      <c r="A664" s="545"/>
      <c r="B664" s="545"/>
      <c r="C664" s="545"/>
      <c r="D664" s="545"/>
      <c r="E664" s="545"/>
      <c r="F664" s="545"/>
      <c r="G664" s="545"/>
      <c r="H664" s="545"/>
      <c r="I664" s="545"/>
      <c r="J664" s="545"/>
      <c r="K664" s="545"/>
      <c r="L664" s="545"/>
      <c r="M664" s="545"/>
      <c r="N664" s="545"/>
      <c r="O664" s="545"/>
      <c r="P664" s="545"/>
      <c r="Q664" s="545"/>
      <c r="R664" s="545"/>
      <c r="S664" s="545"/>
      <c r="T664" s="545"/>
      <c r="U664" s="545"/>
      <c r="V664" s="545"/>
      <c r="W664" s="545"/>
      <c r="X664" s="545"/>
      <c r="Y664" s="545"/>
      <c r="Z664" s="545"/>
    </row>
    <row r="665" ht="9.0" customHeight="1">
      <c r="A665" s="545"/>
      <c r="B665" s="545"/>
      <c r="C665" s="545"/>
      <c r="D665" s="545"/>
      <c r="E665" s="545"/>
      <c r="F665" s="545"/>
      <c r="G665" s="545"/>
      <c r="H665" s="545"/>
      <c r="I665" s="545"/>
      <c r="J665" s="545"/>
      <c r="K665" s="545"/>
      <c r="L665" s="545"/>
      <c r="M665" s="545"/>
      <c r="N665" s="545"/>
      <c r="O665" s="545"/>
      <c r="P665" s="545"/>
      <c r="Q665" s="545"/>
      <c r="R665" s="545"/>
      <c r="S665" s="545"/>
      <c r="T665" s="545"/>
      <c r="U665" s="545"/>
      <c r="V665" s="545"/>
      <c r="W665" s="545"/>
      <c r="X665" s="545"/>
      <c r="Y665" s="545"/>
      <c r="Z665" s="545"/>
    </row>
    <row r="666" ht="9.0" customHeight="1">
      <c r="A666" s="545"/>
      <c r="B666" s="545"/>
      <c r="C666" s="545"/>
      <c r="D666" s="545"/>
      <c r="E666" s="545"/>
      <c r="F666" s="545"/>
      <c r="G666" s="545"/>
      <c r="H666" s="545"/>
      <c r="I666" s="545"/>
      <c r="J666" s="545"/>
      <c r="K666" s="545"/>
      <c r="L666" s="545"/>
      <c r="M666" s="545"/>
      <c r="N666" s="545"/>
      <c r="O666" s="545"/>
      <c r="P666" s="545"/>
      <c r="Q666" s="545"/>
      <c r="R666" s="545"/>
      <c r="S666" s="545"/>
      <c r="T666" s="545"/>
      <c r="U666" s="545"/>
      <c r="V666" s="545"/>
      <c r="W666" s="545"/>
      <c r="X666" s="545"/>
      <c r="Y666" s="545"/>
      <c r="Z666" s="545"/>
    </row>
    <row r="667" ht="9.0" customHeight="1">
      <c r="A667" s="545"/>
      <c r="B667" s="545"/>
      <c r="C667" s="545"/>
      <c r="D667" s="545"/>
      <c r="E667" s="545"/>
      <c r="F667" s="545"/>
      <c r="G667" s="545"/>
      <c r="H667" s="545"/>
      <c r="I667" s="545"/>
      <c r="J667" s="545"/>
      <c r="K667" s="545"/>
      <c r="L667" s="545"/>
      <c r="M667" s="545"/>
      <c r="N667" s="545"/>
      <c r="O667" s="545"/>
      <c r="P667" s="545"/>
      <c r="Q667" s="545"/>
      <c r="R667" s="545"/>
      <c r="S667" s="545"/>
      <c r="T667" s="545"/>
      <c r="U667" s="545"/>
      <c r="V667" s="545"/>
      <c r="W667" s="545"/>
      <c r="X667" s="545"/>
      <c r="Y667" s="545"/>
      <c r="Z667" s="545"/>
    </row>
    <row r="668" ht="9.0" customHeight="1">
      <c r="A668" s="545"/>
      <c r="B668" s="545"/>
      <c r="C668" s="545"/>
      <c r="D668" s="545"/>
      <c r="E668" s="545"/>
      <c r="F668" s="545"/>
      <c r="G668" s="545"/>
      <c r="H668" s="545"/>
      <c r="I668" s="545"/>
      <c r="J668" s="545"/>
      <c r="K668" s="545"/>
      <c r="L668" s="545"/>
      <c r="M668" s="545"/>
      <c r="N668" s="545"/>
      <c r="O668" s="545"/>
      <c r="P668" s="545"/>
      <c r="Q668" s="545"/>
      <c r="R668" s="545"/>
      <c r="S668" s="545"/>
      <c r="T668" s="545"/>
      <c r="U668" s="545"/>
      <c r="V668" s="545"/>
      <c r="W668" s="545"/>
      <c r="X668" s="545"/>
      <c r="Y668" s="545"/>
      <c r="Z668" s="545"/>
    </row>
    <row r="669" ht="9.0" customHeight="1">
      <c r="A669" s="545"/>
      <c r="B669" s="545"/>
      <c r="C669" s="545"/>
      <c r="D669" s="545"/>
      <c r="E669" s="545"/>
      <c r="F669" s="545"/>
      <c r="G669" s="545"/>
      <c r="H669" s="545"/>
      <c r="I669" s="545"/>
      <c r="J669" s="545"/>
      <c r="K669" s="545"/>
      <c r="L669" s="545"/>
      <c r="M669" s="545"/>
      <c r="N669" s="545"/>
      <c r="O669" s="545"/>
      <c r="P669" s="545"/>
      <c r="Q669" s="545"/>
      <c r="R669" s="545"/>
      <c r="S669" s="545"/>
      <c r="T669" s="545"/>
      <c r="U669" s="545"/>
      <c r="V669" s="545"/>
      <c r="W669" s="545"/>
      <c r="X669" s="545"/>
      <c r="Y669" s="545"/>
      <c r="Z669" s="545"/>
    </row>
    <row r="670" ht="9.0" customHeight="1">
      <c r="A670" s="545"/>
      <c r="B670" s="545"/>
      <c r="C670" s="545"/>
      <c r="D670" s="545"/>
      <c r="E670" s="545"/>
      <c r="F670" s="545"/>
      <c r="G670" s="545"/>
      <c r="H670" s="545"/>
      <c r="I670" s="545"/>
      <c r="J670" s="545"/>
      <c r="K670" s="545"/>
      <c r="L670" s="545"/>
      <c r="M670" s="545"/>
      <c r="N670" s="545"/>
      <c r="O670" s="545"/>
      <c r="P670" s="545"/>
      <c r="Q670" s="545"/>
      <c r="R670" s="545"/>
      <c r="S670" s="545"/>
      <c r="T670" s="545"/>
      <c r="U670" s="545"/>
      <c r="V670" s="545"/>
      <c r="W670" s="545"/>
      <c r="X670" s="545"/>
      <c r="Y670" s="545"/>
      <c r="Z670" s="545"/>
    </row>
    <row r="671" ht="9.0" customHeight="1">
      <c r="A671" s="545"/>
      <c r="B671" s="545"/>
      <c r="C671" s="545"/>
      <c r="D671" s="545"/>
      <c r="E671" s="545"/>
      <c r="F671" s="545"/>
      <c r="G671" s="545"/>
      <c r="H671" s="545"/>
      <c r="I671" s="545"/>
      <c r="J671" s="545"/>
      <c r="K671" s="545"/>
      <c r="L671" s="545"/>
      <c r="M671" s="545"/>
      <c r="N671" s="545"/>
      <c r="O671" s="545"/>
      <c r="P671" s="545"/>
      <c r="Q671" s="545"/>
      <c r="R671" s="545"/>
      <c r="S671" s="545"/>
      <c r="T671" s="545"/>
      <c r="U671" s="545"/>
      <c r="V671" s="545"/>
      <c r="W671" s="545"/>
      <c r="X671" s="545"/>
      <c r="Y671" s="545"/>
      <c r="Z671" s="545"/>
    </row>
    <row r="672" ht="9.0" customHeight="1">
      <c r="A672" s="545"/>
      <c r="B672" s="545"/>
      <c r="C672" s="545"/>
      <c r="D672" s="545"/>
      <c r="E672" s="545"/>
      <c r="F672" s="545"/>
      <c r="G672" s="545"/>
      <c r="H672" s="545"/>
      <c r="I672" s="545"/>
      <c r="J672" s="545"/>
      <c r="K672" s="545"/>
      <c r="L672" s="545"/>
      <c r="M672" s="545"/>
      <c r="N672" s="545"/>
      <c r="O672" s="545"/>
      <c r="P672" s="545"/>
      <c r="Q672" s="545"/>
      <c r="R672" s="545"/>
      <c r="S672" s="545"/>
      <c r="T672" s="545"/>
      <c r="U672" s="545"/>
      <c r="V672" s="545"/>
      <c r="W672" s="545"/>
      <c r="X672" s="545"/>
      <c r="Y672" s="545"/>
      <c r="Z672" s="545"/>
    </row>
    <row r="673" ht="9.0" customHeight="1">
      <c r="A673" s="545"/>
      <c r="B673" s="545"/>
      <c r="C673" s="545"/>
      <c r="D673" s="545"/>
      <c r="E673" s="545"/>
      <c r="F673" s="545"/>
      <c r="G673" s="545"/>
      <c r="H673" s="545"/>
      <c r="I673" s="545"/>
      <c r="J673" s="545"/>
      <c r="K673" s="545"/>
      <c r="L673" s="545"/>
      <c r="M673" s="545"/>
      <c r="N673" s="545"/>
      <c r="O673" s="545"/>
      <c r="P673" s="545"/>
      <c r="Q673" s="545"/>
      <c r="R673" s="545"/>
      <c r="S673" s="545"/>
      <c r="T673" s="545"/>
      <c r="U673" s="545"/>
      <c r="V673" s="545"/>
      <c r="W673" s="545"/>
      <c r="X673" s="545"/>
      <c r="Y673" s="545"/>
      <c r="Z673" s="545"/>
    </row>
    <row r="674" ht="9.0" customHeight="1">
      <c r="A674" s="545"/>
      <c r="B674" s="545"/>
      <c r="C674" s="545"/>
      <c r="D674" s="545"/>
      <c r="E674" s="545"/>
      <c r="F674" s="545"/>
      <c r="G674" s="545"/>
      <c r="H674" s="545"/>
      <c r="I674" s="545"/>
      <c r="J674" s="545"/>
      <c r="K674" s="545"/>
      <c r="L674" s="545"/>
      <c r="M674" s="545"/>
      <c r="N674" s="545"/>
      <c r="O674" s="545"/>
      <c r="P674" s="545"/>
      <c r="Q674" s="545"/>
      <c r="R674" s="545"/>
      <c r="S674" s="545"/>
      <c r="T674" s="545"/>
      <c r="U674" s="545"/>
      <c r="V674" s="545"/>
      <c r="W674" s="545"/>
      <c r="X674" s="545"/>
      <c r="Y674" s="545"/>
      <c r="Z674" s="545"/>
    </row>
    <row r="675" ht="9.0" customHeight="1">
      <c r="A675" s="545"/>
      <c r="B675" s="545"/>
      <c r="C675" s="545"/>
      <c r="D675" s="545"/>
      <c r="E675" s="545"/>
      <c r="F675" s="545"/>
      <c r="G675" s="545"/>
      <c r="H675" s="545"/>
      <c r="I675" s="545"/>
      <c r="J675" s="545"/>
      <c r="K675" s="545"/>
      <c r="L675" s="545"/>
      <c r="M675" s="545"/>
      <c r="N675" s="545"/>
      <c r="O675" s="545"/>
      <c r="P675" s="545"/>
      <c r="Q675" s="545"/>
      <c r="R675" s="545"/>
      <c r="S675" s="545"/>
      <c r="T675" s="545"/>
      <c r="U675" s="545"/>
      <c r="V675" s="545"/>
      <c r="W675" s="545"/>
      <c r="X675" s="545"/>
      <c r="Y675" s="545"/>
      <c r="Z675" s="545"/>
    </row>
    <row r="676" ht="9.0" customHeight="1">
      <c r="A676" s="545"/>
      <c r="B676" s="545"/>
      <c r="C676" s="545"/>
      <c r="D676" s="545"/>
      <c r="E676" s="545"/>
      <c r="F676" s="545"/>
      <c r="G676" s="545"/>
      <c r="H676" s="545"/>
      <c r="I676" s="545"/>
      <c r="J676" s="545"/>
      <c r="K676" s="545"/>
      <c r="L676" s="545"/>
      <c r="M676" s="545"/>
      <c r="N676" s="545"/>
      <c r="O676" s="545"/>
      <c r="P676" s="545"/>
      <c r="Q676" s="545"/>
      <c r="R676" s="545"/>
      <c r="S676" s="545"/>
      <c r="T676" s="545"/>
      <c r="U676" s="545"/>
      <c r="V676" s="545"/>
      <c r="W676" s="545"/>
      <c r="X676" s="545"/>
      <c r="Y676" s="545"/>
      <c r="Z676" s="545"/>
    </row>
    <row r="677" ht="9.0" customHeight="1">
      <c r="A677" s="545"/>
      <c r="B677" s="545"/>
      <c r="C677" s="545"/>
      <c r="D677" s="545"/>
      <c r="E677" s="545"/>
      <c r="F677" s="545"/>
      <c r="G677" s="545"/>
      <c r="H677" s="545"/>
      <c r="I677" s="545"/>
      <c r="J677" s="545"/>
      <c r="K677" s="545"/>
      <c r="L677" s="545"/>
      <c r="M677" s="545"/>
      <c r="N677" s="545"/>
      <c r="O677" s="545"/>
      <c r="P677" s="545"/>
      <c r="Q677" s="545"/>
      <c r="R677" s="545"/>
      <c r="S677" s="545"/>
      <c r="T677" s="545"/>
      <c r="U677" s="545"/>
      <c r="V677" s="545"/>
      <c r="W677" s="545"/>
      <c r="X677" s="545"/>
      <c r="Y677" s="545"/>
      <c r="Z677" s="545"/>
    </row>
    <row r="678" ht="9.0" customHeight="1">
      <c r="A678" s="545"/>
      <c r="B678" s="545"/>
      <c r="C678" s="545"/>
      <c r="D678" s="545"/>
      <c r="E678" s="545"/>
      <c r="F678" s="545"/>
      <c r="G678" s="545"/>
      <c r="H678" s="545"/>
      <c r="I678" s="545"/>
      <c r="J678" s="545"/>
      <c r="K678" s="545"/>
      <c r="L678" s="545"/>
      <c r="M678" s="545"/>
      <c r="N678" s="545"/>
      <c r="O678" s="545"/>
      <c r="P678" s="545"/>
      <c r="Q678" s="545"/>
      <c r="R678" s="545"/>
      <c r="S678" s="545"/>
      <c r="T678" s="545"/>
      <c r="U678" s="545"/>
      <c r="V678" s="545"/>
      <c r="W678" s="545"/>
      <c r="X678" s="545"/>
      <c r="Y678" s="545"/>
      <c r="Z678" s="545"/>
    </row>
    <row r="679" ht="9.0" customHeight="1">
      <c r="A679" s="545"/>
      <c r="B679" s="545"/>
      <c r="C679" s="545"/>
      <c r="D679" s="545"/>
      <c r="E679" s="545"/>
      <c r="F679" s="545"/>
      <c r="G679" s="545"/>
      <c r="H679" s="545"/>
      <c r="I679" s="545"/>
      <c r="J679" s="545"/>
      <c r="K679" s="545"/>
      <c r="L679" s="545"/>
      <c r="M679" s="545"/>
      <c r="N679" s="545"/>
      <c r="O679" s="545"/>
      <c r="P679" s="545"/>
      <c r="Q679" s="545"/>
      <c r="R679" s="545"/>
      <c r="S679" s="545"/>
      <c r="T679" s="545"/>
      <c r="U679" s="545"/>
      <c r="V679" s="545"/>
      <c r="W679" s="545"/>
      <c r="X679" s="545"/>
      <c r="Y679" s="545"/>
      <c r="Z679" s="545"/>
    </row>
    <row r="680" ht="9.0" customHeight="1">
      <c r="A680" s="545"/>
      <c r="B680" s="545"/>
      <c r="C680" s="545"/>
      <c r="D680" s="545"/>
      <c r="E680" s="545"/>
      <c r="F680" s="545"/>
      <c r="G680" s="545"/>
      <c r="H680" s="545"/>
      <c r="I680" s="545"/>
      <c r="J680" s="545"/>
      <c r="K680" s="545"/>
      <c r="L680" s="545"/>
      <c r="M680" s="545"/>
      <c r="N680" s="545"/>
      <c r="O680" s="545"/>
      <c r="P680" s="545"/>
      <c r="Q680" s="545"/>
      <c r="R680" s="545"/>
      <c r="S680" s="545"/>
      <c r="T680" s="545"/>
      <c r="U680" s="545"/>
      <c r="V680" s="545"/>
      <c r="W680" s="545"/>
      <c r="X680" s="545"/>
      <c r="Y680" s="545"/>
      <c r="Z680" s="545"/>
    </row>
    <row r="681" ht="9.0" customHeight="1">
      <c r="A681" s="545"/>
      <c r="B681" s="545"/>
      <c r="C681" s="545"/>
      <c r="D681" s="545"/>
      <c r="E681" s="545"/>
      <c r="F681" s="545"/>
      <c r="G681" s="545"/>
      <c r="H681" s="545"/>
      <c r="I681" s="545"/>
      <c r="J681" s="545"/>
      <c r="K681" s="545"/>
      <c r="L681" s="545"/>
      <c r="M681" s="545"/>
      <c r="N681" s="545"/>
      <c r="O681" s="545"/>
      <c r="P681" s="545"/>
      <c r="Q681" s="545"/>
      <c r="R681" s="545"/>
      <c r="S681" s="545"/>
      <c r="T681" s="545"/>
      <c r="U681" s="545"/>
      <c r="V681" s="545"/>
      <c r="W681" s="545"/>
      <c r="X681" s="545"/>
      <c r="Y681" s="545"/>
      <c r="Z681" s="545"/>
    </row>
    <row r="682" ht="9.0" customHeight="1">
      <c r="A682" s="545"/>
      <c r="B682" s="545"/>
      <c r="C682" s="545"/>
      <c r="D682" s="545"/>
      <c r="E682" s="545"/>
      <c r="F682" s="545"/>
      <c r="G682" s="545"/>
      <c r="H682" s="545"/>
      <c r="I682" s="545"/>
      <c r="J682" s="545"/>
      <c r="K682" s="545"/>
      <c r="L682" s="545"/>
      <c r="M682" s="545"/>
      <c r="N682" s="545"/>
      <c r="O682" s="545"/>
      <c r="P682" s="545"/>
      <c r="Q682" s="545"/>
      <c r="R682" s="545"/>
      <c r="S682" s="545"/>
      <c r="T682" s="545"/>
      <c r="U682" s="545"/>
      <c r="V682" s="545"/>
      <c r="W682" s="545"/>
      <c r="X682" s="545"/>
      <c r="Y682" s="545"/>
      <c r="Z682" s="545"/>
    </row>
    <row r="683" ht="9.0" customHeight="1">
      <c r="A683" s="545"/>
      <c r="B683" s="545"/>
      <c r="C683" s="545"/>
      <c r="D683" s="545"/>
      <c r="E683" s="545"/>
      <c r="F683" s="545"/>
      <c r="G683" s="545"/>
      <c r="H683" s="545"/>
      <c r="I683" s="545"/>
      <c r="J683" s="545"/>
      <c r="K683" s="545"/>
      <c r="L683" s="545"/>
      <c r="M683" s="545"/>
      <c r="N683" s="545"/>
      <c r="O683" s="545"/>
      <c r="P683" s="545"/>
      <c r="Q683" s="545"/>
      <c r="R683" s="545"/>
      <c r="S683" s="545"/>
      <c r="T683" s="545"/>
      <c r="U683" s="545"/>
      <c r="V683" s="545"/>
      <c r="W683" s="545"/>
      <c r="X683" s="545"/>
      <c r="Y683" s="545"/>
      <c r="Z683" s="545"/>
    </row>
    <row r="684" ht="9.0" customHeight="1">
      <c r="A684" s="545"/>
      <c r="B684" s="545"/>
      <c r="C684" s="545"/>
      <c r="D684" s="545"/>
      <c r="E684" s="545"/>
      <c r="F684" s="545"/>
      <c r="G684" s="545"/>
      <c r="H684" s="545"/>
      <c r="I684" s="545"/>
      <c r="J684" s="545"/>
      <c r="K684" s="545"/>
      <c r="L684" s="545"/>
      <c r="M684" s="545"/>
      <c r="N684" s="545"/>
      <c r="O684" s="545"/>
      <c r="P684" s="545"/>
      <c r="Q684" s="545"/>
      <c r="R684" s="545"/>
      <c r="S684" s="545"/>
      <c r="T684" s="545"/>
      <c r="U684" s="545"/>
      <c r="V684" s="545"/>
      <c r="W684" s="545"/>
      <c r="X684" s="545"/>
      <c r="Y684" s="545"/>
      <c r="Z684" s="545"/>
    </row>
    <row r="685" ht="9.0" customHeight="1">
      <c r="A685" s="545"/>
      <c r="B685" s="545"/>
      <c r="C685" s="545"/>
      <c r="D685" s="545"/>
      <c r="E685" s="545"/>
      <c r="F685" s="545"/>
      <c r="G685" s="545"/>
      <c r="H685" s="545"/>
      <c r="I685" s="545"/>
      <c r="J685" s="545"/>
      <c r="K685" s="545"/>
      <c r="L685" s="545"/>
      <c r="M685" s="545"/>
      <c r="N685" s="545"/>
      <c r="O685" s="545"/>
      <c r="P685" s="545"/>
      <c r="Q685" s="545"/>
      <c r="R685" s="545"/>
      <c r="S685" s="545"/>
      <c r="T685" s="545"/>
      <c r="U685" s="545"/>
      <c r="V685" s="545"/>
      <c r="W685" s="545"/>
      <c r="X685" s="545"/>
      <c r="Y685" s="545"/>
      <c r="Z685" s="545"/>
    </row>
    <row r="686" ht="9.0" customHeight="1">
      <c r="A686" s="545"/>
      <c r="B686" s="545"/>
      <c r="C686" s="545"/>
      <c r="D686" s="545"/>
      <c r="E686" s="545"/>
      <c r="F686" s="545"/>
      <c r="G686" s="545"/>
      <c r="H686" s="545"/>
      <c r="I686" s="545"/>
      <c r="J686" s="545"/>
      <c r="K686" s="545"/>
      <c r="L686" s="545"/>
      <c r="M686" s="545"/>
      <c r="N686" s="545"/>
      <c r="O686" s="545"/>
      <c r="P686" s="545"/>
      <c r="Q686" s="545"/>
      <c r="R686" s="545"/>
      <c r="S686" s="545"/>
      <c r="T686" s="545"/>
      <c r="U686" s="545"/>
      <c r="V686" s="545"/>
      <c r="W686" s="545"/>
      <c r="X686" s="545"/>
      <c r="Y686" s="545"/>
      <c r="Z686" s="545"/>
    </row>
    <row r="687" ht="9.0" customHeight="1">
      <c r="A687" s="545"/>
      <c r="B687" s="545"/>
      <c r="C687" s="545"/>
      <c r="D687" s="545"/>
      <c r="E687" s="545"/>
      <c r="F687" s="545"/>
      <c r="G687" s="545"/>
      <c r="H687" s="545"/>
      <c r="I687" s="545"/>
      <c r="J687" s="545"/>
      <c r="K687" s="545"/>
      <c r="L687" s="545"/>
      <c r="M687" s="545"/>
      <c r="N687" s="545"/>
      <c r="O687" s="545"/>
      <c r="P687" s="545"/>
      <c r="Q687" s="545"/>
      <c r="R687" s="545"/>
      <c r="S687" s="545"/>
      <c r="T687" s="545"/>
      <c r="U687" s="545"/>
      <c r="V687" s="545"/>
      <c r="W687" s="545"/>
      <c r="X687" s="545"/>
      <c r="Y687" s="545"/>
      <c r="Z687" s="545"/>
    </row>
    <row r="688" ht="9.0" customHeight="1">
      <c r="A688" s="545"/>
      <c r="B688" s="545"/>
      <c r="C688" s="545"/>
      <c r="D688" s="545"/>
      <c r="E688" s="545"/>
      <c r="F688" s="545"/>
      <c r="G688" s="545"/>
      <c r="H688" s="545"/>
      <c r="I688" s="545"/>
      <c r="J688" s="545"/>
      <c r="K688" s="545"/>
      <c r="L688" s="545"/>
      <c r="M688" s="545"/>
      <c r="N688" s="545"/>
      <c r="O688" s="545"/>
      <c r="P688" s="545"/>
      <c r="Q688" s="545"/>
      <c r="R688" s="545"/>
      <c r="S688" s="545"/>
      <c r="T688" s="545"/>
      <c r="U688" s="545"/>
      <c r="V688" s="545"/>
      <c r="W688" s="545"/>
      <c r="X688" s="545"/>
      <c r="Y688" s="545"/>
      <c r="Z688" s="545"/>
    </row>
    <row r="689" ht="9.0" customHeight="1">
      <c r="A689" s="545"/>
      <c r="B689" s="545"/>
      <c r="C689" s="545"/>
      <c r="D689" s="545"/>
      <c r="E689" s="545"/>
      <c r="F689" s="545"/>
      <c r="G689" s="545"/>
      <c r="H689" s="545"/>
      <c r="I689" s="545"/>
      <c r="J689" s="545"/>
      <c r="K689" s="545"/>
      <c r="L689" s="545"/>
      <c r="M689" s="545"/>
      <c r="N689" s="545"/>
      <c r="O689" s="545"/>
      <c r="P689" s="545"/>
      <c r="Q689" s="545"/>
      <c r="R689" s="545"/>
      <c r="S689" s="545"/>
      <c r="T689" s="545"/>
      <c r="U689" s="545"/>
      <c r="V689" s="545"/>
      <c r="W689" s="545"/>
      <c r="X689" s="545"/>
      <c r="Y689" s="545"/>
      <c r="Z689" s="545"/>
    </row>
    <row r="690" ht="9.0" customHeight="1">
      <c r="A690" s="545"/>
      <c r="B690" s="545"/>
      <c r="C690" s="545"/>
      <c r="D690" s="545"/>
      <c r="E690" s="545"/>
      <c r="F690" s="545"/>
      <c r="G690" s="545"/>
      <c r="H690" s="545"/>
      <c r="I690" s="545"/>
      <c r="J690" s="545"/>
      <c r="K690" s="545"/>
      <c r="L690" s="545"/>
      <c r="M690" s="545"/>
      <c r="N690" s="545"/>
      <c r="O690" s="545"/>
      <c r="P690" s="545"/>
      <c r="Q690" s="545"/>
      <c r="R690" s="545"/>
      <c r="S690" s="545"/>
      <c r="T690" s="545"/>
      <c r="U690" s="545"/>
      <c r="V690" s="545"/>
      <c r="W690" s="545"/>
      <c r="X690" s="545"/>
      <c r="Y690" s="545"/>
      <c r="Z690" s="545"/>
    </row>
    <row r="691" ht="9.0" customHeight="1">
      <c r="A691" s="545"/>
      <c r="B691" s="545"/>
      <c r="C691" s="545"/>
      <c r="D691" s="545"/>
      <c r="E691" s="545"/>
      <c r="F691" s="545"/>
      <c r="G691" s="545"/>
      <c r="H691" s="545"/>
      <c r="I691" s="545"/>
      <c r="J691" s="545"/>
      <c r="K691" s="545"/>
      <c r="L691" s="545"/>
      <c r="M691" s="545"/>
      <c r="N691" s="545"/>
      <c r="O691" s="545"/>
      <c r="P691" s="545"/>
      <c r="Q691" s="545"/>
      <c r="R691" s="545"/>
      <c r="S691" s="545"/>
      <c r="T691" s="545"/>
      <c r="U691" s="545"/>
      <c r="V691" s="545"/>
      <c r="W691" s="545"/>
      <c r="X691" s="545"/>
      <c r="Y691" s="545"/>
      <c r="Z691" s="545"/>
    </row>
    <row r="692" ht="9.0" customHeight="1">
      <c r="A692" s="545"/>
      <c r="B692" s="545"/>
      <c r="C692" s="545"/>
      <c r="D692" s="545"/>
      <c r="E692" s="545"/>
      <c r="F692" s="545"/>
      <c r="G692" s="545"/>
      <c r="H692" s="545"/>
      <c r="I692" s="545"/>
      <c r="J692" s="545"/>
      <c r="K692" s="545"/>
      <c r="L692" s="545"/>
      <c r="M692" s="545"/>
      <c r="N692" s="545"/>
      <c r="O692" s="545"/>
      <c r="P692" s="545"/>
      <c r="Q692" s="545"/>
      <c r="R692" s="545"/>
      <c r="S692" s="545"/>
      <c r="T692" s="545"/>
      <c r="U692" s="545"/>
      <c r="V692" s="545"/>
      <c r="W692" s="545"/>
      <c r="X692" s="545"/>
      <c r="Y692" s="545"/>
      <c r="Z692" s="545"/>
    </row>
    <row r="693" ht="9.0" customHeight="1">
      <c r="A693" s="545"/>
      <c r="B693" s="545"/>
      <c r="C693" s="545"/>
      <c r="D693" s="545"/>
      <c r="E693" s="545"/>
      <c r="F693" s="545"/>
      <c r="G693" s="545"/>
      <c r="H693" s="545"/>
      <c r="I693" s="545"/>
      <c r="J693" s="545"/>
      <c r="K693" s="545"/>
      <c r="L693" s="545"/>
      <c r="M693" s="545"/>
      <c r="N693" s="545"/>
      <c r="O693" s="545"/>
      <c r="P693" s="545"/>
      <c r="Q693" s="545"/>
      <c r="R693" s="545"/>
      <c r="S693" s="545"/>
      <c r="T693" s="545"/>
      <c r="U693" s="545"/>
      <c r="V693" s="545"/>
      <c r="W693" s="545"/>
      <c r="X693" s="545"/>
      <c r="Y693" s="545"/>
      <c r="Z693" s="545"/>
    </row>
    <row r="694" ht="9.0" customHeight="1">
      <c r="A694" s="545"/>
      <c r="B694" s="545"/>
      <c r="C694" s="545"/>
      <c r="D694" s="545"/>
      <c r="E694" s="545"/>
      <c r="F694" s="545"/>
      <c r="G694" s="545"/>
      <c r="H694" s="545"/>
      <c r="I694" s="545"/>
      <c r="J694" s="545"/>
      <c r="K694" s="545"/>
      <c r="L694" s="545"/>
      <c r="M694" s="545"/>
      <c r="N694" s="545"/>
      <c r="O694" s="545"/>
      <c r="P694" s="545"/>
      <c r="Q694" s="545"/>
      <c r="R694" s="545"/>
      <c r="S694" s="545"/>
      <c r="T694" s="545"/>
      <c r="U694" s="545"/>
      <c r="V694" s="545"/>
      <c r="W694" s="545"/>
      <c r="X694" s="545"/>
      <c r="Y694" s="545"/>
      <c r="Z694" s="545"/>
    </row>
    <row r="695" ht="9.0" customHeight="1">
      <c r="A695" s="545"/>
      <c r="B695" s="545"/>
      <c r="C695" s="545"/>
      <c r="D695" s="545"/>
      <c r="E695" s="545"/>
      <c r="F695" s="545"/>
      <c r="G695" s="545"/>
      <c r="H695" s="545"/>
      <c r="I695" s="545"/>
      <c r="J695" s="545"/>
      <c r="K695" s="545"/>
      <c r="L695" s="545"/>
      <c r="M695" s="545"/>
      <c r="N695" s="545"/>
      <c r="O695" s="545"/>
      <c r="P695" s="545"/>
      <c r="Q695" s="545"/>
      <c r="R695" s="545"/>
      <c r="S695" s="545"/>
      <c r="T695" s="545"/>
      <c r="U695" s="545"/>
      <c r="V695" s="545"/>
      <c r="W695" s="545"/>
      <c r="X695" s="545"/>
      <c r="Y695" s="545"/>
      <c r="Z695" s="545"/>
    </row>
    <row r="696" ht="9.0" customHeight="1">
      <c r="A696" s="545"/>
      <c r="B696" s="545"/>
      <c r="C696" s="545"/>
      <c r="D696" s="545"/>
      <c r="E696" s="545"/>
      <c r="F696" s="545"/>
      <c r="G696" s="545"/>
      <c r="H696" s="545"/>
      <c r="I696" s="545"/>
      <c r="J696" s="545"/>
      <c r="K696" s="545"/>
      <c r="L696" s="545"/>
      <c r="M696" s="545"/>
      <c r="N696" s="545"/>
      <c r="O696" s="545"/>
      <c r="P696" s="545"/>
      <c r="Q696" s="545"/>
      <c r="R696" s="545"/>
      <c r="S696" s="545"/>
      <c r="T696" s="545"/>
      <c r="U696" s="545"/>
      <c r="V696" s="545"/>
      <c r="W696" s="545"/>
      <c r="X696" s="545"/>
      <c r="Y696" s="545"/>
      <c r="Z696" s="545"/>
    </row>
    <row r="697" ht="9.0" customHeight="1">
      <c r="A697" s="545"/>
      <c r="B697" s="545"/>
      <c r="C697" s="545"/>
      <c r="D697" s="545"/>
      <c r="E697" s="545"/>
      <c r="F697" s="545"/>
      <c r="G697" s="545"/>
      <c r="H697" s="545"/>
      <c r="I697" s="545"/>
      <c r="J697" s="545"/>
      <c r="K697" s="545"/>
      <c r="L697" s="545"/>
      <c r="M697" s="545"/>
      <c r="N697" s="545"/>
      <c r="O697" s="545"/>
      <c r="P697" s="545"/>
      <c r="Q697" s="545"/>
      <c r="R697" s="545"/>
      <c r="S697" s="545"/>
      <c r="T697" s="545"/>
      <c r="U697" s="545"/>
      <c r="V697" s="545"/>
      <c r="W697" s="545"/>
      <c r="X697" s="545"/>
      <c r="Y697" s="545"/>
      <c r="Z697" s="545"/>
    </row>
    <row r="698" ht="9.0" customHeight="1">
      <c r="A698" s="545"/>
      <c r="B698" s="545"/>
      <c r="C698" s="545"/>
      <c r="D698" s="545"/>
      <c r="E698" s="545"/>
      <c r="F698" s="545"/>
      <c r="G698" s="545"/>
      <c r="H698" s="545"/>
      <c r="I698" s="545"/>
      <c r="J698" s="545"/>
      <c r="K698" s="545"/>
      <c r="L698" s="545"/>
      <c r="M698" s="545"/>
      <c r="N698" s="545"/>
      <c r="O698" s="545"/>
      <c r="P698" s="545"/>
      <c r="Q698" s="545"/>
      <c r="R698" s="545"/>
      <c r="S698" s="545"/>
      <c r="T698" s="545"/>
      <c r="U698" s="545"/>
      <c r="V698" s="545"/>
      <c r="W698" s="545"/>
      <c r="X698" s="545"/>
      <c r="Y698" s="545"/>
      <c r="Z698" s="545"/>
    </row>
    <row r="699" ht="9.0" customHeight="1">
      <c r="A699" s="545"/>
      <c r="B699" s="545"/>
      <c r="C699" s="545"/>
      <c r="D699" s="545"/>
      <c r="E699" s="545"/>
      <c r="F699" s="545"/>
      <c r="G699" s="545"/>
      <c r="H699" s="545"/>
      <c r="I699" s="545"/>
      <c r="J699" s="545"/>
      <c r="K699" s="545"/>
      <c r="L699" s="545"/>
      <c r="M699" s="545"/>
      <c r="N699" s="545"/>
      <c r="O699" s="545"/>
      <c r="P699" s="545"/>
      <c r="Q699" s="545"/>
      <c r="R699" s="545"/>
      <c r="S699" s="545"/>
      <c r="T699" s="545"/>
      <c r="U699" s="545"/>
      <c r="V699" s="545"/>
      <c r="W699" s="545"/>
      <c r="X699" s="545"/>
      <c r="Y699" s="545"/>
      <c r="Z699" s="545"/>
    </row>
    <row r="700" ht="9.0" customHeight="1">
      <c r="A700" s="545"/>
      <c r="B700" s="545"/>
      <c r="C700" s="545"/>
      <c r="D700" s="545"/>
      <c r="E700" s="545"/>
      <c r="F700" s="545"/>
      <c r="G700" s="545"/>
      <c r="H700" s="545"/>
      <c r="I700" s="545"/>
      <c r="J700" s="545"/>
      <c r="K700" s="545"/>
      <c r="L700" s="545"/>
      <c r="M700" s="545"/>
      <c r="N700" s="545"/>
      <c r="O700" s="545"/>
      <c r="P700" s="545"/>
      <c r="Q700" s="545"/>
      <c r="R700" s="545"/>
      <c r="S700" s="545"/>
      <c r="T700" s="545"/>
      <c r="U700" s="545"/>
      <c r="V700" s="545"/>
      <c r="W700" s="545"/>
      <c r="X700" s="545"/>
      <c r="Y700" s="545"/>
      <c r="Z700" s="545"/>
    </row>
    <row r="701" ht="9.0" customHeight="1">
      <c r="A701" s="545"/>
      <c r="B701" s="545"/>
      <c r="C701" s="545"/>
      <c r="D701" s="545"/>
      <c r="E701" s="545"/>
      <c r="F701" s="545"/>
      <c r="G701" s="545"/>
      <c r="H701" s="545"/>
      <c r="I701" s="545"/>
      <c r="J701" s="545"/>
      <c r="K701" s="545"/>
      <c r="L701" s="545"/>
      <c r="M701" s="545"/>
      <c r="N701" s="545"/>
      <c r="O701" s="545"/>
      <c r="P701" s="545"/>
      <c r="Q701" s="545"/>
      <c r="R701" s="545"/>
      <c r="S701" s="545"/>
      <c r="T701" s="545"/>
      <c r="U701" s="545"/>
      <c r="V701" s="545"/>
      <c r="W701" s="545"/>
      <c r="X701" s="545"/>
      <c r="Y701" s="545"/>
      <c r="Z701" s="545"/>
    </row>
    <row r="702" ht="9.0" customHeight="1">
      <c r="A702" s="545"/>
      <c r="B702" s="545"/>
      <c r="C702" s="545"/>
      <c r="D702" s="545"/>
      <c r="E702" s="545"/>
      <c r="F702" s="545"/>
      <c r="G702" s="545"/>
      <c r="H702" s="545"/>
      <c r="I702" s="545"/>
      <c r="J702" s="545"/>
      <c r="K702" s="545"/>
      <c r="L702" s="545"/>
      <c r="M702" s="545"/>
      <c r="N702" s="545"/>
      <c r="O702" s="545"/>
      <c r="P702" s="545"/>
      <c r="Q702" s="545"/>
      <c r="R702" s="545"/>
      <c r="S702" s="545"/>
      <c r="T702" s="545"/>
      <c r="U702" s="545"/>
      <c r="V702" s="545"/>
      <c r="W702" s="545"/>
      <c r="X702" s="545"/>
      <c r="Y702" s="545"/>
      <c r="Z702" s="545"/>
    </row>
    <row r="703" ht="9.0" customHeight="1">
      <c r="A703" s="545"/>
      <c r="B703" s="545"/>
      <c r="C703" s="545"/>
      <c r="D703" s="545"/>
      <c r="E703" s="545"/>
      <c r="F703" s="545"/>
      <c r="G703" s="545"/>
      <c r="H703" s="545"/>
      <c r="I703" s="545"/>
      <c r="J703" s="545"/>
      <c r="K703" s="545"/>
      <c r="L703" s="545"/>
      <c r="M703" s="545"/>
      <c r="N703" s="545"/>
      <c r="O703" s="545"/>
      <c r="P703" s="545"/>
      <c r="Q703" s="545"/>
      <c r="R703" s="545"/>
      <c r="S703" s="545"/>
      <c r="T703" s="545"/>
      <c r="U703" s="545"/>
      <c r="V703" s="545"/>
      <c r="W703" s="545"/>
      <c r="X703" s="545"/>
      <c r="Y703" s="545"/>
      <c r="Z703" s="545"/>
    </row>
    <row r="704" ht="9.0" customHeight="1">
      <c r="A704" s="545"/>
      <c r="B704" s="545"/>
      <c r="C704" s="545"/>
      <c r="D704" s="545"/>
      <c r="E704" s="545"/>
      <c r="F704" s="545"/>
      <c r="G704" s="545"/>
      <c r="H704" s="545"/>
      <c r="I704" s="545"/>
      <c r="J704" s="545"/>
      <c r="K704" s="545"/>
      <c r="L704" s="545"/>
      <c r="M704" s="545"/>
      <c r="N704" s="545"/>
      <c r="O704" s="545"/>
      <c r="P704" s="545"/>
      <c r="Q704" s="545"/>
      <c r="R704" s="545"/>
      <c r="S704" s="545"/>
      <c r="T704" s="545"/>
      <c r="U704" s="545"/>
      <c r="V704" s="545"/>
      <c r="W704" s="545"/>
      <c r="X704" s="545"/>
      <c r="Y704" s="545"/>
      <c r="Z704" s="545"/>
    </row>
    <row r="705" ht="9.0" customHeight="1">
      <c r="A705" s="545"/>
      <c r="B705" s="545"/>
      <c r="C705" s="545"/>
      <c r="D705" s="545"/>
      <c r="E705" s="545"/>
      <c r="F705" s="545"/>
      <c r="G705" s="545"/>
      <c r="H705" s="545"/>
      <c r="I705" s="545"/>
      <c r="J705" s="545"/>
      <c r="K705" s="545"/>
      <c r="L705" s="545"/>
      <c r="M705" s="545"/>
      <c r="N705" s="545"/>
      <c r="O705" s="545"/>
      <c r="P705" s="545"/>
      <c r="Q705" s="545"/>
      <c r="R705" s="545"/>
      <c r="S705" s="545"/>
      <c r="T705" s="545"/>
      <c r="U705" s="545"/>
      <c r="V705" s="545"/>
      <c r="W705" s="545"/>
      <c r="X705" s="545"/>
      <c r="Y705" s="545"/>
      <c r="Z705" s="545"/>
    </row>
    <row r="706" ht="9.0" customHeight="1">
      <c r="A706" s="545"/>
      <c r="B706" s="545"/>
      <c r="C706" s="545"/>
      <c r="D706" s="545"/>
      <c r="E706" s="545"/>
      <c r="F706" s="545"/>
      <c r="G706" s="545"/>
      <c r="H706" s="545"/>
      <c r="I706" s="545"/>
      <c r="J706" s="545"/>
      <c r="K706" s="545"/>
      <c r="L706" s="545"/>
      <c r="M706" s="545"/>
      <c r="N706" s="545"/>
      <c r="O706" s="545"/>
      <c r="P706" s="545"/>
      <c r="Q706" s="545"/>
      <c r="R706" s="545"/>
      <c r="S706" s="545"/>
      <c r="T706" s="545"/>
      <c r="U706" s="545"/>
      <c r="V706" s="545"/>
      <c r="W706" s="545"/>
      <c r="X706" s="545"/>
      <c r="Y706" s="545"/>
      <c r="Z706" s="545"/>
    </row>
    <row r="707" ht="9.0" customHeight="1">
      <c r="A707" s="545"/>
      <c r="B707" s="545"/>
      <c r="C707" s="545"/>
      <c r="D707" s="545"/>
      <c r="E707" s="545"/>
      <c r="F707" s="545"/>
      <c r="G707" s="545"/>
      <c r="H707" s="545"/>
      <c r="I707" s="545"/>
      <c r="J707" s="545"/>
      <c r="K707" s="545"/>
      <c r="L707" s="545"/>
      <c r="M707" s="545"/>
      <c r="N707" s="545"/>
      <c r="O707" s="545"/>
      <c r="P707" s="545"/>
      <c r="Q707" s="545"/>
      <c r="R707" s="545"/>
      <c r="S707" s="545"/>
      <c r="T707" s="545"/>
      <c r="U707" s="545"/>
      <c r="V707" s="545"/>
      <c r="W707" s="545"/>
      <c r="X707" s="545"/>
      <c r="Y707" s="545"/>
      <c r="Z707" s="545"/>
    </row>
    <row r="708" ht="9.0" customHeight="1">
      <c r="A708" s="545"/>
      <c r="B708" s="545"/>
      <c r="C708" s="545"/>
      <c r="D708" s="545"/>
      <c r="E708" s="545"/>
      <c r="F708" s="545"/>
      <c r="G708" s="545"/>
      <c r="H708" s="545"/>
      <c r="I708" s="545"/>
      <c r="J708" s="545"/>
      <c r="K708" s="545"/>
      <c r="L708" s="545"/>
      <c r="M708" s="545"/>
      <c r="N708" s="545"/>
      <c r="O708" s="545"/>
      <c r="P708" s="545"/>
      <c r="Q708" s="545"/>
      <c r="R708" s="545"/>
      <c r="S708" s="545"/>
      <c r="T708" s="545"/>
      <c r="U708" s="545"/>
      <c r="V708" s="545"/>
      <c r="W708" s="545"/>
      <c r="X708" s="545"/>
      <c r="Y708" s="545"/>
      <c r="Z708" s="545"/>
    </row>
    <row r="709" ht="9.0" customHeight="1">
      <c r="A709" s="545"/>
      <c r="B709" s="545"/>
      <c r="C709" s="545"/>
      <c r="D709" s="545"/>
      <c r="E709" s="545"/>
      <c r="F709" s="545"/>
      <c r="G709" s="545"/>
      <c r="H709" s="545"/>
      <c r="I709" s="545"/>
      <c r="J709" s="545"/>
      <c r="K709" s="545"/>
      <c r="L709" s="545"/>
      <c r="M709" s="545"/>
      <c r="N709" s="545"/>
      <c r="O709" s="545"/>
      <c r="P709" s="545"/>
      <c r="Q709" s="545"/>
      <c r="R709" s="545"/>
      <c r="S709" s="545"/>
      <c r="T709" s="545"/>
      <c r="U709" s="545"/>
      <c r="V709" s="545"/>
      <c r="W709" s="545"/>
      <c r="X709" s="545"/>
      <c r="Y709" s="545"/>
      <c r="Z709" s="545"/>
    </row>
    <row r="710" ht="9.0" customHeight="1">
      <c r="A710" s="545"/>
      <c r="B710" s="545"/>
      <c r="C710" s="545"/>
      <c r="D710" s="545"/>
      <c r="E710" s="545"/>
      <c r="F710" s="545"/>
      <c r="G710" s="545"/>
      <c r="H710" s="545"/>
      <c r="I710" s="545"/>
      <c r="J710" s="545"/>
      <c r="K710" s="545"/>
      <c r="L710" s="545"/>
      <c r="M710" s="545"/>
      <c r="N710" s="545"/>
      <c r="O710" s="545"/>
      <c r="P710" s="545"/>
      <c r="Q710" s="545"/>
      <c r="R710" s="545"/>
      <c r="S710" s="545"/>
      <c r="T710" s="545"/>
      <c r="U710" s="545"/>
      <c r="V710" s="545"/>
      <c r="W710" s="545"/>
      <c r="X710" s="545"/>
      <c r="Y710" s="545"/>
      <c r="Z710" s="545"/>
    </row>
    <row r="711" ht="9.0" customHeight="1">
      <c r="A711" s="545"/>
      <c r="B711" s="545"/>
      <c r="C711" s="545"/>
      <c r="D711" s="545"/>
      <c r="E711" s="545"/>
      <c r="F711" s="545"/>
      <c r="G711" s="545"/>
      <c r="H711" s="545"/>
      <c r="I711" s="545"/>
      <c r="J711" s="545"/>
      <c r="K711" s="545"/>
      <c r="L711" s="545"/>
      <c r="M711" s="545"/>
      <c r="N711" s="545"/>
      <c r="O711" s="545"/>
      <c r="P711" s="545"/>
      <c r="Q711" s="545"/>
      <c r="R711" s="545"/>
      <c r="S711" s="545"/>
      <c r="T711" s="545"/>
      <c r="U711" s="545"/>
      <c r="V711" s="545"/>
      <c r="W711" s="545"/>
      <c r="X711" s="545"/>
      <c r="Y711" s="545"/>
      <c r="Z711" s="545"/>
    </row>
    <row r="712" ht="9.0" customHeight="1">
      <c r="A712" s="545"/>
      <c r="B712" s="545"/>
      <c r="C712" s="545"/>
      <c r="D712" s="545"/>
      <c r="E712" s="545"/>
      <c r="F712" s="545"/>
      <c r="G712" s="545"/>
      <c r="H712" s="545"/>
      <c r="I712" s="545"/>
      <c r="J712" s="545"/>
      <c r="K712" s="545"/>
      <c r="L712" s="545"/>
      <c r="M712" s="545"/>
      <c r="N712" s="545"/>
      <c r="O712" s="545"/>
      <c r="P712" s="545"/>
      <c r="Q712" s="545"/>
      <c r="R712" s="545"/>
      <c r="S712" s="545"/>
      <c r="T712" s="545"/>
      <c r="U712" s="545"/>
      <c r="V712" s="545"/>
      <c r="W712" s="545"/>
      <c r="X712" s="545"/>
      <c r="Y712" s="545"/>
      <c r="Z712" s="545"/>
    </row>
    <row r="713" ht="9.0" customHeight="1">
      <c r="A713" s="545"/>
      <c r="B713" s="545"/>
      <c r="C713" s="545"/>
      <c r="D713" s="545"/>
      <c r="E713" s="545"/>
      <c r="F713" s="545"/>
      <c r="G713" s="545"/>
      <c r="H713" s="545"/>
      <c r="I713" s="545"/>
      <c r="J713" s="545"/>
      <c r="K713" s="545"/>
      <c r="L713" s="545"/>
      <c r="M713" s="545"/>
      <c r="N713" s="545"/>
      <c r="O713" s="545"/>
      <c r="P713" s="545"/>
      <c r="Q713" s="545"/>
      <c r="R713" s="545"/>
      <c r="S713" s="545"/>
      <c r="T713" s="545"/>
      <c r="U713" s="545"/>
      <c r="V713" s="545"/>
      <c r="W713" s="545"/>
      <c r="X713" s="545"/>
      <c r="Y713" s="545"/>
      <c r="Z713" s="545"/>
    </row>
    <row r="714" ht="9.0" customHeight="1">
      <c r="A714" s="545"/>
      <c r="B714" s="545"/>
      <c r="C714" s="545"/>
      <c r="D714" s="545"/>
      <c r="E714" s="545"/>
      <c r="F714" s="545"/>
      <c r="G714" s="545"/>
      <c r="H714" s="545"/>
      <c r="I714" s="545"/>
      <c r="J714" s="545"/>
      <c r="K714" s="545"/>
      <c r="L714" s="545"/>
      <c r="M714" s="545"/>
      <c r="N714" s="545"/>
      <c r="O714" s="545"/>
      <c r="P714" s="545"/>
      <c r="Q714" s="545"/>
      <c r="R714" s="545"/>
      <c r="S714" s="545"/>
      <c r="T714" s="545"/>
      <c r="U714" s="545"/>
      <c r="V714" s="545"/>
      <c r="W714" s="545"/>
      <c r="X714" s="545"/>
      <c r="Y714" s="545"/>
      <c r="Z714" s="545"/>
    </row>
    <row r="715" ht="9.0" customHeight="1">
      <c r="A715" s="545"/>
      <c r="B715" s="545"/>
      <c r="C715" s="545"/>
      <c r="D715" s="545"/>
      <c r="E715" s="545"/>
      <c r="F715" s="545"/>
      <c r="G715" s="545"/>
      <c r="H715" s="545"/>
      <c r="I715" s="545"/>
      <c r="J715" s="545"/>
      <c r="K715" s="545"/>
      <c r="L715" s="545"/>
      <c r="M715" s="545"/>
      <c r="N715" s="545"/>
      <c r="O715" s="545"/>
      <c r="P715" s="545"/>
      <c r="Q715" s="545"/>
      <c r="R715" s="545"/>
      <c r="S715" s="545"/>
      <c r="T715" s="545"/>
      <c r="U715" s="545"/>
      <c r="V715" s="545"/>
      <c r="W715" s="545"/>
      <c r="X715" s="545"/>
      <c r="Y715" s="545"/>
      <c r="Z715" s="545"/>
    </row>
    <row r="716" ht="9.0" customHeight="1">
      <c r="A716" s="545"/>
      <c r="B716" s="545"/>
      <c r="C716" s="545"/>
      <c r="D716" s="545"/>
      <c r="E716" s="545"/>
      <c r="F716" s="545"/>
      <c r="G716" s="545"/>
      <c r="H716" s="545"/>
      <c r="I716" s="545"/>
      <c r="J716" s="545"/>
      <c r="K716" s="545"/>
      <c r="L716" s="545"/>
      <c r="M716" s="545"/>
      <c r="N716" s="545"/>
      <c r="O716" s="545"/>
      <c r="P716" s="545"/>
      <c r="Q716" s="545"/>
      <c r="R716" s="545"/>
      <c r="S716" s="545"/>
      <c r="T716" s="545"/>
      <c r="U716" s="545"/>
      <c r="V716" s="545"/>
      <c r="W716" s="545"/>
      <c r="X716" s="545"/>
      <c r="Y716" s="545"/>
      <c r="Z716" s="545"/>
    </row>
    <row r="717" ht="9.0" customHeight="1">
      <c r="A717" s="545"/>
      <c r="B717" s="545"/>
      <c r="C717" s="545"/>
      <c r="D717" s="545"/>
      <c r="E717" s="545"/>
      <c r="F717" s="545"/>
      <c r="G717" s="545"/>
      <c r="H717" s="545"/>
      <c r="I717" s="545"/>
      <c r="J717" s="545"/>
      <c r="K717" s="545"/>
      <c r="L717" s="545"/>
      <c r="M717" s="545"/>
      <c r="N717" s="545"/>
      <c r="O717" s="545"/>
      <c r="P717" s="545"/>
      <c r="Q717" s="545"/>
      <c r="R717" s="545"/>
      <c r="S717" s="545"/>
      <c r="T717" s="545"/>
      <c r="U717" s="545"/>
      <c r="V717" s="545"/>
      <c r="W717" s="545"/>
      <c r="X717" s="545"/>
      <c r="Y717" s="545"/>
      <c r="Z717" s="545"/>
    </row>
    <row r="718" ht="9.0" customHeight="1">
      <c r="A718" s="545"/>
      <c r="B718" s="545"/>
      <c r="C718" s="545"/>
      <c r="D718" s="545"/>
      <c r="E718" s="545"/>
      <c r="F718" s="545"/>
      <c r="G718" s="545"/>
      <c r="H718" s="545"/>
      <c r="I718" s="545"/>
      <c r="J718" s="545"/>
      <c r="K718" s="545"/>
      <c r="L718" s="545"/>
      <c r="M718" s="545"/>
      <c r="N718" s="545"/>
      <c r="O718" s="545"/>
      <c r="P718" s="545"/>
      <c r="Q718" s="545"/>
      <c r="R718" s="545"/>
      <c r="S718" s="545"/>
      <c r="T718" s="545"/>
      <c r="U718" s="545"/>
      <c r="V718" s="545"/>
      <c r="W718" s="545"/>
      <c r="X718" s="545"/>
      <c r="Y718" s="545"/>
      <c r="Z718" s="545"/>
    </row>
    <row r="719" ht="9.0" customHeight="1">
      <c r="A719" s="545"/>
      <c r="B719" s="545"/>
      <c r="C719" s="545"/>
      <c r="D719" s="545"/>
      <c r="E719" s="545"/>
      <c r="F719" s="545"/>
      <c r="G719" s="545"/>
      <c r="H719" s="545"/>
      <c r="I719" s="545"/>
      <c r="J719" s="545"/>
      <c r="K719" s="545"/>
      <c r="L719" s="545"/>
      <c r="M719" s="545"/>
      <c r="N719" s="545"/>
      <c r="O719" s="545"/>
      <c r="P719" s="545"/>
      <c r="Q719" s="545"/>
      <c r="R719" s="545"/>
      <c r="S719" s="545"/>
      <c r="T719" s="545"/>
      <c r="U719" s="545"/>
      <c r="V719" s="545"/>
      <c r="W719" s="545"/>
      <c r="X719" s="545"/>
      <c r="Y719" s="545"/>
      <c r="Z719" s="545"/>
    </row>
    <row r="720" ht="9.0" customHeight="1">
      <c r="A720" s="545"/>
      <c r="B720" s="545"/>
      <c r="C720" s="545"/>
      <c r="D720" s="545"/>
      <c r="E720" s="545"/>
      <c r="F720" s="545"/>
      <c r="G720" s="545"/>
      <c r="H720" s="545"/>
      <c r="I720" s="545"/>
      <c r="J720" s="545"/>
      <c r="K720" s="545"/>
      <c r="L720" s="545"/>
      <c r="M720" s="545"/>
      <c r="N720" s="545"/>
      <c r="O720" s="545"/>
      <c r="P720" s="545"/>
      <c r="Q720" s="545"/>
      <c r="R720" s="545"/>
      <c r="S720" s="545"/>
      <c r="T720" s="545"/>
      <c r="U720" s="545"/>
      <c r="V720" s="545"/>
      <c r="W720" s="545"/>
      <c r="X720" s="545"/>
      <c r="Y720" s="545"/>
      <c r="Z720" s="545"/>
    </row>
    <row r="721" ht="9.0" customHeight="1">
      <c r="A721" s="545"/>
      <c r="B721" s="545"/>
      <c r="C721" s="545"/>
      <c r="D721" s="545"/>
      <c r="E721" s="545"/>
      <c r="F721" s="545"/>
      <c r="G721" s="545"/>
      <c r="H721" s="545"/>
      <c r="I721" s="545"/>
      <c r="J721" s="545"/>
      <c r="K721" s="545"/>
      <c r="L721" s="545"/>
      <c r="M721" s="545"/>
      <c r="N721" s="545"/>
      <c r="O721" s="545"/>
      <c r="P721" s="545"/>
      <c r="Q721" s="545"/>
      <c r="R721" s="545"/>
      <c r="S721" s="545"/>
      <c r="T721" s="545"/>
      <c r="U721" s="545"/>
      <c r="V721" s="545"/>
      <c r="W721" s="545"/>
      <c r="X721" s="545"/>
      <c r="Y721" s="545"/>
      <c r="Z721" s="545"/>
    </row>
    <row r="722" ht="9.0" customHeight="1">
      <c r="A722" s="545"/>
      <c r="B722" s="545"/>
      <c r="C722" s="545"/>
      <c r="D722" s="545"/>
      <c r="E722" s="545"/>
      <c r="F722" s="545"/>
      <c r="G722" s="545"/>
      <c r="H722" s="545"/>
      <c r="I722" s="545"/>
      <c r="J722" s="545"/>
      <c r="K722" s="545"/>
      <c r="L722" s="545"/>
      <c r="M722" s="545"/>
      <c r="N722" s="545"/>
      <c r="O722" s="545"/>
      <c r="P722" s="545"/>
      <c r="Q722" s="545"/>
      <c r="R722" s="545"/>
      <c r="S722" s="545"/>
      <c r="T722" s="545"/>
      <c r="U722" s="545"/>
      <c r="V722" s="545"/>
      <c r="W722" s="545"/>
      <c r="X722" s="545"/>
      <c r="Y722" s="545"/>
      <c r="Z722" s="545"/>
    </row>
    <row r="723" ht="9.0" customHeight="1">
      <c r="A723" s="545"/>
      <c r="B723" s="545"/>
      <c r="C723" s="545"/>
      <c r="D723" s="545"/>
      <c r="E723" s="545"/>
      <c r="F723" s="545"/>
      <c r="G723" s="545"/>
      <c r="H723" s="545"/>
      <c r="I723" s="545"/>
      <c r="J723" s="545"/>
      <c r="K723" s="545"/>
      <c r="L723" s="545"/>
      <c r="M723" s="545"/>
      <c r="N723" s="545"/>
      <c r="O723" s="545"/>
      <c r="P723" s="545"/>
      <c r="Q723" s="545"/>
      <c r="R723" s="545"/>
      <c r="S723" s="545"/>
      <c r="T723" s="545"/>
      <c r="U723" s="545"/>
      <c r="V723" s="545"/>
      <c r="W723" s="545"/>
      <c r="X723" s="545"/>
      <c r="Y723" s="545"/>
      <c r="Z723" s="545"/>
    </row>
    <row r="724" ht="9.0" customHeight="1">
      <c r="A724" s="545"/>
      <c r="B724" s="545"/>
      <c r="C724" s="545"/>
      <c r="D724" s="545"/>
      <c r="E724" s="545"/>
      <c r="F724" s="545"/>
      <c r="G724" s="545"/>
      <c r="H724" s="545"/>
      <c r="I724" s="545"/>
      <c r="J724" s="545"/>
      <c r="K724" s="545"/>
      <c r="L724" s="545"/>
      <c r="M724" s="545"/>
      <c r="N724" s="545"/>
      <c r="O724" s="545"/>
      <c r="P724" s="545"/>
      <c r="Q724" s="545"/>
      <c r="R724" s="545"/>
      <c r="S724" s="545"/>
      <c r="T724" s="545"/>
      <c r="U724" s="545"/>
      <c r="V724" s="545"/>
      <c r="W724" s="545"/>
      <c r="X724" s="545"/>
      <c r="Y724" s="545"/>
      <c r="Z724" s="545"/>
    </row>
    <row r="725" ht="9.0" customHeight="1">
      <c r="A725" s="545"/>
      <c r="B725" s="545"/>
      <c r="C725" s="545"/>
      <c r="D725" s="545"/>
      <c r="E725" s="545"/>
      <c r="F725" s="545"/>
      <c r="G725" s="545"/>
      <c r="H725" s="545"/>
      <c r="I725" s="545"/>
      <c r="J725" s="545"/>
      <c r="K725" s="545"/>
      <c r="L725" s="545"/>
      <c r="M725" s="545"/>
      <c r="N725" s="545"/>
      <c r="O725" s="545"/>
      <c r="P725" s="545"/>
      <c r="Q725" s="545"/>
      <c r="R725" s="545"/>
      <c r="S725" s="545"/>
      <c r="T725" s="545"/>
      <c r="U725" s="545"/>
      <c r="V725" s="545"/>
      <c r="W725" s="545"/>
      <c r="X725" s="545"/>
      <c r="Y725" s="545"/>
      <c r="Z725" s="545"/>
    </row>
    <row r="726" ht="9.0" customHeight="1">
      <c r="A726" s="545"/>
      <c r="B726" s="545"/>
      <c r="C726" s="545"/>
      <c r="D726" s="545"/>
      <c r="E726" s="545"/>
      <c r="F726" s="545"/>
      <c r="G726" s="545"/>
      <c r="H726" s="545"/>
      <c r="I726" s="545"/>
      <c r="J726" s="545"/>
      <c r="K726" s="545"/>
      <c r="L726" s="545"/>
      <c r="M726" s="545"/>
      <c r="N726" s="545"/>
      <c r="O726" s="545"/>
      <c r="P726" s="545"/>
      <c r="Q726" s="545"/>
      <c r="R726" s="545"/>
      <c r="S726" s="545"/>
      <c r="T726" s="545"/>
      <c r="U726" s="545"/>
      <c r="V726" s="545"/>
      <c r="W726" s="545"/>
      <c r="X726" s="545"/>
      <c r="Y726" s="545"/>
      <c r="Z726" s="545"/>
    </row>
    <row r="727" ht="9.0" customHeight="1">
      <c r="A727" s="545"/>
      <c r="B727" s="545"/>
      <c r="C727" s="545"/>
      <c r="D727" s="545"/>
      <c r="E727" s="545"/>
      <c r="F727" s="545"/>
      <c r="G727" s="545"/>
      <c r="H727" s="545"/>
      <c r="I727" s="545"/>
      <c r="J727" s="545"/>
      <c r="K727" s="545"/>
      <c r="L727" s="545"/>
      <c r="M727" s="545"/>
      <c r="N727" s="545"/>
      <c r="O727" s="545"/>
      <c r="P727" s="545"/>
      <c r="Q727" s="545"/>
      <c r="R727" s="545"/>
      <c r="S727" s="545"/>
      <c r="T727" s="545"/>
      <c r="U727" s="545"/>
      <c r="V727" s="545"/>
      <c r="W727" s="545"/>
      <c r="X727" s="545"/>
      <c r="Y727" s="545"/>
      <c r="Z727" s="545"/>
    </row>
    <row r="728" ht="9.0" customHeight="1">
      <c r="A728" s="545"/>
      <c r="B728" s="545"/>
      <c r="C728" s="545"/>
      <c r="D728" s="545"/>
      <c r="E728" s="545"/>
      <c r="F728" s="545"/>
      <c r="G728" s="545"/>
      <c r="H728" s="545"/>
      <c r="I728" s="545"/>
      <c r="J728" s="545"/>
      <c r="K728" s="545"/>
      <c r="L728" s="545"/>
      <c r="M728" s="545"/>
      <c r="N728" s="545"/>
      <c r="O728" s="545"/>
      <c r="P728" s="545"/>
      <c r="Q728" s="545"/>
      <c r="R728" s="545"/>
      <c r="S728" s="545"/>
      <c r="T728" s="545"/>
      <c r="U728" s="545"/>
      <c r="V728" s="545"/>
      <c r="W728" s="545"/>
      <c r="X728" s="545"/>
      <c r="Y728" s="545"/>
      <c r="Z728" s="545"/>
    </row>
    <row r="729" ht="9.0" customHeight="1">
      <c r="A729" s="545"/>
      <c r="B729" s="545"/>
      <c r="C729" s="545"/>
      <c r="D729" s="545"/>
      <c r="E729" s="545"/>
      <c r="F729" s="545"/>
      <c r="G729" s="545"/>
      <c r="H729" s="545"/>
      <c r="I729" s="545"/>
      <c r="J729" s="545"/>
      <c r="K729" s="545"/>
      <c r="L729" s="545"/>
      <c r="M729" s="545"/>
      <c r="N729" s="545"/>
      <c r="O729" s="545"/>
      <c r="P729" s="545"/>
      <c r="Q729" s="545"/>
      <c r="R729" s="545"/>
      <c r="S729" s="545"/>
      <c r="T729" s="545"/>
      <c r="U729" s="545"/>
      <c r="V729" s="545"/>
      <c r="W729" s="545"/>
      <c r="X729" s="545"/>
      <c r="Y729" s="545"/>
      <c r="Z729" s="545"/>
    </row>
    <row r="730" ht="9.0" customHeight="1">
      <c r="A730" s="545"/>
      <c r="B730" s="545"/>
      <c r="C730" s="545"/>
      <c r="D730" s="545"/>
      <c r="E730" s="545"/>
      <c r="F730" s="545"/>
      <c r="G730" s="545"/>
      <c r="H730" s="545"/>
      <c r="I730" s="545"/>
      <c r="J730" s="545"/>
      <c r="K730" s="545"/>
      <c r="L730" s="545"/>
      <c r="M730" s="545"/>
      <c r="N730" s="545"/>
      <c r="O730" s="545"/>
      <c r="P730" s="545"/>
      <c r="Q730" s="545"/>
      <c r="R730" s="545"/>
      <c r="S730" s="545"/>
      <c r="T730" s="545"/>
      <c r="U730" s="545"/>
      <c r="V730" s="545"/>
      <c r="W730" s="545"/>
      <c r="X730" s="545"/>
      <c r="Y730" s="545"/>
      <c r="Z730" s="545"/>
    </row>
    <row r="731" ht="9.0" customHeight="1">
      <c r="A731" s="545"/>
      <c r="B731" s="545"/>
      <c r="C731" s="545"/>
      <c r="D731" s="545"/>
      <c r="E731" s="545"/>
      <c r="F731" s="545"/>
      <c r="G731" s="545"/>
      <c r="H731" s="545"/>
      <c r="I731" s="545"/>
      <c r="J731" s="545"/>
      <c r="K731" s="545"/>
      <c r="L731" s="545"/>
      <c r="M731" s="545"/>
      <c r="N731" s="545"/>
      <c r="O731" s="545"/>
      <c r="P731" s="545"/>
      <c r="Q731" s="545"/>
      <c r="R731" s="545"/>
      <c r="S731" s="545"/>
      <c r="T731" s="545"/>
      <c r="U731" s="545"/>
      <c r="V731" s="545"/>
      <c r="W731" s="545"/>
      <c r="X731" s="545"/>
      <c r="Y731" s="545"/>
      <c r="Z731" s="545"/>
    </row>
    <row r="732" ht="9.0" customHeight="1">
      <c r="A732" s="545"/>
      <c r="B732" s="545"/>
      <c r="C732" s="545"/>
      <c r="D732" s="545"/>
      <c r="E732" s="545"/>
      <c r="F732" s="545"/>
      <c r="G732" s="545"/>
      <c r="H732" s="545"/>
      <c r="I732" s="545"/>
      <c r="J732" s="545"/>
      <c r="K732" s="545"/>
      <c r="L732" s="545"/>
      <c r="M732" s="545"/>
      <c r="N732" s="545"/>
      <c r="O732" s="545"/>
      <c r="P732" s="545"/>
      <c r="Q732" s="545"/>
      <c r="R732" s="545"/>
      <c r="S732" s="545"/>
      <c r="T732" s="545"/>
      <c r="U732" s="545"/>
      <c r="V732" s="545"/>
      <c r="W732" s="545"/>
      <c r="X732" s="545"/>
      <c r="Y732" s="545"/>
      <c r="Z732" s="545"/>
    </row>
    <row r="733" ht="9.0" customHeight="1">
      <c r="A733" s="545"/>
      <c r="B733" s="545"/>
      <c r="C733" s="545"/>
      <c r="D733" s="545"/>
      <c r="E733" s="545"/>
      <c r="F733" s="545"/>
      <c r="G733" s="545"/>
      <c r="H733" s="545"/>
      <c r="I733" s="545"/>
      <c r="J733" s="545"/>
      <c r="K733" s="545"/>
      <c r="L733" s="545"/>
      <c r="M733" s="545"/>
      <c r="N733" s="545"/>
      <c r="O733" s="545"/>
      <c r="P733" s="545"/>
      <c r="Q733" s="545"/>
      <c r="R733" s="545"/>
      <c r="S733" s="545"/>
      <c r="T733" s="545"/>
      <c r="U733" s="545"/>
      <c r="V733" s="545"/>
      <c r="W733" s="545"/>
      <c r="X733" s="545"/>
      <c r="Y733" s="545"/>
      <c r="Z733" s="545"/>
    </row>
    <row r="734" ht="9.0" customHeight="1">
      <c r="A734" s="545"/>
      <c r="B734" s="545"/>
      <c r="C734" s="545"/>
      <c r="D734" s="545"/>
      <c r="E734" s="545"/>
      <c r="F734" s="545"/>
      <c r="G734" s="545"/>
      <c r="H734" s="545"/>
      <c r="I734" s="545"/>
      <c r="J734" s="545"/>
      <c r="K734" s="545"/>
      <c r="L734" s="545"/>
      <c r="M734" s="545"/>
      <c r="N734" s="545"/>
      <c r="O734" s="545"/>
      <c r="P734" s="545"/>
      <c r="Q734" s="545"/>
      <c r="R734" s="545"/>
      <c r="S734" s="545"/>
      <c r="T734" s="545"/>
      <c r="U734" s="545"/>
      <c r="V734" s="545"/>
      <c r="W734" s="545"/>
      <c r="X734" s="545"/>
      <c r="Y734" s="545"/>
      <c r="Z734" s="545"/>
    </row>
    <row r="735" ht="9.0" customHeight="1">
      <c r="A735" s="545"/>
      <c r="B735" s="545"/>
      <c r="C735" s="545"/>
      <c r="D735" s="545"/>
      <c r="E735" s="545"/>
      <c r="F735" s="545"/>
      <c r="G735" s="545"/>
      <c r="H735" s="545"/>
      <c r="I735" s="545"/>
      <c r="J735" s="545"/>
      <c r="K735" s="545"/>
      <c r="L735" s="545"/>
      <c r="M735" s="545"/>
      <c r="N735" s="545"/>
      <c r="O735" s="545"/>
      <c r="P735" s="545"/>
      <c r="Q735" s="545"/>
      <c r="R735" s="545"/>
      <c r="S735" s="545"/>
      <c r="T735" s="545"/>
      <c r="U735" s="545"/>
      <c r="V735" s="545"/>
      <c r="W735" s="545"/>
      <c r="X735" s="545"/>
      <c r="Y735" s="545"/>
      <c r="Z735" s="545"/>
    </row>
    <row r="736" ht="9.0" customHeight="1">
      <c r="A736" s="545"/>
      <c r="B736" s="545"/>
      <c r="C736" s="545"/>
      <c r="D736" s="545"/>
      <c r="E736" s="545"/>
      <c r="F736" s="545"/>
      <c r="G736" s="545"/>
      <c r="H736" s="545"/>
      <c r="I736" s="545"/>
      <c r="J736" s="545"/>
      <c r="K736" s="545"/>
      <c r="L736" s="545"/>
      <c r="M736" s="545"/>
      <c r="N736" s="545"/>
      <c r="O736" s="545"/>
      <c r="P736" s="545"/>
      <c r="Q736" s="545"/>
      <c r="R736" s="545"/>
      <c r="S736" s="545"/>
      <c r="T736" s="545"/>
      <c r="U736" s="545"/>
      <c r="V736" s="545"/>
      <c r="W736" s="545"/>
      <c r="X736" s="545"/>
      <c r="Y736" s="545"/>
      <c r="Z736" s="545"/>
    </row>
    <row r="737" ht="9.0" customHeight="1">
      <c r="A737" s="545"/>
      <c r="B737" s="545"/>
      <c r="C737" s="545"/>
      <c r="D737" s="545"/>
      <c r="E737" s="545"/>
      <c r="F737" s="545"/>
      <c r="G737" s="545"/>
      <c r="H737" s="545"/>
      <c r="I737" s="545"/>
      <c r="J737" s="545"/>
      <c r="K737" s="545"/>
      <c r="L737" s="545"/>
      <c r="M737" s="545"/>
      <c r="N737" s="545"/>
      <c r="O737" s="545"/>
      <c r="P737" s="545"/>
      <c r="Q737" s="545"/>
      <c r="R737" s="545"/>
      <c r="S737" s="545"/>
      <c r="T737" s="545"/>
      <c r="U737" s="545"/>
      <c r="V737" s="545"/>
      <c r="W737" s="545"/>
      <c r="X737" s="545"/>
      <c r="Y737" s="545"/>
      <c r="Z737" s="545"/>
    </row>
    <row r="738" ht="9.0" customHeight="1">
      <c r="A738" s="545"/>
      <c r="B738" s="545"/>
      <c r="C738" s="545"/>
      <c r="D738" s="545"/>
      <c r="E738" s="545"/>
      <c r="F738" s="545"/>
      <c r="G738" s="545"/>
      <c r="H738" s="545"/>
      <c r="I738" s="545"/>
      <c r="J738" s="545"/>
      <c r="K738" s="545"/>
      <c r="L738" s="545"/>
      <c r="M738" s="545"/>
      <c r="N738" s="545"/>
      <c r="O738" s="545"/>
      <c r="P738" s="545"/>
      <c r="Q738" s="545"/>
      <c r="R738" s="545"/>
      <c r="S738" s="545"/>
      <c r="T738" s="545"/>
      <c r="U738" s="545"/>
      <c r="V738" s="545"/>
      <c r="W738" s="545"/>
      <c r="X738" s="545"/>
      <c r="Y738" s="545"/>
      <c r="Z738" s="545"/>
    </row>
    <row r="739" ht="9.0" customHeight="1">
      <c r="A739" s="545"/>
      <c r="B739" s="545"/>
      <c r="C739" s="545"/>
      <c r="D739" s="545"/>
      <c r="E739" s="545"/>
      <c r="F739" s="545"/>
      <c r="G739" s="545"/>
      <c r="H739" s="545"/>
      <c r="I739" s="545"/>
      <c r="J739" s="545"/>
      <c r="K739" s="545"/>
      <c r="L739" s="545"/>
      <c r="M739" s="545"/>
      <c r="N739" s="545"/>
      <c r="O739" s="545"/>
      <c r="P739" s="545"/>
      <c r="Q739" s="545"/>
      <c r="R739" s="545"/>
      <c r="S739" s="545"/>
      <c r="T739" s="545"/>
      <c r="U739" s="545"/>
      <c r="V739" s="545"/>
      <c r="W739" s="545"/>
      <c r="X739" s="545"/>
      <c r="Y739" s="545"/>
      <c r="Z739" s="545"/>
    </row>
    <row r="740" ht="9.0" customHeight="1">
      <c r="A740" s="545"/>
      <c r="B740" s="545"/>
      <c r="C740" s="545"/>
      <c r="D740" s="545"/>
      <c r="E740" s="545"/>
      <c r="F740" s="545"/>
      <c r="G740" s="545"/>
      <c r="H740" s="545"/>
      <c r="I740" s="545"/>
      <c r="J740" s="545"/>
      <c r="K740" s="545"/>
      <c r="L740" s="545"/>
      <c r="M740" s="545"/>
      <c r="N740" s="545"/>
      <c r="O740" s="545"/>
      <c r="P740" s="545"/>
      <c r="Q740" s="545"/>
      <c r="R740" s="545"/>
      <c r="S740" s="545"/>
      <c r="T740" s="545"/>
      <c r="U740" s="545"/>
      <c r="V740" s="545"/>
      <c r="W740" s="545"/>
      <c r="X740" s="545"/>
      <c r="Y740" s="545"/>
      <c r="Z740" s="545"/>
    </row>
    <row r="741" ht="9.0" customHeight="1">
      <c r="A741" s="545"/>
      <c r="B741" s="545"/>
      <c r="C741" s="545"/>
      <c r="D741" s="545"/>
      <c r="E741" s="545"/>
      <c r="F741" s="545"/>
      <c r="G741" s="545"/>
      <c r="H741" s="545"/>
      <c r="I741" s="545"/>
      <c r="J741" s="545"/>
      <c r="K741" s="545"/>
      <c r="L741" s="545"/>
      <c r="M741" s="545"/>
      <c r="N741" s="545"/>
      <c r="O741" s="545"/>
      <c r="P741" s="545"/>
      <c r="Q741" s="545"/>
      <c r="R741" s="545"/>
      <c r="S741" s="545"/>
      <c r="T741" s="545"/>
      <c r="U741" s="545"/>
      <c r="V741" s="545"/>
      <c r="W741" s="545"/>
      <c r="X741" s="545"/>
      <c r="Y741" s="545"/>
      <c r="Z741" s="545"/>
    </row>
    <row r="742" ht="9.0" customHeight="1">
      <c r="A742" s="545"/>
      <c r="B742" s="545"/>
      <c r="C742" s="545"/>
      <c r="D742" s="545"/>
      <c r="E742" s="545"/>
      <c r="F742" s="545"/>
      <c r="G742" s="545"/>
      <c r="H742" s="545"/>
      <c r="I742" s="545"/>
      <c r="J742" s="545"/>
      <c r="K742" s="545"/>
      <c r="L742" s="545"/>
      <c r="M742" s="545"/>
      <c r="N742" s="545"/>
      <c r="O742" s="545"/>
      <c r="P742" s="545"/>
      <c r="Q742" s="545"/>
      <c r="R742" s="545"/>
      <c r="S742" s="545"/>
      <c r="T742" s="545"/>
      <c r="U742" s="545"/>
      <c r="V742" s="545"/>
      <c r="W742" s="545"/>
      <c r="X742" s="545"/>
      <c r="Y742" s="545"/>
      <c r="Z742" s="545"/>
    </row>
    <row r="743" ht="9.0" customHeight="1">
      <c r="A743" s="545"/>
      <c r="B743" s="545"/>
      <c r="C743" s="545"/>
      <c r="D743" s="545"/>
      <c r="E743" s="545"/>
      <c r="F743" s="545"/>
      <c r="G743" s="545"/>
      <c r="H743" s="545"/>
      <c r="I743" s="545"/>
      <c r="J743" s="545"/>
      <c r="K743" s="545"/>
      <c r="L743" s="545"/>
      <c r="M743" s="545"/>
      <c r="N743" s="545"/>
      <c r="O743" s="545"/>
      <c r="P743" s="545"/>
      <c r="Q743" s="545"/>
      <c r="R743" s="545"/>
      <c r="S743" s="545"/>
      <c r="T743" s="545"/>
      <c r="U743" s="545"/>
      <c r="V743" s="545"/>
      <c r="W743" s="545"/>
      <c r="X743" s="545"/>
      <c r="Y743" s="545"/>
      <c r="Z743" s="545"/>
    </row>
    <row r="744" ht="9.0" customHeight="1">
      <c r="A744" s="545"/>
      <c r="B744" s="545"/>
      <c r="C744" s="545"/>
      <c r="D744" s="545"/>
      <c r="E744" s="545"/>
      <c r="F744" s="545"/>
      <c r="G744" s="545"/>
      <c r="H744" s="545"/>
      <c r="I744" s="545"/>
      <c r="J744" s="545"/>
      <c r="K744" s="545"/>
      <c r="L744" s="545"/>
      <c r="M744" s="545"/>
      <c r="N744" s="545"/>
      <c r="O744" s="545"/>
      <c r="P744" s="545"/>
      <c r="Q744" s="545"/>
      <c r="R744" s="545"/>
      <c r="S744" s="545"/>
      <c r="T744" s="545"/>
      <c r="U744" s="545"/>
      <c r="V744" s="545"/>
      <c r="W744" s="545"/>
      <c r="X744" s="545"/>
      <c r="Y744" s="545"/>
      <c r="Z744" s="545"/>
    </row>
    <row r="745" ht="9.0" customHeight="1">
      <c r="A745" s="545"/>
      <c r="B745" s="545"/>
      <c r="C745" s="545"/>
      <c r="D745" s="545"/>
      <c r="E745" s="545"/>
      <c r="F745" s="545"/>
      <c r="G745" s="545"/>
      <c r="H745" s="545"/>
      <c r="I745" s="545"/>
      <c r="J745" s="545"/>
      <c r="K745" s="545"/>
      <c r="L745" s="545"/>
      <c r="M745" s="545"/>
      <c r="N745" s="545"/>
      <c r="O745" s="545"/>
      <c r="P745" s="545"/>
      <c r="Q745" s="545"/>
      <c r="R745" s="545"/>
      <c r="S745" s="545"/>
      <c r="T745" s="545"/>
      <c r="U745" s="545"/>
      <c r="V745" s="545"/>
      <c r="W745" s="545"/>
      <c r="X745" s="545"/>
      <c r="Y745" s="545"/>
      <c r="Z745" s="545"/>
    </row>
    <row r="746" ht="9.0" customHeight="1">
      <c r="A746" s="545"/>
      <c r="B746" s="545"/>
      <c r="C746" s="545"/>
      <c r="D746" s="545"/>
      <c r="E746" s="545"/>
      <c r="F746" s="545"/>
      <c r="G746" s="545"/>
      <c r="H746" s="545"/>
      <c r="I746" s="545"/>
      <c r="J746" s="545"/>
      <c r="K746" s="545"/>
      <c r="L746" s="545"/>
      <c r="M746" s="545"/>
      <c r="N746" s="545"/>
      <c r="O746" s="545"/>
      <c r="P746" s="545"/>
      <c r="Q746" s="545"/>
      <c r="R746" s="545"/>
      <c r="S746" s="545"/>
      <c r="T746" s="545"/>
      <c r="U746" s="545"/>
      <c r="V746" s="545"/>
      <c r="W746" s="545"/>
      <c r="X746" s="545"/>
      <c r="Y746" s="545"/>
      <c r="Z746" s="545"/>
    </row>
    <row r="747" ht="9.0" customHeight="1">
      <c r="A747" s="545"/>
      <c r="B747" s="545"/>
      <c r="C747" s="545"/>
      <c r="D747" s="545"/>
      <c r="E747" s="545"/>
      <c r="F747" s="545"/>
      <c r="G747" s="545"/>
      <c r="H747" s="545"/>
      <c r="I747" s="545"/>
      <c r="J747" s="545"/>
      <c r="K747" s="545"/>
      <c r="L747" s="545"/>
      <c r="M747" s="545"/>
      <c r="N747" s="545"/>
      <c r="O747" s="545"/>
      <c r="P747" s="545"/>
      <c r="Q747" s="545"/>
      <c r="R747" s="545"/>
      <c r="S747" s="545"/>
      <c r="T747" s="545"/>
      <c r="U747" s="545"/>
      <c r="V747" s="545"/>
      <c r="W747" s="545"/>
      <c r="X747" s="545"/>
      <c r="Y747" s="545"/>
      <c r="Z747" s="545"/>
    </row>
    <row r="748" ht="9.0" customHeight="1">
      <c r="A748" s="545"/>
      <c r="B748" s="545"/>
      <c r="C748" s="545"/>
      <c r="D748" s="545"/>
      <c r="E748" s="545"/>
      <c r="F748" s="545"/>
      <c r="G748" s="545"/>
      <c r="H748" s="545"/>
      <c r="I748" s="545"/>
      <c r="J748" s="545"/>
      <c r="K748" s="545"/>
      <c r="L748" s="545"/>
      <c r="M748" s="545"/>
      <c r="N748" s="545"/>
      <c r="O748" s="545"/>
      <c r="P748" s="545"/>
      <c r="Q748" s="545"/>
      <c r="R748" s="545"/>
      <c r="S748" s="545"/>
      <c r="T748" s="545"/>
      <c r="U748" s="545"/>
      <c r="V748" s="545"/>
      <c r="W748" s="545"/>
      <c r="X748" s="545"/>
      <c r="Y748" s="545"/>
      <c r="Z748" s="545"/>
    </row>
    <row r="749" ht="9.0" customHeight="1">
      <c r="A749" s="545"/>
      <c r="B749" s="545"/>
      <c r="C749" s="545"/>
      <c r="D749" s="545"/>
      <c r="E749" s="545"/>
      <c r="F749" s="545"/>
      <c r="G749" s="545"/>
      <c r="H749" s="545"/>
      <c r="I749" s="545"/>
      <c r="J749" s="545"/>
      <c r="K749" s="545"/>
      <c r="L749" s="545"/>
      <c r="M749" s="545"/>
      <c r="N749" s="545"/>
      <c r="O749" s="545"/>
      <c r="P749" s="545"/>
      <c r="Q749" s="545"/>
      <c r="R749" s="545"/>
      <c r="S749" s="545"/>
      <c r="T749" s="545"/>
      <c r="U749" s="545"/>
      <c r="V749" s="545"/>
      <c r="W749" s="545"/>
      <c r="X749" s="545"/>
      <c r="Y749" s="545"/>
      <c r="Z749" s="545"/>
    </row>
    <row r="750" ht="9.0" customHeight="1">
      <c r="A750" s="545"/>
      <c r="B750" s="545"/>
      <c r="C750" s="545"/>
      <c r="D750" s="545"/>
      <c r="E750" s="545"/>
      <c r="F750" s="545"/>
      <c r="G750" s="545"/>
      <c r="H750" s="545"/>
      <c r="I750" s="545"/>
      <c r="J750" s="545"/>
      <c r="K750" s="545"/>
      <c r="L750" s="545"/>
      <c r="M750" s="545"/>
      <c r="N750" s="545"/>
      <c r="O750" s="545"/>
      <c r="P750" s="545"/>
      <c r="Q750" s="545"/>
      <c r="R750" s="545"/>
      <c r="S750" s="545"/>
      <c r="T750" s="545"/>
      <c r="U750" s="545"/>
      <c r="V750" s="545"/>
      <c r="W750" s="545"/>
      <c r="X750" s="545"/>
      <c r="Y750" s="545"/>
      <c r="Z750" s="545"/>
    </row>
    <row r="751" ht="9.0" customHeight="1">
      <c r="A751" s="545"/>
      <c r="B751" s="545"/>
      <c r="C751" s="545"/>
      <c r="D751" s="545"/>
      <c r="E751" s="545"/>
      <c r="F751" s="545"/>
      <c r="G751" s="545"/>
      <c r="H751" s="545"/>
      <c r="I751" s="545"/>
      <c r="J751" s="545"/>
      <c r="K751" s="545"/>
      <c r="L751" s="545"/>
      <c r="M751" s="545"/>
      <c r="N751" s="545"/>
      <c r="O751" s="545"/>
      <c r="P751" s="545"/>
      <c r="Q751" s="545"/>
      <c r="R751" s="545"/>
      <c r="S751" s="545"/>
      <c r="T751" s="545"/>
      <c r="U751" s="545"/>
      <c r="V751" s="545"/>
      <c r="W751" s="545"/>
      <c r="X751" s="545"/>
      <c r="Y751" s="545"/>
      <c r="Z751" s="545"/>
    </row>
    <row r="752" ht="9.0" customHeight="1">
      <c r="A752" s="545"/>
      <c r="B752" s="545"/>
      <c r="C752" s="545"/>
      <c r="D752" s="545"/>
      <c r="E752" s="545"/>
      <c r="F752" s="545"/>
      <c r="G752" s="545"/>
      <c r="H752" s="545"/>
      <c r="I752" s="545"/>
      <c r="J752" s="545"/>
      <c r="K752" s="545"/>
      <c r="L752" s="545"/>
      <c r="M752" s="545"/>
      <c r="N752" s="545"/>
      <c r="O752" s="545"/>
      <c r="P752" s="545"/>
      <c r="Q752" s="545"/>
      <c r="R752" s="545"/>
      <c r="S752" s="545"/>
      <c r="T752" s="545"/>
      <c r="U752" s="545"/>
      <c r="V752" s="545"/>
      <c r="W752" s="545"/>
      <c r="X752" s="545"/>
      <c r="Y752" s="545"/>
      <c r="Z752" s="545"/>
    </row>
    <row r="753" ht="9.0" customHeight="1">
      <c r="A753" s="545"/>
      <c r="B753" s="545"/>
      <c r="C753" s="545"/>
      <c r="D753" s="545"/>
      <c r="E753" s="545"/>
      <c r="F753" s="545"/>
      <c r="G753" s="545"/>
      <c r="H753" s="545"/>
      <c r="I753" s="545"/>
      <c r="J753" s="545"/>
      <c r="K753" s="545"/>
      <c r="L753" s="545"/>
      <c r="M753" s="545"/>
      <c r="N753" s="545"/>
      <c r="O753" s="545"/>
      <c r="P753" s="545"/>
      <c r="Q753" s="545"/>
      <c r="R753" s="545"/>
      <c r="S753" s="545"/>
      <c r="T753" s="545"/>
      <c r="U753" s="545"/>
      <c r="V753" s="545"/>
      <c r="W753" s="545"/>
      <c r="X753" s="545"/>
      <c r="Y753" s="545"/>
      <c r="Z753" s="545"/>
    </row>
    <row r="754" ht="9.0" customHeight="1">
      <c r="A754" s="545"/>
      <c r="B754" s="545"/>
      <c r="C754" s="545"/>
      <c r="D754" s="545"/>
      <c r="E754" s="545"/>
      <c r="F754" s="545"/>
      <c r="G754" s="545"/>
      <c r="H754" s="545"/>
      <c r="I754" s="545"/>
      <c r="J754" s="545"/>
      <c r="K754" s="545"/>
      <c r="L754" s="545"/>
      <c r="M754" s="545"/>
      <c r="N754" s="545"/>
      <c r="O754" s="545"/>
      <c r="P754" s="545"/>
      <c r="Q754" s="545"/>
      <c r="R754" s="545"/>
      <c r="S754" s="545"/>
      <c r="T754" s="545"/>
      <c r="U754" s="545"/>
      <c r="V754" s="545"/>
      <c r="W754" s="545"/>
      <c r="X754" s="545"/>
      <c r="Y754" s="545"/>
      <c r="Z754" s="545"/>
    </row>
    <row r="755" ht="9.0" customHeight="1">
      <c r="A755" s="545"/>
      <c r="B755" s="545"/>
      <c r="C755" s="545"/>
      <c r="D755" s="545"/>
      <c r="E755" s="545"/>
      <c r="F755" s="545"/>
      <c r="G755" s="545"/>
      <c r="H755" s="545"/>
      <c r="I755" s="545"/>
      <c r="J755" s="545"/>
      <c r="K755" s="545"/>
      <c r="L755" s="545"/>
      <c r="M755" s="545"/>
      <c r="N755" s="545"/>
      <c r="O755" s="545"/>
      <c r="P755" s="545"/>
      <c r="Q755" s="545"/>
      <c r="R755" s="545"/>
      <c r="S755" s="545"/>
      <c r="T755" s="545"/>
      <c r="U755" s="545"/>
      <c r="V755" s="545"/>
      <c r="W755" s="545"/>
      <c r="X755" s="545"/>
      <c r="Y755" s="545"/>
      <c r="Z755" s="545"/>
    </row>
    <row r="756" ht="9.0" customHeight="1">
      <c r="A756" s="545"/>
      <c r="B756" s="545"/>
      <c r="C756" s="545"/>
      <c r="D756" s="545"/>
      <c r="E756" s="545"/>
      <c r="F756" s="545"/>
      <c r="G756" s="545"/>
      <c r="H756" s="545"/>
      <c r="I756" s="545"/>
      <c r="J756" s="545"/>
      <c r="K756" s="545"/>
      <c r="L756" s="545"/>
      <c r="M756" s="545"/>
      <c r="N756" s="545"/>
      <c r="O756" s="545"/>
      <c r="P756" s="545"/>
      <c r="Q756" s="545"/>
      <c r="R756" s="545"/>
      <c r="S756" s="545"/>
      <c r="T756" s="545"/>
      <c r="U756" s="545"/>
      <c r="V756" s="545"/>
      <c r="W756" s="545"/>
      <c r="X756" s="545"/>
      <c r="Y756" s="545"/>
      <c r="Z756" s="545"/>
    </row>
    <row r="757" ht="9.0" customHeight="1">
      <c r="A757" s="545"/>
      <c r="B757" s="545"/>
      <c r="C757" s="545"/>
      <c r="D757" s="545"/>
      <c r="E757" s="545"/>
      <c r="F757" s="545"/>
      <c r="G757" s="545"/>
      <c r="H757" s="545"/>
      <c r="I757" s="545"/>
      <c r="J757" s="545"/>
      <c r="K757" s="545"/>
      <c r="L757" s="545"/>
      <c r="M757" s="545"/>
      <c r="N757" s="545"/>
      <c r="O757" s="545"/>
      <c r="P757" s="545"/>
      <c r="Q757" s="545"/>
      <c r="R757" s="545"/>
      <c r="S757" s="545"/>
      <c r="T757" s="545"/>
      <c r="U757" s="545"/>
      <c r="V757" s="545"/>
      <c r="W757" s="545"/>
      <c r="X757" s="545"/>
      <c r="Y757" s="545"/>
      <c r="Z757" s="545"/>
    </row>
    <row r="758" ht="9.0" customHeight="1">
      <c r="A758" s="545"/>
      <c r="B758" s="545"/>
      <c r="C758" s="545"/>
      <c r="D758" s="545"/>
      <c r="E758" s="545"/>
      <c r="F758" s="545"/>
      <c r="G758" s="545"/>
      <c r="H758" s="545"/>
      <c r="I758" s="545"/>
      <c r="J758" s="545"/>
      <c r="K758" s="545"/>
      <c r="L758" s="545"/>
      <c r="M758" s="545"/>
      <c r="N758" s="545"/>
      <c r="O758" s="545"/>
      <c r="P758" s="545"/>
      <c r="Q758" s="545"/>
      <c r="R758" s="545"/>
      <c r="S758" s="545"/>
      <c r="T758" s="545"/>
      <c r="U758" s="545"/>
      <c r="V758" s="545"/>
      <c r="W758" s="545"/>
      <c r="X758" s="545"/>
      <c r="Y758" s="545"/>
      <c r="Z758" s="545"/>
    </row>
    <row r="759" ht="9.0" customHeight="1">
      <c r="A759" s="545"/>
      <c r="B759" s="545"/>
      <c r="C759" s="545"/>
      <c r="D759" s="545"/>
      <c r="E759" s="545"/>
      <c r="F759" s="545"/>
      <c r="G759" s="545"/>
      <c r="H759" s="545"/>
      <c r="I759" s="545"/>
      <c r="J759" s="545"/>
      <c r="K759" s="545"/>
      <c r="L759" s="545"/>
      <c r="M759" s="545"/>
      <c r="N759" s="545"/>
      <c r="O759" s="545"/>
      <c r="P759" s="545"/>
      <c r="Q759" s="545"/>
      <c r="R759" s="545"/>
      <c r="S759" s="545"/>
      <c r="T759" s="545"/>
      <c r="U759" s="545"/>
      <c r="V759" s="545"/>
      <c r="W759" s="545"/>
      <c r="X759" s="545"/>
      <c r="Y759" s="545"/>
      <c r="Z759" s="545"/>
    </row>
    <row r="760" ht="9.0" customHeight="1">
      <c r="A760" s="545"/>
      <c r="B760" s="545"/>
      <c r="C760" s="545"/>
      <c r="D760" s="545"/>
      <c r="E760" s="545"/>
      <c r="F760" s="545"/>
      <c r="G760" s="545"/>
      <c r="H760" s="545"/>
      <c r="I760" s="545"/>
      <c r="J760" s="545"/>
      <c r="K760" s="545"/>
      <c r="L760" s="545"/>
      <c r="M760" s="545"/>
      <c r="N760" s="545"/>
      <c r="O760" s="545"/>
      <c r="P760" s="545"/>
      <c r="Q760" s="545"/>
      <c r="R760" s="545"/>
      <c r="S760" s="545"/>
      <c r="T760" s="545"/>
      <c r="U760" s="545"/>
      <c r="V760" s="545"/>
      <c r="W760" s="545"/>
      <c r="X760" s="545"/>
      <c r="Y760" s="545"/>
      <c r="Z760" s="545"/>
    </row>
    <row r="761" ht="9.0" customHeight="1">
      <c r="A761" s="545"/>
      <c r="B761" s="545"/>
      <c r="C761" s="545"/>
      <c r="D761" s="545"/>
      <c r="E761" s="545"/>
      <c r="F761" s="545"/>
      <c r="G761" s="545"/>
      <c r="H761" s="545"/>
      <c r="I761" s="545"/>
      <c r="J761" s="545"/>
      <c r="K761" s="545"/>
      <c r="L761" s="545"/>
      <c r="M761" s="545"/>
      <c r="N761" s="545"/>
      <c r="O761" s="545"/>
      <c r="P761" s="545"/>
      <c r="Q761" s="545"/>
      <c r="R761" s="545"/>
      <c r="S761" s="545"/>
      <c r="T761" s="545"/>
      <c r="U761" s="545"/>
      <c r="V761" s="545"/>
      <c r="W761" s="545"/>
      <c r="X761" s="545"/>
      <c r="Y761" s="545"/>
      <c r="Z761" s="545"/>
    </row>
    <row r="762" ht="9.0" customHeight="1">
      <c r="A762" s="545"/>
      <c r="B762" s="545"/>
      <c r="C762" s="545"/>
      <c r="D762" s="545"/>
      <c r="E762" s="545"/>
      <c r="F762" s="545"/>
      <c r="G762" s="545"/>
      <c r="H762" s="545"/>
      <c r="I762" s="545"/>
      <c r="J762" s="545"/>
      <c r="K762" s="545"/>
      <c r="L762" s="545"/>
      <c r="M762" s="545"/>
      <c r="N762" s="545"/>
      <c r="O762" s="545"/>
      <c r="P762" s="545"/>
      <c r="Q762" s="545"/>
      <c r="R762" s="545"/>
      <c r="S762" s="545"/>
      <c r="T762" s="545"/>
      <c r="U762" s="545"/>
      <c r="V762" s="545"/>
      <c r="W762" s="545"/>
      <c r="X762" s="545"/>
      <c r="Y762" s="545"/>
      <c r="Z762" s="545"/>
    </row>
    <row r="763" ht="9.0" customHeight="1">
      <c r="A763" s="545"/>
      <c r="B763" s="545"/>
      <c r="C763" s="545"/>
      <c r="D763" s="545"/>
      <c r="E763" s="545"/>
      <c r="F763" s="545"/>
      <c r="G763" s="545"/>
      <c r="H763" s="545"/>
      <c r="I763" s="545"/>
      <c r="J763" s="545"/>
      <c r="K763" s="545"/>
      <c r="L763" s="545"/>
      <c r="M763" s="545"/>
      <c r="N763" s="545"/>
      <c r="O763" s="545"/>
      <c r="P763" s="545"/>
      <c r="Q763" s="545"/>
      <c r="R763" s="545"/>
      <c r="S763" s="545"/>
      <c r="T763" s="545"/>
      <c r="U763" s="545"/>
      <c r="V763" s="545"/>
      <c r="W763" s="545"/>
      <c r="X763" s="545"/>
      <c r="Y763" s="545"/>
      <c r="Z763" s="545"/>
    </row>
    <row r="764" ht="9.0" customHeight="1">
      <c r="A764" s="545"/>
      <c r="B764" s="545"/>
      <c r="C764" s="545"/>
      <c r="D764" s="545"/>
      <c r="E764" s="545"/>
      <c r="F764" s="545"/>
      <c r="G764" s="545"/>
      <c r="H764" s="545"/>
      <c r="I764" s="545"/>
      <c r="J764" s="545"/>
      <c r="K764" s="545"/>
      <c r="L764" s="545"/>
      <c r="M764" s="545"/>
      <c r="N764" s="545"/>
      <c r="O764" s="545"/>
      <c r="P764" s="545"/>
      <c r="Q764" s="545"/>
      <c r="R764" s="545"/>
      <c r="S764" s="545"/>
      <c r="T764" s="545"/>
      <c r="U764" s="545"/>
      <c r="V764" s="545"/>
      <c r="W764" s="545"/>
      <c r="X764" s="545"/>
      <c r="Y764" s="545"/>
      <c r="Z764" s="545"/>
    </row>
    <row r="765" ht="9.0" customHeight="1">
      <c r="A765" s="545"/>
      <c r="B765" s="545"/>
      <c r="C765" s="545"/>
      <c r="D765" s="545"/>
      <c r="E765" s="545"/>
      <c r="F765" s="545"/>
      <c r="G765" s="545"/>
      <c r="H765" s="545"/>
      <c r="I765" s="545"/>
      <c r="J765" s="545"/>
      <c r="K765" s="545"/>
      <c r="L765" s="545"/>
      <c r="M765" s="545"/>
      <c r="N765" s="545"/>
      <c r="O765" s="545"/>
      <c r="P765" s="545"/>
      <c r="Q765" s="545"/>
      <c r="R765" s="545"/>
      <c r="S765" s="545"/>
      <c r="T765" s="545"/>
      <c r="U765" s="545"/>
      <c r="V765" s="545"/>
      <c r="W765" s="545"/>
      <c r="X765" s="545"/>
      <c r="Y765" s="545"/>
      <c r="Z765" s="545"/>
    </row>
    <row r="766" ht="9.0" customHeight="1">
      <c r="A766" s="545"/>
      <c r="B766" s="545"/>
      <c r="C766" s="545"/>
      <c r="D766" s="545"/>
      <c r="E766" s="545"/>
      <c r="F766" s="545"/>
      <c r="G766" s="545"/>
      <c r="H766" s="545"/>
      <c r="I766" s="545"/>
      <c r="J766" s="545"/>
      <c r="K766" s="545"/>
      <c r="L766" s="545"/>
      <c r="M766" s="545"/>
      <c r="N766" s="545"/>
      <c r="O766" s="545"/>
      <c r="P766" s="545"/>
      <c r="Q766" s="545"/>
      <c r="R766" s="545"/>
      <c r="S766" s="545"/>
      <c r="T766" s="545"/>
      <c r="U766" s="545"/>
      <c r="V766" s="545"/>
      <c r="W766" s="545"/>
      <c r="X766" s="545"/>
      <c r="Y766" s="545"/>
      <c r="Z766" s="545"/>
    </row>
    <row r="767" ht="9.0" customHeight="1">
      <c r="A767" s="545"/>
      <c r="B767" s="545"/>
      <c r="C767" s="545"/>
      <c r="D767" s="545"/>
      <c r="E767" s="545"/>
      <c r="F767" s="545"/>
      <c r="G767" s="545"/>
      <c r="H767" s="545"/>
      <c r="I767" s="545"/>
      <c r="J767" s="545"/>
      <c r="K767" s="545"/>
      <c r="L767" s="545"/>
      <c r="M767" s="545"/>
      <c r="N767" s="545"/>
      <c r="O767" s="545"/>
      <c r="P767" s="545"/>
      <c r="Q767" s="545"/>
      <c r="R767" s="545"/>
      <c r="S767" s="545"/>
      <c r="T767" s="545"/>
      <c r="U767" s="545"/>
      <c r="V767" s="545"/>
      <c r="W767" s="545"/>
      <c r="X767" s="545"/>
      <c r="Y767" s="545"/>
      <c r="Z767" s="545"/>
    </row>
    <row r="768" ht="9.0" customHeight="1">
      <c r="A768" s="545"/>
      <c r="B768" s="545"/>
      <c r="C768" s="545"/>
      <c r="D768" s="545"/>
      <c r="E768" s="545"/>
      <c r="F768" s="545"/>
      <c r="G768" s="545"/>
      <c r="H768" s="545"/>
      <c r="I768" s="545"/>
      <c r="J768" s="545"/>
      <c r="K768" s="545"/>
      <c r="L768" s="545"/>
      <c r="M768" s="545"/>
      <c r="N768" s="545"/>
      <c r="O768" s="545"/>
      <c r="P768" s="545"/>
      <c r="Q768" s="545"/>
      <c r="R768" s="545"/>
      <c r="S768" s="545"/>
      <c r="T768" s="545"/>
      <c r="U768" s="545"/>
      <c r="V768" s="545"/>
      <c r="W768" s="545"/>
      <c r="X768" s="545"/>
      <c r="Y768" s="545"/>
      <c r="Z768" s="545"/>
    </row>
    <row r="769" ht="9.0" customHeight="1">
      <c r="A769" s="545"/>
      <c r="B769" s="545"/>
      <c r="C769" s="545"/>
      <c r="D769" s="545"/>
      <c r="E769" s="545"/>
      <c r="F769" s="545"/>
      <c r="G769" s="545"/>
      <c r="H769" s="545"/>
      <c r="I769" s="545"/>
      <c r="J769" s="545"/>
      <c r="K769" s="545"/>
      <c r="L769" s="545"/>
      <c r="M769" s="545"/>
      <c r="N769" s="545"/>
      <c r="O769" s="545"/>
      <c r="P769" s="545"/>
      <c r="Q769" s="545"/>
      <c r="R769" s="545"/>
      <c r="S769" s="545"/>
      <c r="T769" s="545"/>
      <c r="U769" s="545"/>
      <c r="V769" s="545"/>
      <c r="W769" s="545"/>
      <c r="X769" s="545"/>
      <c r="Y769" s="545"/>
      <c r="Z769" s="545"/>
    </row>
    <row r="770" ht="9.0" customHeight="1">
      <c r="A770" s="545"/>
      <c r="B770" s="545"/>
      <c r="C770" s="545"/>
      <c r="D770" s="545"/>
      <c r="E770" s="545"/>
      <c r="F770" s="545"/>
      <c r="G770" s="545"/>
      <c r="H770" s="545"/>
      <c r="I770" s="545"/>
      <c r="J770" s="545"/>
      <c r="K770" s="545"/>
      <c r="L770" s="545"/>
      <c r="M770" s="545"/>
      <c r="N770" s="545"/>
      <c r="O770" s="545"/>
      <c r="P770" s="545"/>
      <c r="Q770" s="545"/>
      <c r="R770" s="545"/>
      <c r="S770" s="545"/>
      <c r="T770" s="545"/>
      <c r="U770" s="545"/>
      <c r="V770" s="545"/>
      <c r="W770" s="545"/>
      <c r="X770" s="545"/>
      <c r="Y770" s="545"/>
      <c r="Z770" s="545"/>
    </row>
    <row r="771" ht="9.0" customHeight="1">
      <c r="A771" s="545"/>
      <c r="B771" s="545"/>
      <c r="C771" s="545"/>
      <c r="D771" s="545"/>
      <c r="E771" s="545"/>
      <c r="F771" s="545"/>
      <c r="G771" s="545"/>
      <c r="H771" s="545"/>
      <c r="I771" s="545"/>
      <c r="J771" s="545"/>
      <c r="K771" s="545"/>
      <c r="L771" s="545"/>
      <c r="M771" s="545"/>
      <c r="N771" s="545"/>
      <c r="O771" s="545"/>
      <c r="P771" s="545"/>
      <c r="Q771" s="545"/>
      <c r="R771" s="545"/>
      <c r="S771" s="545"/>
      <c r="T771" s="545"/>
      <c r="U771" s="545"/>
      <c r="V771" s="545"/>
      <c r="W771" s="545"/>
      <c r="X771" s="545"/>
      <c r="Y771" s="545"/>
      <c r="Z771" s="545"/>
    </row>
    <row r="772" ht="9.0" customHeight="1">
      <c r="A772" s="545"/>
      <c r="B772" s="545"/>
      <c r="C772" s="545"/>
      <c r="D772" s="545"/>
      <c r="E772" s="545"/>
      <c r="F772" s="545"/>
      <c r="G772" s="545"/>
      <c r="H772" s="545"/>
      <c r="I772" s="545"/>
      <c r="J772" s="545"/>
      <c r="K772" s="545"/>
      <c r="L772" s="545"/>
      <c r="M772" s="545"/>
      <c r="N772" s="545"/>
      <c r="O772" s="545"/>
      <c r="P772" s="545"/>
      <c r="Q772" s="545"/>
      <c r="R772" s="545"/>
      <c r="S772" s="545"/>
      <c r="T772" s="545"/>
      <c r="U772" s="545"/>
      <c r="V772" s="545"/>
      <c r="W772" s="545"/>
      <c r="X772" s="545"/>
      <c r="Y772" s="545"/>
      <c r="Z772" s="545"/>
    </row>
    <row r="773" ht="9.0" customHeight="1">
      <c r="A773" s="545"/>
      <c r="B773" s="545"/>
      <c r="C773" s="545"/>
      <c r="D773" s="545"/>
      <c r="E773" s="545"/>
      <c r="F773" s="545"/>
      <c r="G773" s="545"/>
      <c r="H773" s="545"/>
      <c r="I773" s="545"/>
      <c r="J773" s="545"/>
      <c r="K773" s="545"/>
      <c r="L773" s="545"/>
      <c r="M773" s="545"/>
      <c r="N773" s="545"/>
      <c r="O773" s="545"/>
      <c r="P773" s="545"/>
      <c r="Q773" s="545"/>
      <c r="R773" s="545"/>
      <c r="S773" s="545"/>
      <c r="T773" s="545"/>
      <c r="U773" s="545"/>
      <c r="V773" s="545"/>
      <c r="W773" s="545"/>
      <c r="X773" s="545"/>
      <c r="Y773" s="545"/>
      <c r="Z773" s="545"/>
    </row>
    <row r="774" ht="9.0" customHeight="1">
      <c r="A774" s="545"/>
      <c r="B774" s="545"/>
      <c r="C774" s="545"/>
      <c r="D774" s="545"/>
      <c r="E774" s="545"/>
      <c r="F774" s="545"/>
      <c r="G774" s="545"/>
      <c r="H774" s="545"/>
      <c r="I774" s="545"/>
      <c r="J774" s="545"/>
      <c r="K774" s="545"/>
      <c r="L774" s="545"/>
      <c r="M774" s="545"/>
      <c r="N774" s="545"/>
      <c r="O774" s="545"/>
      <c r="P774" s="545"/>
      <c r="Q774" s="545"/>
      <c r="R774" s="545"/>
      <c r="S774" s="545"/>
      <c r="T774" s="545"/>
      <c r="U774" s="545"/>
      <c r="V774" s="545"/>
      <c r="W774" s="545"/>
      <c r="X774" s="545"/>
      <c r="Y774" s="545"/>
      <c r="Z774" s="545"/>
    </row>
    <row r="775" ht="9.0" customHeight="1">
      <c r="A775" s="545"/>
      <c r="B775" s="545"/>
      <c r="C775" s="545"/>
      <c r="D775" s="545"/>
      <c r="E775" s="545"/>
      <c r="F775" s="545"/>
      <c r="G775" s="545"/>
      <c r="H775" s="545"/>
      <c r="I775" s="545"/>
      <c r="J775" s="545"/>
      <c r="K775" s="545"/>
      <c r="L775" s="545"/>
      <c r="M775" s="545"/>
      <c r="N775" s="545"/>
      <c r="O775" s="545"/>
      <c r="P775" s="545"/>
      <c r="Q775" s="545"/>
      <c r="R775" s="545"/>
      <c r="S775" s="545"/>
      <c r="T775" s="545"/>
      <c r="U775" s="545"/>
      <c r="V775" s="545"/>
      <c r="W775" s="545"/>
      <c r="X775" s="545"/>
      <c r="Y775" s="545"/>
      <c r="Z775" s="545"/>
    </row>
    <row r="776" ht="9.0" customHeight="1">
      <c r="A776" s="545"/>
      <c r="B776" s="545"/>
      <c r="C776" s="545"/>
      <c r="D776" s="545"/>
      <c r="E776" s="545"/>
      <c r="F776" s="545"/>
      <c r="G776" s="545"/>
      <c r="H776" s="545"/>
      <c r="I776" s="545"/>
      <c r="J776" s="545"/>
      <c r="K776" s="545"/>
      <c r="L776" s="545"/>
      <c r="M776" s="545"/>
      <c r="N776" s="545"/>
      <c r="O776" s="545"/>
      <c r="P776" s="545"/>
      <c r="Q776" s="545"/>
      <c r="R776" s="545"/>
      <c r="S776" s="545"/>
      <c r="T776" s="545"/>
      <c r="U776" s="545"/>
      <c r="V776" s="545"/>
      <c r="W776" s="545"/>
      <c r="X776" s="545"/>
      <c r="Y776" s="545"/>
      <c r="Z776" s="545"/>
    </row>
    <row r="777" ht="9.0" customHeight="1">
      <c r="A777" s="545"/>
      <c r="B777" s="545"/>
      <c r="C777" s="545"/>
      <c r="D777" s="545"/>
      <c r="E777" s="545"/>
      <c r="F777" s="545"/>
      <c r="G777" s="545"/>
      <c r="H777" s="545"/>
      <c r="I777" s="545"/>
      <c r="J777" s="545"/>
      <c r="K777" s="545"/>
      <c r="L777" s="545"/>
      <c r="M777" s="545"/>
      <c r="N777" s="545"/>
      <c r="O777" s="545"/>
      <c r="P777" s="545"/>
      <c r="Q777" s="545"/>
      <c r="R777" s="545"/>
      <c r="S777" s="545"/>
      <c r="T777" s="545"/>
      <c r="U777" s="545"/>
      <c r="V777" s="545"/>
      <c r="W777" s="545"/>
      <c r="X777" s="545"/>
      <c r="Y777" s="545"/>
      <c r="Z777" s="545"/>
    </row>
    <row r="778" ht="9.0" customHeight="1">
      <c r="A778" s="545"/>
      <c r="B778" s="545"/>
      <c r="C778" s="545"/>
      <c r="D778" s="545"/>
      <c r="E778" s="545"/>
      <c r="F778" s="545"/>
      <c r="G778" s="545"/>
      <c r="H778" s="545"/>
      <c r="I778" s="545"/>
      <c r="J778" s="545"/>
      <c r="K778" s="545"/>
      <c r="L778" s="545"/>
      <c r="M778" s="545"/>
      <c r="N778" s="545"/>
      <c r="O778" s="545"/>
      <c r="P778" s="545"/>
      <c r="Q778" s="545"/>
      <c r="R778" s="545"/>
      <c r="S778" s="545"/>
      <c r="T778" s="545"/>
      <c r="U778" s="545"/>
      <c r="V778" s="545"/>
      <c r="W778" s="545"/>
      <c r="X778" s="545"/>
      <c r="Y778" s="545"/>
      <c r="Z778" s="545"/>
    </row>
    <row r="779" ht="9.0" customHeight="1">
      <c r="A779" s="545"/>
      <c r="B779" s="545"/>
      <c r="C779" s="545"/>
      <c r="D779" s="545"/>
      <c r="E779" s="545"/>
      <c r="F779" s="545"/>
      <c r="G779" s="545"/>
      <c r="H779" s="545"/>
      <c r="I779" s="545"/>
      <c r="J779" s="545"/>
      <c r="K779" s="545"/>
      <c r="L779" s="545"/>
      <c r="M779" s="545"/>
      <c r="N779" s="545"/>
      <c r="O779" s="545"/>
      <c r="P779" s="545"/>
      <c r="Q779" s="545"/>
      <c r="R779" s="545"/>
      <c r="S779" s="545"/>
      <c r="T779" s="545"/>
      <c r="U779" s="545"/>
      <c r="V779" s="545"/>
      <c r="W779" s="545"/>
      <c r="X779" s="545"/>
      <c r="Y779" s="545"/>
      <c r="Z779" s="545"/>
    </row>
    <row r="780" ht="9.0" customHeight="1">
      <c r="A780" s="545"/>
      <c r="B780" s="545"/>
      <c r="C780" s="545"/>
      <c r="D780" s="545"/>
      <c r="E780" s="545"/>
      <c r="F780" s="545"/>
      <c r="G780" s="545"/>
      <c r="H780" s="545"/>
      <c r="I780" s="545"/>
      <c r="J780" s="545"/>
      <c r="K780" s="545"/>
      <c r="L780" s="545"/>
      <c r="M780" s="545"/>
      <c r="N780" s="545"/>
      <c r="O780" s="545"/>
      <c r="P780" s="545"/>
      <c r="Q780" s="545"/>
      <c r="R780" s="545"/>
      <c r="S780" s="545"/>
      <c r="T780" s="545"/>
      <c r="U780" s="545"/>
      <c r="V780" s="545"/>
      <c r="W780" s="545"/>
      <c r="X780" s="545"/>
      <c r="Y780" s="545"/>
      <c r="Z780" s="545"/>
    </row>
    <row r="781" ht="9.0" customHeight="1">
      <c r="A781" s="545"/>
      <c r="B781" s="545"/>
      <c r="C781" s="545"/>
      <c r="D781" s="545"/>
      <c r="E781" s="545"/>
      <c r="F781" s="545"/>
      <c r="G781" s="545"/>
      <c r="H781" s="545"/>
      <c r="I781" s="545"/>
      <c r="J781" s="545"/>
      <c r="K781" s="545"/>
      <c r="L781" s="545"/>
      <c r="M781" s="545"/>
      <c r="N781" s="545"/>
      <c r="O781" s="545"/>
      <c r="P781" s="545"/>
      <c r="Q781" s="545"/>
      <c r="R781" s="545"/>
      <c r="S781" s="545"/>
      <c r="T781" s="545"/>
      <c r="U781" s="545"/>
      <c r="V781" s="545"/>
      <c r="W781" s="545"/>
      <c r="X781" s="545"/>
      <c r="Y781" s="545"/>
      <c r="Z781" s="545"/>
    </row>
    <row r="782" ht="9.0" customHeight="1">
      <c r="A782" s="545"/>
      <c r="B782" s="545"/>
      <c r="C782" s="545"/>
      <c r="D782" s="545"/>
      <c r="E782" s="545"/>
      <c r="F782" s="545"/>
      <c r="G782" s="545"/>
      <c r="H782" s="545"/>
      <c r="I782" s="545"/>
      <c r="J782" s="545"/>
      <c r="K782" s="545"/>
      <c r="L782" s="545"/>
      <c r="M782" s="545"/>
      <c r="N782" s="545"/>
      <c r="O782" s="545"/>
      <c r="P782" s="545"/>
      <c r="Q782" s="545"/>
      <c r="R782" s="545"/>
      <c r="S782" s="545"/>
      <c r="T782" s="545"/>
      <c r="U782" s="545"/>
      <c r="V782" s="545"/>
      <c r="W782" s="545"/>
      <c r="X782" s="545"/>
      <c r="Y782" s="545"/>
      <c r="Z782" s="545"/>
    </row>
    <row r="783" ht="9.0" customHeight="1">
      <c r="A783" s="545"/>
      <c r="B783" s="545"/>
      <c r="C783" s="545"/>
      <c r="D783" s="545"/>
      <c r="E783" s="545"/>
      <c r="F783" s="545"/>
      <c r="G783" s="545"/>
      <c r="H783" s="545"/>
      <c r="I783" s="545"/>
      <c r="J783" s="545"/>
      <c r="K783" s="545"/>
      <c r="L783" s="545"/>
      <c r="M783" s="545"/>
      <c r="N783" s="545"/>
      <c r="O783" s="545"/>
      <c r="P783" s="545"/>
      <c r="Q783" s="545"/>
      <c r="R783" s="545"/>
      <c r="S783" s="545"/>
      <c r="T783" s="545"/>
      <c r="U783" s="545"/>
      <c r="V783" s="545"/>
      <c r="W783" s="545"/>
      <c r="X783" s="545"/>
      <c r="Y783" s="545"/>
      <c r="Z783" s="545"/>
    </row>
    <row r="784" ht="9.0" customHeight="1">
      <c r="A784" s="545"/>
      <c r="B784" s="545"/>
      <c r="C784" s="545"/>
      <c r="D784" s="545"/>
      <c r="E784" s="545"/>
      <c r="F784" s="545"/>
      <c r="G784" s="545"/>
      <c r="H784" s="545"/>
      <c r="I784" s="545"/>
      <c r="J784" s="545"/>
      <c r="K784" s="545"/>
      <c r="L784" s="545"/>
      <c r="M784" s="545"/>
      <c r="N784" s="545"/>
      <c r="O784" s="545"/>
      <c r="P784" s="545"/>
      <c r="Q784" s="545"/>
      <c r="R784" s="545"/>
      <c r="S784" s="545"/>
      <c r="T784" s="545"/>
      <c r="U784" s="545"/>
      <c r="V784" s="545"/>
      <c r="W784" s="545"/>
      <c r="X784" s="545"/>
      <c r="Y784" s="545"/>
      <c r="Z784" s="545"/>
    </row>
    <row r="785" ht="9.0" customHeight="1">
      <c r="A785" s="545"/>
      <c r="B785" s="545"/>
      <c r="C785" s="545"/>
      <c r="D785" s="545"/>
      <c r="E785" s="545"/>
      <c r="F785" s="545"/>
      <c r="G785" s="545"/>
      <c r="H785" s="545"/>
      <c r="I785" s="545"/>
      <c r="J785" s="545"/>
      <c r="K785" s="545"/>
      <c r="L785" s="545"/>
      <c r="M785" s="545"/>
      <c r="N785" s="545"/>
      <c r="O785" s="545"/>
      <c r="P785" s="545"/>
      <c r="Q785" s="545"/>
      <c r="R785" s="545"/>
      <c r="S785" s="545"/>
      <c r="T785" s="545"/>
      <c r="U785" s="545"/>
      <c r="V785" s="545"/>
      <c r="W785" s="545"/>
      <c r="X785" s="545"/>
      <c r="Y785" s="545"/>
      <c r="Z785" s="545"/>
    </row>
    <row r="786" ht="9.0" customHeight="1">
      <c r="A786" s="545"/>
      <c r="B786" s="545"/>
      <c r="C786" s="545"/>
      <c r="D786" s="545"/>
      <c r="E786" s="545"/>
      <c r="F786" s="545"/>
      <c r="G786" s="545"/>
      <c r="H786" s="545"/>
      <c r="I786" s="545"/>
      <c r="J786" s="545"/>
      <c r="K786" s="545"/>
      <c r="L786" s="545"/>
      <c r="M786" s="545"/>
      <c r="N786" s="545"/>
      <c r="O786" s="545"/>
      <c r="P786" s="545"/>
      <c r="Q786" s="545"/>
      <c r="R786" s="545"/>
      <c r="S786" s="545"/>
      <c r="T786" s="545"/>
      <c r="U786" s="545"/>
      <c r="V786" s="545"/>
      <c r="W786" s="545"/>
      <c r="X786" s="545"/>
      <c r="Y786" s="545"/>
      <c r="Z786" s="545"/>
    </row>
    <row r="787" ht="9.0" customHeight="1">
      <c r="A787" s="545"/>
      <c r="B787" s="545"/>
      <c r="C787" s="545"/>
      <c r="D787" s="545"/>
      <c r="E787" s="545"/>
      <c r="F787" s="545"/>
      <c r="G787" s="545"/>
      <c r="H787" s="545"/>
      <c r="I787" s="545"/>
      <c r="J787" s="545"/>
      <c r="K787" s="545"/>
      <c r="L787" s="545"/>
      <c r="M787" s="545"/>
      <c r="N787" s="545"/>
      <c r="O787" s="545"/>
      <c r="P787" s="545"/>
      <c r="Q787" s="545"/>
      <c r="R787" s="545"/>
      <c r="S787" s="545"/>
      <c r="T787" s="545"/>
      <c r="U787" s="545"/>
      <c r="V787" s="545"/>
      <c r="W787" s="545"/>
      <c r="X787" s="545"/>
      <c r="Y787" s="545"/>
      <c r="Z787" s="545"/>
    </row>
    <row r="788" ht="9.0" customHeight="1">
      <c r="A788" s="545"/>
      <c r="B788" s="545"/>
      <c r="C788" s="545"/>
      <c r="D788" s="545"/>
      <c r="E788" s="545"/>
      <c r="F788" s="545"/>
      <c r="G788" s="545"/>
      <c r="H788" s="545"/>
      <c r="I788" s="545"/>
      <c r="J788" s="545"/>
      <c r="K788" s="545"/>
      <c r="L788" s="545"/>
      <c r="M788" s="545"/>
      <c r="N788" s="545"/>
      <c r="O788" s="545"/>
      <c r="P788" s="545"/>
      <c r="Q788" s="545"/>
      <c r="R788" s="545"/>
      <c r="S788" s="545"/>
      <c r="T788" s="545"/>
      <c r="U788" s="545"/>
      <c r="V788" s="545"/>
      <c r="W788" s="545"/>
      <c r="X788" s="545"/>
      <c r="Y788" s="545"/>
      <c r="Z788" s="545"/>
    </row>
    <row r="789" ht="9.0" customHeight="1">
      <c r="A789" s="545"/>
      <c r="B789" s="545"/>
      <c r="C789" s="545"/>
      <c r="D789" s="545"/>
      <c r="E789" s="545"/>
      <c r="F789" s="545"/>
      <c r="G789" s="545"/>
      <c r="H789" s="545"/>
      <c r="I789" s="545"/>
      <c r="J789" s="545"/>
      <c r="K789" s="545"/>
      <c r="L789" s="545"/>
      <c r="M789" s="545"/>
      <c r="N789" s="545"/>
      <c r="O789" s="545"/>
      <c r="P789" s="545"/>
      <c r="Q789" s="545"/>
      <c r="R789" s="545"/>
      <c r="S789" s="545"/>
      <c r="T789" s="545"/>
      <c r="U789" s="545"/>
      <c r="V789" s="545"/>
      <c r="W789" s="545"/>
      <c r="X789" s="545"/>
      <c r="Y789" s="545"/>
      <c r="Z789" s="545"/>
    </row>
    <row r="790" ht="9.0" customHeight="1">
      <c r="A790" s="545"/>
      <c r="B790" s="545"/>
      <c r="C790" s="545"/>
      <c r="D790" s="545"/>
      <c r="E790" s="545"/>
      <c r="F790" s="545"/>
      <c r="G790" s="545"/>
      <c r="H790" s="545"/>
      <c r="I790" s="545"/>
      <c r="J790" s="545"/>
      <c r="K790" s="545"/>
      <c r="L790" s="545"/>
      <c r="M790" s="545"/>
      <c r="N790" s="545"/>
      <c r="O790" s="545"/>
      <c r="P790" s="545"/>
      <c r="Q790" s="545"/>
      <c r="R790" s="545"/>
      <c r="S790" s="545"/>
      <c r="T790" s="545"/>
      <c r="U790" s="545"/>
      <c r="V790" s="545"/>
      <c r="W790" s="545"/>
      <c r="X790" s="545"/>
      <c r="Y790" s="545"/>
      <c r="Z790" s="545"/>
    </row>
    <row r="791" ht="9.0" customHeight="1">
      <c r="A791" s="545"/>
      <c r="B791" s="545"/>
      <c r="C791" s="545"/>
      <c r="D791" s="545"/>
      <c r="E791" s="545"/>
      <c r="F791" s="545"/>
      <c r="G791" s="545"/>
      <c r="H791" s="545"/>
      <c r="I791" s="545"/>
      <c r="J791" s="545"/>
      <c r="K791" s="545"/>
      <c r="L791" s="545"/>
      <c r="M791" s="545"/>
      <c r="N791" s="545"/>
      <c r="O791" s="545"/>
      <c r="P791" s="545"/>
      <c r="Q791" s="545"/>
      <c r="R791" s="545"/>
      <c r="S791" s="545"/>
      <c r="T791" s="545"/>
      <c r="U791" s="545"/>
      <c r="V791" s="545"/>
      <c r="W791" s="545"/>
      <c r="X791" s="545"/>
      <c r="Y791" s="545"/>
      <c r="Z791" s="545"/>
    </row>
    <row r="792" ht="9.0" customHeight="1">
      <c r="A792" s="545"/>
      <c r="B792" s="545"/>
      <c r="C792" s="545"/>
      <c r="D792" s="545"/>
      <c r="E792" s="545"/>
      <c r="F792" s="545"/>
      <c r="G792" s="545"/>
      <c r="H792" s="545"/>
      <c r="I792" s="545"/>
      <c r="J792" s="545"/>
      <c r="K792" s="545"/>
      <c r="L792" s="545"/>
      <c r="M792" s="545"/>
      <c r="N792" s="545"/>
      <c r="O792" s="545"/>
      <c r="P792" s="545"/>
      <c r="Q792" s="545"/>
      <c r="R792" s="545"/>
      <c r="S792" s="545"/>
      <c r="T792" s="545"/>
      <c r="U792" s="545"/>
      <c r="V792" s="545"/>
      <c r="W792" s="545"/>
      <c r="X792" s="545"/>
      <c r="Y792" s="545"/>
      <c r="Z792" s="545"/>
    </row>
    <row r="793" ht="9.0" customHeight="1">
      <c r="A793" s="545"/>
      <c r="B793" s="545"/>
      <c r="C793" s="545"/>
      <c r="D793" s="545"/>
      <c r="E793" s="545"/>
      <c r="F793" s="545"/>
      <c r="G793" s="545"/>
      <c r="H793" s="545"/>
      <c r="I793" s="545"/>
      <c r="J793" s="545"/>
      <c r="K793" s="545"/>
      <c r="L793" s="545"/>
      <c r="M793" s="545"/>
      <c r="N793" s="545"/>
      <c r="O793" s="545"/>
      <c r="P793" s="545"/>
      <c r="Q793" s="545"/>
      <c r="R793" s="545"/>
      <c r="S793" s="545"/>
      <c r="T793" s="545"/>
      <c r="U793" s="545"/>
      <c r="V793" s="545"/>
      <c r="W793" s="545"/>
      <c r="X793" s="545"/>
      <c r="Y793" s="545"/>
      <c r="Z793" s="545"/>
    </row>
    <row r="794" ht="9.0" customHeight="1">
      <c r="A794" s="545"/>
      <c r="B794" s="545"/>
      <c r="C794" s="545"/>
      <c r="D794" s="545"/>
      <c r="E794" s="545"/>
      <c r="F794" s="545"/>
      <c r="G794" s="545"/>
      <c r="H794" s="545"/>
      <c r="I794" s="545"/>
      <c r="J794" s="545"/>
      <c r="K794" s="545"/>
      <c r="L794" s="545"/>
      <c r="M794" s="545"/>
      <c r="N794" s="545"/>
      <c r="O794" s="545"/>
      <c r="P794" s="545"/>
      <c r="Q794" s="545"/>
      <c r="R794" s="545"/>
      <c r="S794" s="545"/>
      <c r="T794" s="545"/>
      <c r="U794" s="545"/>
      <c r="V794" s="545"/>
      <c r="W794" s="545"/>
      <c r="X794" s="545"/>
      <c r="Y794" s="545"/>
      <c r="Z794" s="545"/>
    </row>
    <row r="795" ht="9.0" customHeight="1">
      <c r="A795" s="545"/>
      <c r="B795" s="545"/>
      <c r="C795" s="545"/>
      <c r="D795" s="545"/>
      <c r="E795" s="545"/>
      <c r="F795" s="545"/>
      <c r="G795" s="545"/>
      <c r="H795" s="545"/>
      <c r="I795" s="545"/>
      <c r="J795" s="545"/>
      <c r="K795" s="545"/>
      <c r="L795" s="545"/>
      <c r="M795" s="545"/>
      <c r="N795" s="545"/>
      <c r="O795" s="545"/>
      <c r="P795" s="545"/>
      <c r="Q795" s="545"/>
      <c r="R795" s="545"/>
      <c r="S795" s="545"/>
      <c r="T795" s="545"/>
      <c r="U795" s="545"/>
      <c r="V795" s="545"/>
      <c r="W795" s="545"/>
      <c r="X795" s="545"/>
      <c r="Y795" s="545"/>
      <c r="Z795" s="545"/>
    </row>
    <row r="796" ht="9.0" customHeight="1">
      <c r="A796" s="545"/>
      <c r="B796" s="545"/>
      <c r="C796" s="545"/>
      <c r="D796" s="545"/>
      <c r="E796" s="545"/>
      <c r="F796" s="545"/>
      <c r="G796" s="545"/>
      <c r="H796" s="545"/>
      <c r="I796" s="545"/>
      <c r="J796" s="545"/>
      <c r="K796" s="545"/>
      <c r="L796" s="545"/>
      <c r="M796" s="545"/>
      <c r="N796" s="545"/>
      <c r="O796" s="545"/>
      <c r="P796" s="545"/>
      <c r="Q796" s="545"/>
      <c r="R796" s="545"/>
      <c r="S796" s="545"/>
      <c r="T796" s="545"/>
      <c r="U796" s="545"/>
      <c r="V796" s="545"/>
      <c r="W796" s="545"/>
      <c r="X796" s="545"/>
      <c r="Y796" s="545"/>
      <c r="Z796" s="545"/>
    </row>
    <row r="797" ht="9.0" customHeight="1">
      <c r="A797" s="545"/>
      <c r="B797" s="545"/>
      <c r="C797" s="545"/>
      <c r="D797" s="545"/>
      <c r="E797" s="545"/>
      <c r="F797" s="545"/>
      <c r="G797" s="545"/>
      <c r="H797" s="545"/>
      <c r="I797" s="545"/>
      <c r="J797" s="545"/>
      <c r="K797" s="545"/>
      <c r="L797" s="545"/>
      <c r="M797" s="545"/>
      <c r="N797" s="545"/>
      <c r="O797" s="545"/>
      <c r="P797" s="545"/>
      <c r="Q797" s="545"/>
      <c r="R797" s="545"/>
      <c r="S797" s="545"/>
      <c r="T797" s="545"/>
      <c r="U797" s="545"/>
      <c r="V797" s="545"/>
      <c r="W797" s="545"/>
      <c r="X797" s="545"/>
      <c r="Y797" s="545"/>
      <c r="Z797" s="545"/>
    </row>
    <row r="798" ht="9.0" customHeight="1">
      <c r="A798" s="545"/>
      <c r="B798" s="545"/>
      <c r="C798" s="545"/>
      <c r="D798" s="545"/>
      <c r="E798" s="545"/>
      <c r="F798" s="545"/>
      <c r="G798" s="545"/>
      <c r="H798" s="545"/>
      <c r="I798" s="545"/>
      <c r="J798" s="545"/>
      <c r="K798" s="545"/>
      <c r="L798" s="545"/>
      <c r="M798" s="545"/>
      <c r="N798" s="545"/>
      <c r="O798" s="545"/>
      <c r="P798" s="545"/>
      <c r="Q798" s="545"/>
      <c r="R798" s="545"/>
      <c r="S798" s="545"/>
      <c r="T798" s="545"/>
      <c r="U798" s="545"/>
      <c r="V798" s="545"/>
      <c r="W798" s="545"/>
      <c r="X798" s="545"/>
      <c r="Y798" s="545"/>
      <c r="Z798" s="545"/>
    </row>
    <row r="799" ht="9.0" customHeight="1">
      <c r="A799" s="545"/>
      <c r="B799" s="545"/>
      <c r="C799" s="545"/>
      <c r="D799" s="545"/>
      <c r="E799" s="545"/>
      <c r="F799" s="545"/>
      <c r="G799" s="545"/>
      <c r="H799" s="545"/>
      <c r="I799" s="545"/>
      <c r="J799" s="545"/>
      <c r="K799" s="545"/>
      <c r="L799" s="545"/>
      <c r="M799" s="545"/>
      <c r="N799" s="545"/>
      <c r="O799" s="545"/>
      <c r="P799" s="545"/>
      <c r="Q799" s="545"/>
      <c r="R799" s="545"/>
      <c r="S799" s="545"/>
      <c r="T799" s="545"/>
      <c r="U799" s="545"/>
      <c r="V799" s="545"/>
      <c r="W799" s="545"/>
      <c r="X799" s="545"/>
      <c r="Y799" s="545"/>
      <c r="Z799" s="545"/>
    </row>
    <row r="800" ht="9.0" customHeight="1">
      <c r="A800" s="545"/>
      <c r="B800" s="545"/>
      <c r="C800" s="545"/>
      <c r="D800" s="545"/>
      <c r="E800" s="545"/>
      <c r="F800" s="545"/>
      <c r="G800" s="545"/>
      <c r="H800" s="545"/>
      <c r="I800" s="545"/>
      <c r="J800" s="545"/>
      <c r="K800" s="545"/>
      <c r="L800" s="545"/>
      <c r="M800" s="545"/>
      <c r="N800" s="545"/>
      <c r="O800" s="545"/>
      <c r="P800" s="545"/>
      <c r="Q800" s="545"/>
      <c r="R800" s="545"/>
      <c r="S800" s="545"/>
      <c r="T800" s="545"/>
      <c r="U800" s="545"/>
      <c r="V800" s="545"/>
      <c r="W800" s="545"/>
      <c r="X800" s="545"/>
      <c r="Y800" s="545"/>
      <c r="Z800" s="545"/>
    </row>
    <row r="801" ht="9.0" customHeight="1">
      <c r="A801" s="545"/>
      <c r="B801" s="545"/>
      <c r="C801" s="545"/>
      <c r="D801" s="545"/>
      <c r="E801" s="545"/>
      <c r="F801" s="545"/>
      <c r="G801" s="545"/>
      <c r="H801" s="545"/>
      <c r="I801" s="545"/>
      <c r="J801" s="545"/>
      <c r="K801" s="545"/>
      <c r="L801" s="545"/>
      <c r="M801" s="545"/>
      <c r="N801" s="545"/>
      <c r="O801" s="545"/>
      <c r="P801" s="545"/>
      <c r="Q801" s="545"/>
      <c r="R801" s="545"/>
      <c r="S801" s="545"/>
      <c r="T801" s="545"/>
      <c r="U801" s="545"/>
      <c r="V801" s="545"/>
      <c r="W801" s="545"/>
      <c r="X801" s="545"/>
      <c r="Y801" s="545"/>
      <c r="Z801" s="545"/>
    </row>
    <row r="802" ht="9.0" customHeight="1">
      <c r="A802" s="545"/>
      <c r="B802" s="545"/>
      <c r="C802" s="545"/>
      <c r="D802" s="545"/>
      <c r="E802" s="545"/>
      <c r="F802" s="545"/>
      <c r="G802" s="545"/>
      <c r="H802" s="545"/>
      <c r="I802" s="545"/>
      <c r="J802" s="545"/>
      <c r="K802" s="545"/>
      <c r="L802" s="545"/>
      <c r="M802" s="545"/>
      <c r="N802" s="545"/>
      <c r="O802" s="545"/>
      <c r="P802" s="545"/>
      <c r="Q802" s="545"/>
      <c r="R802" s="545"/>
      <c r="S802" s="545"/>
      <c r="T802" s="545"/>
      <c r="U802" s="545"/>
      <c r="V802" s="545"/>
      <c r="W802" s="545"/>
      <c r="X802" s="545"/>
      <c r="Y802" s="545"/>
      <c r="Z802" s="545"/>
    </row>
    <row r="803" ht="9.0" customHeight="1">
      <c r="A803" s="545"/>
      <c r="B803" s="545"/>
      <c r="C803" s="545"/>
      <c r="D803" s="545"/>
      <c r="E803" s="545"/>
      <c r="F803" s="545"/>
      <c r="G803" s="545"/>
      <c r="H803" s="545"/>
      <c r="I803" s="545"/>
      <c r="J803" s="545"/>
      <c r="K803" s="545"/>
      <c r="L803" s="545"/>
      <c r="M803" s="545"/>
      <c r="N803" s="545"/>
      <c r="O803" s="545"/>
      <c r="P803" s="545"/>
      <c r="Q803" s="545"/>
      <c r="R803" s="545"/>
      <c r="S803" s="545"/>
      <c r="T803" s="545"/>
      <c r="U803" s="545"/>
      <c r="V803" s="545"/>
      <c r="W803" s="545"/>
      <c r="X803" s="545"/>
      <c r="Y803" s="545"/>
      <c r="Z803" s="545"/>
    </row>
    <row r="804" ht="9.0" customHeight="1">
      <c r="A804" s="545"/>
      <c r="B804" s="545"/>
      <c r="C804" s="545"/>
      <c r="D804" s="545"/>
      <c r="E804" s="545"/>
      <c r="F804" s="545"/>
      <c r="G804" s="545"/>
      <c r="H804" s="545"/>
      <c r="I804" s="545"/>
      <c r="J804" s="545"/>
      <c r="K804" s="545"/>
      <c r="L804" s="545"/>
      <c r="M804" s="545"/>
      <c r="N804" s="545"/>
      <c r="O804" s="545"/>
      <c r="P804" s="545"/>
      <c r="Q804" s="545"/>
      <c r="R804" s="545"/>
      <c r="S804" s="545"/>
      <c r="T804" s="545"/>
      <c r="U804" s="545"/>
      <c r="V804" s="545"/>
      <c r="W804" s="545"/>
      <c r="X804" s="545"/>
      <c r="Y804" s="545"/>
      <c r="Z804" s="545"/>
    </row>
    <row r="805" ht="9.0" customHeight="1">
      <c r="A805" s="545"/>
      <c r="B805" s="545"/>
      <c r="C805" s="545"/>
      <c r="D805" s="545"/>
      <c r="E805" s="545"/>
      <c r="F805" s="545"/>
      <c r="G805" s="545"/>
      <c r="H805" s="545"/>
      <c r="I805" s="545"/>
      <c r="J805" s="545"/>
      <c r="K805" s="545"/>
      <c r="L805" s="545"/>
      <c r="M805" s="545"/>
      <c r="N805" s="545"/>
      <c r="O805" s="545"/>
      <c r="P805" s="545"/>
      <c r="Q805" s="545"/>
      <c r="R805" s="545"/>
      <c r="S805" s="545"/>
      <c r="T805" s="545"/>
      <c r="U805" s="545"/>
      <c r="V805" s="545"/>
      <c r="W805" s="545"/>
      <c r="X805" s="545"/>
      <c r="Y805" s="545"/>
      <c r="Z805" s="545"/>
    </row>
    <row r="806" ht="9.0" customHeight="1">
      <c r="A806" s="545"/>
      <c r="B806" s="545"/>
      <c r="C806" s="545"/>
      <c r="D806" s="545"/>
      <c r="E806" s="545"/>
      <c r="F806" s="545"/>
      <c r="G806" s="545"/>
      <c r="H806" s="545"/>
      <c r="I806" s="545"/>
      <c r="J806" s="545"/>
      <c r="K806" s="545"/>
      <c r="L806" s="545"/>
      <c r="M806" s="545"/>
      <c r="N806" s="545"/>
      <c r="O806" s="545"/>
      <c r="P806" s="545"/>
      <c r="Q806" s="545"/>
      <c r="R806" s="545"/>
      <c r="S806" s="545"/>
      <c r="T806" s="545"/>
      <c r="U806" s="545"/>
      <c r="V806" s="545"/>
      <c r="W806" s="545"/>
      <c r="X806" s="545"/>
      <c r="Y806" s="545"/>
      <c r="Z806" s="545"/>
    </row>
    <row r="807" ht="9.0" customHeight="1">
      <c r="A807" s="545"/>
      <c r="B807" s="545"/>
      <c r="C807" s="545"/>
      <c r="D807" s="545"/>
      <c r="E807" s="545"/>
      <c r="F807" s="545"/>
      <c r="G807" s="545"/>
      <c r="H807" s="545"/>
      <c r="I807" s="545"/>
      <c r="J807" s="545"/>
      <c r="K807" s="545"/>
      <c r="L807" s="545"/>
      <c r="M807" s="545"/>
      <c r="N807" s="545"/>
      <c r="O807" s="545"/>
      <c r="P807" s="545"/>
      <c r="Q807" s="545"/>
      <c r="R807" s="545"/>
      <c r="S807" s="545"/>
      <c r="T807" s="545"/>
      <c r="U807" s="545"/>
      <c r="V807" s="545"/>
      <c r="W807" s="545"/>
      <c r="X807" s="545"/>
      <c r="Y807" s="545"/>
      <c r="Z807" s="545"/>
    </row>
    <row r="808" ht="9.0" customHeight="1">
      <c r="A808" s="545"/>
      <c r="B808" s="545"/>
      <c r="C808" s="545"/>
      <c r="D808" s="545"/>
      <c r="E808" s="545"/>
      <c r="F808" s="545"/>
      <c r="G808" s="545"/>
      <c r="H808" s="545"/>
      <c r="I808" s="545"/>
      <c r="J808" s="545"/>
      <c r="K808" s="545"/>
      <c r="L808" s="545"/>
      <c r="M808" s="545"/>
      <c r="N808" s="545"/>
      <c r="O808" s="545"/>
      <c r="P808" s="545"/>
      <c r="Q808" s="545"/>
      <c r="R808" s="545"/>
      <c r="S808" s="545"/>
      <c r="T808" s="545"/>
      <c r="U808" s="545"/>
      <c r="V808" s="545"/>
      <c r="W808" s="545"/>
      <c r="X808" s="545"/>
      <c r="Y808" s="545"/>
      <c r="Z808" s="545"/>
    </row>
    <row r="809" ht="9.0" customHeight="1">
      <c r="A809" s="545"/>
      <c r="B809" s="545"/>
      <c r="C809" s="545"/>
      <c r="D809" s="545"/>
      <c r="E809" s="545"/>
      <c r="F809" s="545"/>
      <c r="G809" s="545"/>
      <c r="H809" s="545"/>
      <c r="I809" s="545"/>
      <c r="J809" s="545"/>
      <c r="K809" s="545"/>
      <c r="L809" s="545"/>
      <c r="M809" s="545"/>
      <c r="N809" s="545"/>
      <c r="O809" s="545"/>
      <c r="P809" s="545"/>
      <c r="Q809" s="545"/>
      <c r="R809" s="545"/>
      <c r="S809" s="545"/>
      <c r="T809" s="545"/>
      <c r="U809" s="545"/>
      <c r="V809" s="545"/>
      <c r="W809" s="545"/>
      <c r="X809" s="545"/>
      <c r="Y809" s="545"/>
      <c r="Z809" s="545"/>
    </row>
    <row r="810" ht="9.0" customHeight="1">
      <c r="A810" s="545"/>
      <c r="B810" s="545"/>
      <c r="C810" s="545"/>
      <c r="D810" s="545"/>
      <c r="E810" s="545"/>
      <c r="F810" s="545"/>
      <c r="G810" s="545"/>
      <c r="H810" s="545"/>
      <c r="I810" s="545"/>
      <c r="J810" s="545"/>
      <c r="K810" s="545"/>
      <c r="L810" s="545"/>
      <c r="M810" s="545"/>
      <c r="N810" s="545"/>
      <c r="O810" s="545"/>
      <c r="P810" s="545"/>
      <c r="Q810" s="545"/>
      <c r="R810" s="545"/>
      <c r="S810" s="545"/>
      <c r="T810" s="545"/>
      <c r="U810" s="545"/>
      <c r="V810" s="545"/>
      <c r="W810" s="545"/>
      <c r="X810" s="545"/>
      <c r="Y810" s="545"/>
      <c r="Z810" s="545"/>
    </row>
    <row r="811" ht="9.0" customHeight="1">
      <c r="A811" s="545"/>
      <c r="B811" s="545"/>
      <c r="C811" s="545"/>
      <c r="D811" s="545"/>
      <c r="E811" s="545"/>
      <c r="F811" s="545"/>
      <c r="G811" s="545"/>
      <c r="H811" s="545"/>
      <c r="I811" s="545"/>
      <c r="J811" s="545"/>
      <c r="K811" s="545"/>
      <c r="L811" s="545"/>
      <c r="M811" s="545"/>
      <c r="N811" s="545"/>
      <c r="O811" s="545"/>
      <c r="P811" s="545"/>
      <c r="Q811" s="545"/>
      <c r="R811" s="545"/>
      <c r="S811" s="545"/>
      <c r="T811" s="545"/>
      <c r="U811" s="545"/>
      <c r="V811" s="545"/>
      <c r="W811" s="545"/>
      <c r="X811" s="545"/>
      <c r="Y811" s="545"/>
      <c r="Z811" s="545"/>
    </row>
    <row r="812" ht="9.0" customHeight="1">
      <c r="A812" s="545"/>
      <c r="B812" s="545"/>
      <c r="C812" s="545"/>
      <c r="D812" s="545"/>
      <c r="E812" s="545"/>
      <c r="F812" s="545"/>
      <c r="G812" s="545"/>
      <c r="H812" s="545"/>
      <c r="I812" s="545"/>
      <c r="J812" s="545"/>
      <c r="K812" s="545"/>
      <c r="L812" s="545"/>
      <c r="M812" s="545"/>
      <c r="N812" s="545"/>
      <c r="O812" s="545"/>
      <c r="P812" s="545"/>
      <c r="Q812" s="545"/>
      <c r="R812" s="545"/>
      <c r="S812" s="545"/>
      <c r="T812" s="545"/>
      <c r="U812" s="545"/>
      <c r="V812" s="545"/>
      <c r="W812" s="545"/>
      <c r="X812" s="545"/>
      <c r="Y812" s="545"/>
      <c r="Z812" s="545"/>
    </row>
    <row r="813" ht="9.0" customHeight="1">
      <c r="A813" s="545"/>
      <c r="B813" s="545"/>
      <c r="C813" s="545"/>
      <c r="D813" s="545"/>
      <c r="E813" s="545"/>
      <c r="F813" s="545"/>
      <c r="G813" s="545"/>
      <c r="H813" s="545"/>
      <c r="I813" s="545"/>
      <c r="J813" s="545"/>
      <c r="K813" s="545"/>
      <c r="L813" s="545"/>
      <c r="M813" s="545"/>
      <c r="N813" s="545"/>
      <c r="O813" s="545"/>
      <c r="P813" s="545"/>
      <c r="Q813" s="545"/>
      <c r="R813" s="545"/>
      <c r="S813" s="545"/>
      <c r="T813" s="545"/>
      <c r="U813" s="545"/>
      <c r="V813" s="545"/>
      <c r="W813" s="545"/>
      <c r="X813" s="545"/>
      <c r="Y813" s="545"/>
      <c r="Z813" s="545"/>
    </row>
    <row r="814" ht="9.0" customHeight="1">
      <c r="A814" s="545"/>
      <c r="B814" s="545"/>
      <c r="C814" s="545"/>
      <c r="D814" s="545"/>
      <c r="E814" s="545"/>
      <c r="F814" s="545"/>
      <c r="G814" s="545"/>
      <c r="H814" s="545"/>
      <c r="I814" s="545"/>
      <c r="J814" s="545"/>
      <c r="K814" s="545"/>
      <c r="L814" s="545"/>
      <c r="M814" s="545"/>
      <c r="N814" s="545"/>
      <c r="O814" s="545"/>
      <c r="P814" s="545"/>
      <c r="Q814" s="545"/>
      <c r="R814" s="545"/>
      <c r="S814" s="545"/>
      <c r="T814" s="545"/>
      <c r="U814" s="545"/>
      <c r="V814" s="545"/>
      <c r="W814" s="545"/>
      <c r="X814" s="545"/>
      <c r="Y814" s="545"/>
      <c r="Z814" s="545"/>
    </row>
    <row r="815" ht="9.0" customHeight="1">
      <c r="A815" s="545"/>
      <c r="B815" s="545"/>
      <c r="C815" s="545"/>
      <c r="D815" s="545"/>
      <c r="E815" s="545"/>
      <c r="F815" s="545"/>
      <c r="G815" s="545"/>
      <c r="H815" s="545"/>
      <c r="I815" s="545"/>
      <c r="J815" s="545"/>
      <c r="K815" s="545"/>
      <c r="L815" s="545"/>
      <c r="M815" s="545"/>
      <c r="N815" s="545"/>
      <c r="O815" s="545"/>
      <c r="P815" s="545"/>
      <c r="Q815" s="545"/>
      <c r="R815" s="545"/>
      <c r="S815" s="545"/>
      <c r="T815" s="545"/>
      <c r="U815" s="545"/>
      <c r="V815" s="545"/>
      <c r="W815" s="545"/>
      <c r="X815" s="545"/>
      <c r="Y815" s="545"/>
      <c r="Z815" s="545"/>
    </row>
    <row r="816" ht="9.0" customHeight="1">
      <c r="A816" s="545"/>
      <c r="B816" s="545"/>
      <c r="C816" s="545"/>
      <c r="D816" s="545"/>
      <c r="E816" s="545"/>
      <c r="F816" s="545"/>
      <c r="G816" s="545"/>
      <c r="H816" s="545"/>
      <c r="I816" s="545"/>
      <c r="J816" s="545"/>
      <c r="K816" s="545"/>
      <c r="L816" s="545"/>
      <c r="M816" s="545"/>
      <c r="N816" s="545"/>
      <c r="O816" s="545"/>
      <c r="P816" s="545"/>
      <c r="Q816" s="545"/>
      <c r="R816" s="545"/>
      <c r="S816" s="545"/>
      <c r="T816" s="545"/>
      <c r="U816" s="545"/>
      <c r="V816" s="545"/>
      <c r="W816" s="545"/>
      <c r="X816" s="545"/>
      <c r="Y816" s="545"/>
      <c r="Z816" s="545"/>
    </row>
    <row r="817" ht="9.0" customHeight="1">
      <c r="A817" s="545"/>
      <c r="B817" s="545"/>
      <c r="C817" s="545"/>
      <c r="D817" s="545"/>
      <c r="E817" s="545"/>
      <c r="F817" s="545"/>
      <c r="G817" s="545"/>
      <c r="H817" s="545"/>
      <c r="I817" s="545"/>
      <c r="J817" s="545"/>
      <c r="K817" s="545"/>
      <c r="L817" s="545"/>
      <c r="M817" s="545"/>
      <c r="N817" s="545"/>
      <c r="O817" s="545"/>
      <c r="P817" s="545"/>
      <c r="Q817" s="545"/>
      <c r="R817" s="545"/>
      <c r="S817" s="545"/>
      <c r="T817" s="545"/>
      <c r="U817" s="545"/>
      <c r="V817" s="545"/>
      <c r="W817" s="545"/>
      <c r="X817" s="545"/>
      <c r="Y817" s="545"/>
      <c r="Z817" s="545"/>
    </row>
    <row r="818" ht="9.0" customHeight="1">
      <c r="A818" s="545"/>
      <c r="B818" s="545"/>
      <c r="C818" s="545"/>
      <c r="D818" s="545"/>
      <c r="E818" s="545"/>
      <c r="F818" s="545"/>
      <c r="G818" s="545"/>
      <c r="H818" s="545"/>
      <c r="I818" s="545"/>
      <c r="J818" s="545"/>
      <c r="K818" s="545"/>
      <c r="L818" s="545"/>
      <c r="M818" s="545"/>
      <c r="N818" s="545"/>
      <c r="O818" s="545"/>
      <c r="P818" s="545"/>
      <c r="Q818" s="545"/>
      <c r="R818" s="545"/>
      <c r="S818" s="545"/>
      <c r="T818" s="545"/>
      <c r="U818" s="545"/>
      <c r="V818" s="545"/>
      <c r="W818" s="545"/>
      <c r="X818" s="545"/>
      <c r="Y818" s="545"/>
      <c r="Z818" s="545"/>
    </row>
    <row r="819" ht="9.0" customHeight="1">
      <c r="A819" s="545"/>
      <c r="B819" s="545"/>
      <c r="C819" s="545"/>
      <c r="D819" s="545"/>
      <c r="E819" s="545"/>
      <c r="F819" s="545"/>
      <c r="G819" s="545"/>
      <c r="H819" s="545"/>
      <c r="I819" s="545"/>
      <c r="J819" s="545"/>
      <c r="K819" s="545"/>
      <c r="L819" s="545"/>
      <c r="M819" s="545"/>
      <c r="N819" s="545"/>
      <c r="O819" s="545"/>
      <c r="P819" s="545"/>
      <c r="Q819" s="545"/>
      <c r="R819" s="545"/>
      <c r="S819" s="545"/>
      <c r="T819" s="545"/>
      <c r="U819" s="545"/>
      <c r="V819" s="545"/>
      <c r="W819" s="545"/>
      <c r="X819" s="545"/>
      <c r="Y819" s="545"/>
      <c r="Z819" s="545"/>
    </row>
    <row r="820" ht="9.0" customHeight="1">
      <c r="A820" s="545"/>
      <c r="B820" s="545"/>
      <c r="C820" s="545"/>
      <c r="D820" s="545"/>
      <c r="E820" s="545"/>
      <c r="F820" s="545"/>
      <c r="G820" s="545"/>
      <c r="H820" s="545"/>
      <c r="I820" s="545"/>
      <c r="J820" s="545"/>
      <c r="K820" s="545"/>
      <c r="L820" s="545"/>
      <c r="M820" s="545"/>
      <c r="N820" s="545"/>
      <c r="O820" s="545"/>
      <c r="P820" s="545"/>
      <c r="Q820" s="545"/>
      <c r="R820" s="545"/>
      <c r="S820" s="545"/>
      <c r="T820" s="545"/>
      <c r="U820" s="545"/>
      <c r="V820" s="545"/>
      <c r="W820" s="545"/>
      <c r="X820" s="545"/>
      <c r="Y820" s="545"/>
      <c r="Z820" s="545"/>
    </row>
    <row r="821" ht="9.0" customHeight="1">
      <c r="A821" s="545"/>
      <c r="B821" s="545"/>
      <c r="C821" s="545"/>
      <c r="D821" s="545"/>
      <c r="E821" s="545"/>
      <c r="F821" s="545"/>
      <c r="G821" s="545"/>
      <c r="H821" s="545"/>
      <c r="I821" s="545"/>
      <c r="J821" s="545"/>
      <c r="K821" s="545"/>
      <c r="L821" s="545"/>
      <c r="M821" s="545"/>
      <c r="N821" s="545"/>
      <c r="O821" s="545"/>
      <c r="P821" s="545"/>
      <c r="Q821" s="545"/>
      <c r="R821" s="545"/>
      <c r="S821" s="545"/>
      <c r="T821" s="545"/>
      <c r="U821" s="545"/>
      <c r="V821" s="545"/>
      <c r="W821" s="545"/>
      <c r="X821" s="545"/>
      <c r="Y821" s="545"/>
      <c r="Z821" s="545"/>
    </row>
    <row r="822" ht="9.0" customHeight="1">
      <c r="A822" s="545"/>
      <c r="B822" s="545"/>
      <c r="C822" s="545"/>
      <c r="D822" s="545"/>
      <c r="E822" s="545"/>
      <c r="F822" s="545"/>
      <c r="G822" s="545"/>
      <c r="H822" s="545"/>
      <c r="I822" s="545"/>
      <c r="J822" s="545"/>
      <c r="K822" s="545"/>
      <c r="L822" s="545"/>
      <c r="M822" s="545"/>
      <c r="N822" s="545"/>
      <c r="O822" s="545"/>
      <c r="P822" s="545"/>
      <c r="Q822" s="545"/>
      <c r="R822" s="545"/>
      <c r="S822" s="545"/>
      <c r="T822" s="545"/>
      <c r="U822" s="545"/>
      <c r="V822" s="545"/>
      <c r="W822" s="545"/>
      <c r="X822" s="545"/>
      <c r="Y822" s="545"/>
      <c r="Z822" s="545"/>
    </row>
    <row r="823" ht="9.0" customHeight="1">
      <c r="A823" s="545"/>
      <c r="B823" s="545"/>
      <c r="C823" s="545"/>
      <c r="D823" s="545"/>
      <c r="E823" s="545"/>
      <c r="F823" s="545"/>
      <c r="G823" s="545"/>
      <c r="H823" s="545"/>
      <c r="I823" s="545"/>
      <c r="J823" s="545"/>
      <c r="K823" s="545"/>
      <c r="L823" s="545"/>
      <c r="M823" s="545"/>
      <c r="N823" s="545"/>
      <c r="O823" s="545"/>
      <c r="P823" s="545"/>
      <c r="Q823" s="545"/>
      <c r="R823" s="545"/>
      <c r="S823" s="545"/>
      <c r="T823" s="545"/>
      <c r="U823" s="545"/>
      <c r="V823" s="545"/>
      <c r="W823" s="545"/>
      <c r="X823" s="545"/>
      <c r="Y823" s="545"/>
      <c r="Z823" s="545"/>
    </row>
    <row r="824" ht="9.0" customHeight="1">
      <c r="A824" s="545"/>
      <c r="B824" s="545"/>
      <c r="C824" s="545"/>
      <c r="D824" s="545"/>
      <c r="E824" s="545"/>
      <c r="F824" s="545"/>
      <c r="G824" s="545"/>
      <c r="H824" s="545"/>
      <c r="I824" s="545"/>
      <c r="J824" s="545"/>
      <c r="K824" s="545"/>
      <c r="L824" s="545"/>
      <c r="M824" s="545"/>
      <c r="N824" s="545"/>
      <c r="O824" s="545"/>
      <c r="P824" s="545"/>
      <c r="Q824" s="545"/>
      <c r="R824" s="545"/>
      <c r="S824" s="545"/>
      <c r="T824" s="545"/>
      <c r="U824" s="545"/>
      <c r="V824" s="545"/>
      <c r="W824" s="545"/>
      <c r="X824" s="545"/>
      <c r="Y824" s="545"/>
      <c r="Z824" s="545"/>
    </row>
    <row r="825" ht="9.0" customHeight="1">
      <c r="A825" s="545"/>
      <c r="B825" s="545"/>
      <c r="C825" s="545"/>
      <c r="D825" s="545"/>
      <c r="E825" s="545"/>
      <c r="F825" s="545"/>
      <c r="G825" s="545"/>
      <c r="H825" s="545"/>
      <c r="I825" s="545"/>
      <c r="J825" s="545"/>
      <c r="K825" s="545"/>
      <c r="L825" s="545"/>
      <c r="M825" s="545"/>
      <c r="N825" s="545"/>
      <c r="O825" s="545"/>
      <c r="P825" s="545"/>
      <c r="Q825" s="545"/>
      <c r="R825" s="545"/>
      <c r="S825" s="545"/>
      <c r="T825" s="545"/>
      <c r="U825" s="545"/>
      <c r="V825" s="545"/>
      <c r="W825" s="545"/>
      <c r="X825" s="545"/>
      <c r="Y825" s="545"/>
      <c r="Z825" s="545"/>
    </row>
    <row r="826" ht="9.0" customHeight="1">
      <c r="A826" s="545"/>
      <c r="B826" s="545"/>
      <c r="C826" s="545"/>
      <c r="D826" s="545"/>
      <c r="E826" s="545"/>
      <c r="F826" s="545"/>
      <c r="G826" s="545"/>
      <c r="H826" s="545"/>
      <c r="I826" s="545"/>
      <c r="J826" s="545"/>
      <c r="K826" s="545"/>
      <c r="L826" s="545"/>
      <c r="M826" s="545"/>
      <c r="N826" s="545"/>
      <c r="O826" s="545"/>
      <c r="P826" s="545"/>
      <c r="Q826" s="545"/>
      <c r="R826" s="545"/>
      <c r="S826" s="545"/>
      <c r="T826" s="545"/>
      <c r="U826" s="545"/>
      <c r="V826" s="545"/>
      <c r="W826" s="545"/>
      <c r="X826" s="545"/>
      <c r="Y826" s="545"/>
      <c r="Z826" s="545"/>
    </row>
    <row r="827" ht="9.0" customHeight="1">
      <c r="A827" s="545"/>
      <c r="B827" s="545"/>
      <c r="C827" s="545"/>
      <c r="D827" s="545"/>
      <c r="E827" s="545"/>
      <c r="F827" s="545"/>
      <c r="G827" s="545"/>
      <c r="H827" s="545"/>
      <c r="I827" s="545"/>
      <c r="J827" s="545"/>
      <c r="K827" s="545"/>
      <c r="L827" s="545"/>
      <c r="M827" s="545"/>
      <c r="N827" s="545"/>
      <c r="O827" s="545"/>
      <c r="P827" s="545"/>
      <c r="Q827" s="545"/>
      <c r="R827" s="545"/>
      <c r="S827" s="545"/>
      <c r="T827" s="545"/>
      <c r="U827" s="545"/>
      <c r="V827" s="545"/>
      <c r="W827" s="545"/>
      <c r="X827" s="545"/>
      <c r="Y827" s="545"/>
      <c r="Z827" s="545"/>
    </row>
    <row r="828" ht="9.0" customHeight="1">
      <c r="A828" s="545"/>
      <c r="B828" s="545"/>
      <c r="C828" s="545"/>
      <c r="D828" s="545"/>
      <c r="E828" s="545"/>
      <c r="F828" s="545"/>
      <c r="G828" s="545"/>
      <c r="H828" s="545"/>
      <c r="I828" s="545"/>
      <c r="J828" s="545"/>
      <c r="K828" s="545"/>
      <c r="L828" s="545"/>
      <c r="M828" s="545"/>
      <c r="N828" s="545"/>
      <c r="O828" s="545"/>
      <c r="P828" s="545"/>
      <c r="Q828" s="545"/>
      <c r="R828" s="545"/>
      <c r="S828" s="545"/>
      <c r="T828" s="545"/>
      <c r="U828" s="545"/>
      <c r="V828" s="545"/>
      <c r="W828" s="545"/>
      <c r="X828" s="545"/>
      <c r="Y828" s="545"/>
      <c r="Z828" s="545"/>
    </row>
    <row r="829" ht="9.0" customHeight="1">
      <c r="A829" s="545"/>
      <c r="B829" s="545"/>
      <c r="C829" s="545"/>
      <c r="D829" s="545"/>
      <c r="E829" s="545"/>
      <c r="F829" s="545"/>
      <c r="G829" s="545"/>
      <c r="H829" s="545"/>
      <c r="I829" s="545"/>
      <c r="J829" s="545"/>
      <c r="K829" s="545"/>
      <c r="L829" s="545"/>
      <c r="M829" s="545"/>
      <c r="N829" s="545"/>
      <c r="O829" s="545"/>
      <c r="P829" s="545"/>
      <c r="Q829" s="545"/>
      <c r="R829" s="545"/>
      <c r="S829" s="545"/>
      <c r="T829" s="545"/>
      <c r="U829" s="545"/>
      <c r="V829" s="545"/>
      <c r="W829" s="545"/>
      <c r="X829" s="545"/>
      <c r="Y829" s="545"/>
      <c r="Z829" s="545"/>
    </row>
    <row r="830" ht="9.0" customHeight="1">
      <c r="A830" s="545"/>
      <c r="B830" s="545"/>
      <c r="C830" s="545"/>
      <c r="D830" s="545"/>
      <c r="E830" s="545"/>
      <c r="F830" s="545"/>
      <c r="G830" s="545"/>
      <c r="H830" s="545"/>
      <c r="I830" s="545"/>
      <c r="J830" s="545"/>
      <c r="K830" s="545"/>
      <c r="L830" s="545"/>
      <c r="M830" s="545"/>
      <c r="N830" s="545"/>
      <c r="O830" s="545"/>
      <c r="P830" s="545"/>
      <c r="Q830" s="545"/>
      <c r="R830" s="545"/>
      <c r="S830" s="545"/>
      <c r="T830" s="545"/>
      <c r="U830" s="545"/>
      <c r="V830" s="545"/>
      <c r="W830" s="545"/>
      <c r="X830" s="545"/>
      <c r="Y830" s="545"/>
      <c r="Z830" s="545"/>
    </row>
    <row r="831" ht="9.0" customHeight="1">
      <c r="A831" s="545"/>
      <c r="B831" s="545"/>
      <c r="C831" s="545"/>
      <c r="D831" s="545"/>
      <c r="E831" s="545"/>
      <c r="F831" s="545"/>
      <c r="G831" s="545"/>
      <c r="H831" s="545"/>
      <c r="I831" s="545"/>
      <c r="J831" s="545"/>
      <c r="K831" s="545"/>
      <c r="L831" s="545"/>
      <c r="M831" s="545"/>
      <c r="N831" s="545"/>
      <c r="O831" s="545"/>
      <c r="P831" s="545"/>
      <c r="Q831" s="545"/>
      <c r="R831" s="545"/>
      <c r="S831" s="545"/>
      <c r="T831" s="545"/>
      <c r="U831" s="545"/>
      <c r="V831" s="545"/>
      <c r="W831" s="545"/>
      <c r="X831" s="545"/>
      <c r="Y831" s="545"/>
      <c r="Z831" s="545"/>
    </row>
    <row r="832" ht="9.0" customHeight="1">
      <c r="A832" s="545"/>
      <c r="B832" s="545"/>
      <c r="C832" s="545"/>
      <c r="D832" s="545"/>
      <c r="E832" s="545"/>
      <c r="F832" s="545"/>
      <c r="G832" s="545"/>
      <c r="H832" s="545"/>
      <c r="I832" s="545"/>
      <c r="J832" s="545"/>
      <c r="K832" s="545"/>
      <c r="L832" s="545"/>
      <c r="M832" s="545"/>
      <c r="N832" s="545"/>
      <c r="O832" s="545"/>
      <c r="P832" s="545"/>
      <c r="Q832" s="545"/>
      <c r="R832" s="545"/>
      <c r="S832" s="545"/>
      <c r="T832" s="545"/>
      <c r="U832" s="545"/>
      <c r="V832" s="545"/>
      <c r="W832" s="545"/>
      <c r="X832" s="545"/>
      <c r="Y832" s="545"/>
      <c r="Z832" s="545"/>
    </row>
    <row r="833" ht="9.0" customHeight="1">
      <c r="A833" s="545"/>
      <c r="B833" s="545"/>
      <c r="C833" s="545"/>
      <c r="D833" s="545"/>
      <c r="E833" s="545"/>
      <c r="F833" s="545"/>
      <c r="G833" s="545"/>
      <c r="H833" s="545"/>
      <c r="I833" s="545"/>
      <c r="J833" s="545"/>
      <c r="K833" s="545"/>
      <c r="L833" s="545"/>
      <c r="M833" s="545"/>
      <c r="N833" s="545"/>
      <c r="O833" s="545"/>
      <c r="P833" s="545"/>
      <c r="Q833" s="545"/>
      <c r="R833" s="545"/>
      <c r="S833" s="545"/>
      <c r="T833" s="545"/>
      <c r="U833" s="545"/>
      <c r="V833" s="545"/>
      <c r="W833" s="545"/>
      <c r="X833" s="545"/>
      <c r="Y833" s="545"/>
      <c r="Z833" s="545"/>
    </row>
    <row r="834" ht="9.0" customHeight="1">
      <c r="A834" s="545"/>
      <c r="B834" s="545"/>
      <c r="C834" s="545"/>
      <c r="D834" s="545"/>
      <c r="E834" s="545"/>
      <c r="F834" s="545"/>
      <c r="G834" s="545"/>
      <c r="H834" s="545"/>
      <c r="I834" s="545"/>
      <c r="J834" s="545"/>
      <c r="K834" s="545"/>
      <c r="L834" s="545"/>
      <c r="M834" s="545"/>
      <c r="N834" s="545"/>
      <c r="O834" s="545"/>
      <c r="P834" s="545"/>
      <c r="Q834" s="545"/>
      <c r="R834" s="545"/>
      <c r="S834" s="545"/>
      <c r="T834" s="545"/>
      <c r="U834" s="545"/>
      <c r="V834" s="545"/>
      <c r="W834" s="545"/>
      <c r="X834" s="545"/>
      <c r="Y834" s="545"/>
      <c r="Z834" s="545"/>
    </row>
    <row r="835" ht="9.0" customHeight="1">
      <c r="A835" s="545"/>
      <c r="B835" s="545"/>
      <c r="C835" s="545"/>
      <c r="D835" s="545"/>
      <c r="E835" s="545"/>
      <c r="F835" s="545"/>
      <c r="G835" s="545"/>
      <c r="H835" s="545"/>
      <c r="I835" s="545"/>
      <c r="J835" s="545"/>
      <c r="K835" s="545"/>
      <c r="L835" s="545"/>
      <c r="M835" s="545"/>
      <c r="N835" s="545"/>
      <c r="O835" s="545"/>
      <c r="P835" s="545"/>
      <c r="Q835" s="545"/>
      <c r="R835" s="545"/>
      <c r="S835" s="545"/>
      <c r="T835" s="545"/>
      <c r="U835" s="545"/>
      <c r="V835" s="545"/>
      <c r="W835" s="545"/>
      <c r="X835" s="545"/>
      <c r="Y835" s="545"/>
      <c r="Z835" s="545"/>
    </row>
    <row r="836" ht="9.0" customHeight="1">
      <c r="A836" s="545"/>
      <c r="B836" s="545"/>
      <c r="C836" s="545"/>
      <c r="D836" s="545"/>
      <c r="E836" s="545"/>
      <c r="F836" s="545"/>
      <c r="G836" s="545"/>
      <c r="H836" s="545"/>
      <c r="I836" s="545"/>
      <c r="J836" s="545"/>
      <c r="K836" s="545"/>
      <c r="L836" s="545"/>
      <c r="M836" s="545"/>
      <c r="N836" s="545"/>
      <c r="O836" s="545"/>
      <c r="P836" s="545"/>
      <c r="Q836" s="545"/>
      <c r="R836" s="545"/>
      <c r="S836" s="545"/>
      <c r="T836" s="545"/>
      <c r="U836" s="545"/>
      <c r="V836" s="545"/>
      <c r="W836" s="545"/>
      <c r="X836" s="545"/>
      <c r="Y836" s="545"/>
      <c r="Z836" s="545"/>
    </row>
    <row r="837" ht="9.0" customHeight="1">
      <c r="A837" s="545"/>
      <c r="B837" s="545"/>
      <c r="C837" s="545"/>
      <c r="D837" s="545"/>
      <c r="E837" s="545"/>
      <c r="F837" s="545"/>
      <c r="G837" s="545"/>
      <c r="H837" s="545"/>
      <c r="I837" s="545"/>
      <c r="J837" s="545"/>
      <c r="K837" s="545"/>
      <c r="L837" s="545"/>
      <c r="M837" s="545"/>
      <c r="N837" s="545"/>
      <c r="O837" s="545"/>
      <c r="P837" s="545"/>
      <c r="Q837" s="545"/>
      <c r="R837" s="545"/>
      <c r="S837" s="545"/>
      <c r="T837" s="545"/>
      <c r="U837" s="545"/>
      <c r="V837" s="545"/>
      <c r="W837" s="545"/>
      <c r="X837" s="545"/>
      <c r="Y837" s="545"/>
      <c r="Z837" s="545"/>
    </row>
    <row r="838" ht="9.0" customHeight="1">
      <c r="A838" s="545"/>
      <c r="B838" s="545"/>
      <c r="C838" s="545"/>
      <c r="D838" s="545"/>
      <c r="E838" s="545"/>
      <c r="F838" s="545"/>
      <c r="G838" s="545"/>
      <c r="H838" s="545"/>
      <c r="I838" s="545"/>
      <c r="J838" s="545"/>
      <c r="K838" s="545"/>
      <c r="L838" s="545"/>
      <c r="M838" s="545"/>
      <c r="N838" s="545"/>
      <c r="O838" s="545"/>
      <c r="P838" s="545"/>
      <c r="Q838" s="545"/>
      <c r="R838" s="545"/>
      <c r="S838" s="545"/>
      <c r="T838" s="545"/>
      <c r="U838" s="545"/>
      <c r="V838" s="545"/>
      <c r="W838" s="545"/>
      <c r="X838" s="545"/>
      <c r="Y838" s="545"/>
      <c r="Z838" s="545"/>
    </row>
    <row r="839" ht="9.0" customHeight="1">
      <c r="A839" s="545"/>
      <c r="B839" s="545"/>
      <c r="C839" s="545"/>
      <c r="D839" s="545"/>
      <c r="E839" s="545"/>
      <c r="F839" s="545"/>
      <c r="G839" s="545"/>
      <c r="H839" s="545"/>
      <c r="I839" s="545"/>
      <c r="J839" s="545"/>
      <c r="K839" s="545"/>
      <c r="L839" s="545"/>
      <c r="M839" s="545"/>
      <c r="N839" s="545"/>
      <c r="O839" s="545"/>
      <c r="P839" s="545"/>
      <c r="Q839" s="545"/>
      <c r="R839" s="545"/>
      <c r="S839" s="545"/>
      <c r="T839" s="545"/>
      <c r="U839" s="545"/>
      <c r="V839" s="545"/>
      <c r="W839" s="545"/>
      <c r="X839" s="545"/>
      <c r="Y839" s="545"/>
      <c r="Z839" s="545"/>
    </row>
    <row r="840" ht="9.0" customHeight="1">
      <c r="A840" s="545"/>
      <c r="B840" s="545"/>
      <c r="C840" s="545"/>
      <c r="D840" s="545"/>
      <c r="E840" s="545"/>
      <c r="F840" s="545"/>
      <c r="G840" s="545"/>
      <c r="H840" s="545"/>
      <c r="I840" s="545"/>
      <c r="J840" s="545"/>
      <c r="K840" s="545"/>
      <c r="L840" s="545"/>
      <c r="M840" s="545"/>
      <c r="N840" s="545"/>
      <c r="O840" s="545"/>
      <c r="P840" s="545"/>
      <c r="Q840" s="545"/>
      <c r="R840" s="545"/>
      <c r="S840" s="545"/>
      <c r="T840" s="545"/>
      <c r="U840" s="545"/>
      <c r="V840" s="545"/>
      <c r="W840" s="545"/>
      <c r="X840" s="545"/>
      <c r="Y840" s="545"/>
      <c r="Z840" s="545"/>
    </row>
    <row r="841" ht="9.0" customHeight="1">
      <c r="A841" s="545"/>
      <c r="B841" s="545"/>
      <c r="C841" s="545"/>
      <c r="D841" s="545"/>
      <c r="E841" s="545"/>
      <c r="F841" s="545"/>
      <c r="G841" s="545"/>
      <c r="H841" s="545"/>
      <c r="I841" s="545"/>
      <c r="J841" s="545"/>
      <c r="K841" s="545"/>
      <c r="L841" s="545"/>
      <c r="M841" s="545"/>
      <c r="N841" s="545"/>
      <c r="O841" s="545"/>
      <c r="P841" s="545"/>
      <c r="Q841" s="545"/>
      <c r="R841" s="545"/>
      <c r="S841" s="545"/>
      <c r="T841" s="545"/>
      <c r="U841" s="545"/>
      <c r="V841" s="545"/>
      <c r="W841" s="545"/>
      <c r="X841" s="545"/>
      <c r="Y841" s="545"/>
      <c r="Z841" s="545"/>
    </row>
    <row r="842" ht="9.0" customHeight="1">
      <c r="A842" s="545"/>
      <c r="B842" s="545"/>
      <c r="C842" s="545"/>
      <c r="D842" s="545"/>
      <c r="E842" s="545"/>
      <c r="F842" s="545"/>
      <c r="G842" s="545"/>
      <c r="H842" s="545"/>
      <c r="I842" s="545"/>
      <c r="J842" s="545"/>
      <c r="K842" s="545"/>
      <c r="L842" s="545"/>
      <c r="M842" s="545"/>
      <c r="N842" s="545"/>
      <c r="O842" s="545"/>
      <c r="P842" s="545"/>
      <c r="Q842" s="545"/>
      <c r="R842" s="545"/>
      <c r="S842" s="545"/>
      <c r="T842" s="545"/>
      <c r="U842" s="545"/>
      <c r="V842" s="545"/>
      <c r="W842" s="545"/>
      <c r="X842" s="545"/>
      <c r="Y842" s="545"/>
      <c r="Z842" s="545"/>
    </row>
    <row r="843" ht="9.0" customHeight="1">
      <c r="A843" s="545"/>
      <c r="B843" s="545"/>
      <c r="C843" s="545"/>
      <c r="D843" s="545"/>
      <c r="E843" s="545"/>
      <c r="F843" s="545"/>
      <c r="G843" s="545"/>
      <c r="H843" s="545"/>
      <c r="I843" s="545"/>
      <c r="J843" s="545"/>
      <c r="K843" s="545"/>
      <c r="L843" s="545"/>
      <c r="M843" s="545"/>
      <c r="N843" s="545"/>
      <c r="O843" s="545"/>
      <c r="P843" s="545"/>
      <c r="Q843" s="545"/>
      <c r="R843" s="545"/>
      <c r="S843" s="545"/>
      <c r="T843" s="545"/>
      <c r="U843" s="545"/>
      <c r="V843" s="545"/>
      <c r="W843" s="545"/>
      <c r="X843" s="545"/>
      <c r="Y843" s="545"/>
      <c r="Z843" s="545"/>
    </row>
    <row r="844" ht="9.0" customHeight="1">
      <c r="A844" s="545"/>
      <c r="B844" s="545"/>
      <c r="C844" s="545"/>
      <c r="D844" s="545"/>
      <c r="E844" s="545"/>
      <c r="F844" s="545"/>
      <c r="G844" s="545"/>
      <c r="H844" s="545"/>
      <c r="I844" s="545"/>
      <c r="J844" s="545"/>
      <c r="K844" s="545"/>
      <c r="L844" s="545"/>
      <c r="M844" s="545"/>
      <c r="N844" s="545"/>
      <c r="O844" s="545"/>
      <c r="P844" s="545"/>
      <c r="Q844" s="545"/>
      <c r="R844" s="545"/>
      <c r="S844" s="545"/>
      <c r="T844" s="545"/>
      <c r="U844" s="545"/>
      <c r="V844" s="545"/>
      <c r="W844" s="545"/>
      <c r="X844" s="545"/>
      <c r="Y844" s="545"/>
      <c r="Z844" s="545"/>
    </row>
    <row r="845" ht="9.0" customHeight="1">
      <c r="A845" s="545"/>
      <c r="B845" s="545"/>
      <c r="C845" s="545"/>
      <c r="D845" s="545"/>
      <c r="E845" s="545"/>
      <c r="F845" s="545"/>
      <c r="G845" s="545"/>
      <c r="H845" s="545"/>
      <c r="I845" s="545"/>
      <c r="J845" s="545"/>
      <c r="K845" s="545"/>
      <c r="L845" s="545"/>
      <c r="M845" s="545"/>
      <c r="N845" s="545"/>
      <c r="O845" s="545"/>
      <c r="P845" s="545"/>
      <c r="Q845" s="545"/>
      <c r="R845" s="545"/>
      <c r="S845" s="545"/>
      <c r="T845" s="545"/>
      <c r="U845" s="545"/>
      <c r="V845" s="545"/>
      <c r="W845" s="545"/>
      <c r="X845" s="545"/>
      <c r="Y845" s="545"/>
      <c r="Z845" s="545"/>
    </row>
    <row r="846" ht="9.0" customHeight="1">
      <c r="A846" s="545"/>
      <c r="B846" s="545"/>
      <c r="C846" s="545"/>
      <c r="D846" s="545"/>
      <c r="E846" s="545"/>
      <c r="F846" s="545"/>
      <c r="G846" s="545"/>
      <c r="H846" s="545"/>
      <c r="I846" s="545"/>
      <c r="J846" s="545"/>
      <c r="K846" s="545"/>
      <c r="L846" s="545"/>
      <c r="M846" s="545"/>
      <c r="N846" s="545"/>
      <c r="O846" s="545"/>
      <c r="P846" s="545"/>
      <c r="Q846" s="545"/>
      <c r="R846" s="545"/>
      <c r="S846" s="545"/>
      <c r="T846" s="545"/>
      <c r="U846" s="545"/>
      <c r="V846" s="545"/>
      <c r="W846" s="545"/>
      <c r="X846" s="545"/>
      <c r="Y846" s="545"/>
      <c r="Z846" s="545"/>
    </row>
    <row r="847" ht="9.0" customHeight="1">
      <c r="A847" s="545"/>
      <c r="B847" s="545"/>
      <c r="C847" s="545"/>
      <c r="D847" s="545"/>
      <c r="E847" s="545"/>
      <c r="F847" s="545"/>
      <c r="G847" s="545"/>
      <c r="H847" s="545"/>
      <c r="I847" s="545"/>
      <c r="J847" s="545"/>
      <c r="K847" s="545"/>
      <c r="L847" s="545"/>
      <c r="M847" s="545"/>
      <c r="N847" s="545"/>
      <c r="O847" s="545"/>
      <c r="P847" s="545"/>
      <c r="Q847" s="545"/>
      <c r="R847" s="545"/>
      <c r="S847" s="545"/>
      <c r="T847" s="545"/>
      <c r="U847" s="545"/>
      <c r="V847" s="545"/>
      <c r="W847" s="545"/>
      <c r="X847" s="545"/>
      <c r="Y847" s="545"/>
      <c r="Z847" s="545"/>
    </row>
    <row r="848" ht="9.0" customHeight="1">
      <c r="A848" s="545"/>
      <c r="B848" s="545"/>
      <c r="C848" s="545"/>
      <c r="D848" s="545"/>
      <c r="E848" s="545"/>
      <c r="F848" s="545"/>
      <c r="G848" s="545"/>
      <c r="H848" s="545"/>
      <c r="I848" s="545"/>
      <c r="J848" s="545"/>
      <c r="K848" s="545"/>
      <c r="L848" s="545"/>
      <c r="M848" s="545"/>
      <c r="N848" s="545"/>
      <c r="O848" s="545"/>
      <c r="P848" s="545"/>
      <c r="Q848" s="545"/>
      <c r="R848" s="545"/>
      <c r="S848" s="545"/>
      <c r="T848" s="545"/>
      <c r="U848" s="545"/>
      <c r="V848" s="545"/>
      <c r="W848" s="545"/>
      <c r="X848" s="545"/>
      <c r="Y848" s="545"/>
      <c r="Z848" s="545"/>
    </row>
    <row r="849" ht="9.0" customHeight="1">
      <c r="A849" s="545"/>
      <c r="B849" s="545"/>
      <c r="C849" s="545"/>
      <c r="D849" s="545"/>
      <c r="E849" s="545"/>
      <c r="F849" s="545"/>
      <c r="G849" s="545"/>
      <c r="H849" s="545"/>
      <c r="I849" s="545"/>
      <c r="J849" s="545"/>
      <c r="K849" s="545"/>
      <c r="L849" s="545"/>
      <c r="M849" s="545"/>
      <c r="N849" s="545"/>
      <c r="O849" s="545"/>
      <c r="P849" s="545"/>
      <c r="Q849" s="545"/>
      <c r="R849" s="545"/>
      <c r="S849" s="545"/>
      <c r="T849" s="545"/>
      <c r="U849" s="545"/>
      <c r="V849" s="545"/>
      <c r="W849" s="545"/>
      <c r="X849" s="545"/>
      <c r="Y849" s="545"/>
      <c r="Z849" s="545"/>
    </row>
    <row r="850" ht="9.0" customHeight="1">
      <c r="A850" s="545"/>
      <c r="B850" s="545"/>
      <c r="C850" s="545"/>
      <c r="D850" s="545"/>
      <c r="E850" s="545"/>
      <c r="F850" s="545"/>
      <c r="G850" s="545"/>
      <c r="H850" s="545"/>
      <c r="I850" s="545"/>
      <c r="J850" s="545"/>
      <c r="K850" s="545"/>
      <c r="L850" s="545"/>
      <c r="M850" s="545"/>
      <c r="N850" s="545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</row>
    <row r="851" ht="9.0" customHeight="1">
      <c r="A851" s="545"/>
      <c r="B851" s="545"/>
      <c r="C851" s="545"/>
      <c r="D851" s="545"/>
      <c r="E851" s="545"/>
      <c r="F851" s="545"/>
      <c r="G851" s="545"/>
      <c r="H851" s="545"/>
      <c r="I851" s="545"/>
      <c r="J851" s="545"/>
      <c r="K851" s="545"/>
      <c r="L851" s="545"/>
      <c r="M851" s="545"/>
      <c r="N851" s="545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</row>
    <row r="852" ht="9.0" customHeight="1">
      <c r="A852" s="545"/>
      <c r="B852" s="545"/>
      <c r="C852" s="545"/>
      <c r="D852" s="545"/>
      <c r="E852" s="545"/>
      <c r="F852" s="545"/>
      <c r="G852" s="545"/>
      <c r="H852" s="545"/>
      <c r="I852" s="545"/>
      <c r="J852" s="545"/>
      <c r="K852" s="545"/>
      <c r="L852" s="545"/>
      <c r="M852" s="545"/>
      <c r="N852" s="545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</row>
    <row r="853" ht="9.0" customHeight="1">
      <c r="A853" s="545"/>
      <c r="B853" s="545"/>
      <c r="C853" s="545"/>
      <c r="D853" s="545"/>
      <c r="E853" s="545"/>
      <c r="F853" s="545"/>
      <c r="G853" s="545"/>
      <c r="H853" s="545"/>
      <c r="I853" s="545"/>
      <c r="J853" s="545"/>
      <c r="K853" s="545"/>
      <c r="L853" s="545"/>
      <c r="M853" s="545"/>
      <c r="N853" s="545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</row>
    <row r="854" ht="9.0" customHeight="1">
      <c r="A854" s="545"/>
      <c r="B854" s="545"/>
      <c r="C854" s="545"/>
      <c r="D854" s="545"/>
      <c r="E854" s="545"/>
      <c r="F854" s="545"/>
      <c r="G854" s="545"/>
      <c r="H854" s="545"/>
      <c r="I854" s="545"/>
      <c r="J854" s="545"/>
      <c r="K854" s="545"/>
      <c r="L854" s="545"/>
      <c r="M854" s="545"/>
      <c r="N854" s="545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</row>
    <row r="855" ht="9.0" customHeight="1">
      <c r="A855" s="545"/>
      <c r="B855" s="545"/>
      <c r="C855" s="545"/>
      <c r="D855" s="545"/>
      <c r="E855" s="545"/>
      <c r="F855" s="545"/>
      <c r="G855" s="545"/>
      <c r="H855" s="545"/>
      <c r="I855" s="545"/>
      <c r="J855" s="545"/>
      <c r="K855" s="545"/>
      <c r="L855" s="545"/>
      <c r="M855" s="545"/>
      <c r="N855" s="545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</row>
    <row r="856" ht="9.0" customHeight="1">
      <c r="A856" s="545"/>
      <c r="B856" s="545"/>
      <c r="C856" s="545"/>
      <c r="D856" s="545"/>
      <c r="E856" s="545"/>
      <c r="F856" s="545"/>
      <c r="G856" s="545"/>
      <c r="H856" s="545"/>
      <c r="I856" s="545"/>
      <c r="J856" s="545"/>
      <c r="K856" s="545"/>
      <c r="L856" s="545"/>
      <c r="M856" s="545"/>
      <c r="N856" s="545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</row>
    <row r="857" ht="9.0" customHeight="1">
      <c r="A857" s="545"/>
      <c r="B857" s="545"/>
      <c r="C857" s="545"/>
      <c r="D857" s="545"/>
      <c r="E857" s="545"/>
      <c r="F857" s="545"/>
      <c r="G857" s="545"/>
      <c r="H857" s="545"/>
      <c r="I857" s="545"/>
      <c r="J857" s="545"/>
      <c r="K857" s="545"/>
      <c r="L857" s="545"/>
      <c r="M857" s="545"/>
      <c r="N857" s="545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</row>
    <row r="858" ht="9.0" customHeight="1">
      <c r="A858" s="545"/>
      <c r="B858" s="545"/>
      <c r="C858" s="545"/>
      <c r="D858" s="545"/>
      <c r="E858" s="545"/>
      <c r="F858" s="545"/>
      <c r="G858" s="545"/>
      <c r="H858" s="545"/>
      <c r="I858" s="545"/>
      <c r="J858" s="545"/>
      <c r="K858" s="545"/>
      <c r="L858" s="545"/>
      <c r="M858" s="545"/>
      <c r="N858" s="545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</row>
    <row r="859" ht="9.0" customHeight="1">
      <c r="A859" s="545"/>
      <c r="B859" s="545"/>
      <c r="C859" s="545"/>
      <c r="D859" s="545"/>
      <c r="E859" s="545"/>
      <c r="F859" s="545"/>
      <c r="G859" s="545"/>
      <c r="H859" s="545"/>
      <c r="I859" s="545"/>
      <c r="J859" s="545"/>
      <c r="K859" s="545"/>
      <c r="L859" s="545"/>
      <c r="M859" s="545"/>
      <c r="N859" s="545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</row>
    <row r="860" ht="9.0" customHeight="1">
      <c r="A860" s="545"/>
      <c r="B860" s="545"/>
      <c r="C860" s="545"/>
      <c r="D860" s="545"/>
      <c r="E860" s="545"/>
      <c r="F860" s="545"/>
      <c r="G860" s="545"/>
      <c r="H860" s="545"/>
      <c r="I860" s="545"/>
      <c r="J860" s="545"/>
      <c r="K860" s="545"/>
      <c r="L860" s="545"/>
      <c r="M860" s="545"/>
      <c r="N860" s="545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</row>
    <row r="861" ht="9.0" customHeight="1">
      <c r="A861" s="545"/>
      <c r="B861" s="545"/>
      <c r="C861" s="545"/>
      <c r="D861" s="545"/>
      <c r="E861" s="545"/>
      <c r="F861" s="545"/>
      <c r="G861" s="545"/>
      <c r="H861" s="545"/>
      <c r="I861" s="545"/>
      <c r="J861" s="545"/>
      <c r="K861" s="545"/>
      <c r="L861" s="545"/>
      <c r="M861" s="545"/>
      <c r="N861" s="545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</row>
    <row r="862" ht="9.0" customHeight="1">
      <c r="A862" s="545"/>
      <c r="B862" s="545"/>
      <c r="C862" s="545"/>
      <c r="D862" s="545"/>
      <c r="E862" s="545"/>
      <c r="F862" s="545"/>
      <c r="G862" s="545"/>
      <c r="H862" s="545"/>
      <c r="I862" s="545"/>
      <c r="J862" s="545"/>
      <c r="K862" s="545"/>
      <c r="L862" s="545"/>
      <c r="M862" s="545"/>
      <c r="N862" s="545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</row>
    <row r="863" ht="9.0" customHeight="1">
      <c r="A863" s="545"/>
      <c r="B863" s="545"/>
      <c r="C863" s="545"/>
      <c r="D863" s="545"/>
      <c r="E863" s="545"/>
      <c r="F863" s="545"/>
      <c r="G863" s="545"/>
      <c r="H863" s="545"/>
      <c r="I863" s="545"/>
      <c r="J863" s="545"/>
      <c r="K863" s="545"/>
      <c r="L863" s="545"/>
      <c r="M863" s="545"/>
      <c r="N863" s="545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</row>
    <row r="864" ht="9.0" customHeight="1">
      <c r="A864" s="545"/>
      <c r="B864" s="545"/>
      <c r="C864" s="545"/>
      <c r="D864" s="545"/>
      <c r="E864" s="545"/>
      <c r="F864" s="545"/>
      <c r="G864" s="545"/>
      <c r="H864" s="545"/>
      <c r="I864" s="545"/>
      <c r="J864" s="545"/>
      <c r="K864" s="545"/>
      <c r="L864" s="545"/>
      <c r="M864" s="545"/>
      <c r="N864" s="545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</row>
    <row r="865" ht="9.0" customHeight="1">
      <c r="A865" s="545"/>
      <c r="B865" s="545"/>
      <c r="C865" s="545"/>
      <c r="D865" s="545"/>
      <c r="E865" s="545"/>
      <c r="F865" s="545"/>
      <c r="G865" s="545"/>
      <c r="H865" s="545"/>
      <c r="I865" s="545"/>
      <c r="J865" s="545"/>
      <c r="K865" s="545"/>
      <c r="L865" s="545"/>
      <c r="M865" s="545"/>
      <c r="N865" s="545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</row>
    <row r="866" ht="9.0" customHeight="1">
      <c r="A866" s="545"/>
      <c r="B866" s="545"/>
      <c r="C866" s="545"/>
      <c r="D866" s="545"/>
      <c r="E866" s="545"/>
      <c r="F866" s="545"/>
      <c r="G866" s="545"/>
      <c r="H866" s="545"/>
      <c r="I866" s="545"/>
      <c r="J866" s="545"/>
      <c r="K866" s="545"/>
      <c r="L866" s="545"/>
      <c r="M866" s="545"/>
      <c r="N866" s="545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</row>
    <row r="867" ht="9.0" customHeight="1">
      <c r="A867" s="545"/>
      <c r="B867" s="545"/>
      <c r="C867" s="545"/>
      <c r="D867" s="545"/>
      <c r="E867" s="545"/>
      <c r="F867" s="545"/>
      <c r="G867" s="545"/>
      <c r="H867" s="545"/>
      <c r="I867" s="545"/>
      <c r="J867" s="545"/>
      <c r="K867" s="545"/>
      <c r="L867" s="545"/>
      <c r="M867" s="545"/>
      <c r="N867" s="545"/>
      <c r="O867" s="545"/>
      <c r="P867" s="545"/>
      <c r="Q867" s="545"/>
      <c r="R867" s="545"/>
      <c r="S867" s="545"/>
      <c r="T867" s="545"/>
      <c r="U867" s="545"/>
      <c r="V867" s="545"/>
      <c r="W867" s="545"/>
      <c r="X867" s="545"/>
      <c r="Y867" s="545"/>
      <c r="Z867" s="545"/>
    </row>
    <row r="868" ht="9.0" customHeight="1">
      <c r="A868" s="545"/>
      <c r="B868" s="545"/>
      <c r="C868" s="545"/>
      <c r="D868" s="545"/>
      <c r="E868" s="545"/>
      <c r="F868" s="545"/>
      <c r="G868" s="545"/>
      <c r="H868" s="545"/>
      <c r="I868" s="545"/>
      <c r="J868" s="545"/>
      <c r="K868" s="545"/>
      <c r="L868" s="545"/>
      <c r="M868" s="545"/>
      <c r="N868" s="545"/>
      <c r="O868" s="545"/>
      <c r="P868" s="545"/>
      <c r="Q868" s="545"/>
      <c r="R868" s="545"/>
      <c r="S868" s="545"/>
      <c r="T868" s="545"/>
      <c r="U868" s="545"/>
      <c r="V868" s="545"/>
      <c r="W868" s="545"/>
      <c r="X868" s="545"/>
      <c r="Y868" s="545"/>
      <c r="Z868" s="545"/>
    </row>
    <row r="869" ht="9.0" customHeight="1">
      <c r="A869" s="545"/>
      <c r="B869" s="545"/>
      <c r="C869" s="545"/>
      <c r="D869" s="545"/>
      <c r="E869" s="545"/>
      <c r="F869" s="545"/>
      <c r="G869" s="545"/>
      <c r="H869" s="545"/>
      <c r="I869" s="545"/>
      <c r="J869" s="545"/>
      <c r="K869" s="545"/>
      <c r="L869" s="545"/>
      <c r="M869" s="545"/>
      <c r="N869" s="545"/>
      <c r="O869" s="545"/>
      <c r="P869" s="545"/>
      <c r="Q869" s="545"/>
      <c r="R869" s="545"/>
      <c r="S869" s="545"/>
      <c r="T869" s="545"/>
      <c r="U869" s="545"/>
      <c r="V869" s="545"/>
      <c r="W869" s="545"/>
      <c r="X869" s="545"/>
      <c r="Y869" s="545"/>
      <c r="Z869" s="545"/>
    </row>
    <row r="870" ht="9.0" customHeight="1">
      <c r="A870" s="545"/>
      <c r="B870" s="545"/>
      <c r="C870" s="545"/>
      <c r="D870" s="545"/>
      <c r="E870" s="545"/>
      <c r="F870" s="545"/>
      <c r="G870" s="545"/>
      <c r="H870" s="545"/>
      <c r="I870" s="545"/>
      <c r="J870" s="545"/>
      <c r="K870" s="545"/>
      <c r="L870" s="545"/>
      <c r="M870" s="545"/>
      <c r="N870" s="545"/>
      <c r="O870" s="545"/>
      <c r="P870" s="545"/>
      <c r="Q870" s="545"/>
      <c r="R870" s="545"/>
      <c r="S870" s="545"/>
      <c r="T870" s="545"/>
      <c r="U870" s="545"/>
      <c r="V870" s="545"/>
      <c r="W870" s="545"/>
      <c r="X870" s="545"/>
      <c r="Y870" s="545"/>
      <c r="Z870" s="545"/>
    </row>
    <row r="871" ht="9.0" customHeight="1">
      <c r="A871" s="545"/>
      <c r="B871" s="545"/>
      <c r="C871" s="545"/>
      <c r="D871" s="545"/>
      <c r="E871" s="545"/>
      <c r="F871" s="545"/>
      <c r="G871" s="545"/>
      <c r="H871" s="545"/>
      <c r="I871" s="545"/>
      <c r="J871" s="545"/>
      <c r="K871" s="545"/>
      <c r="L871" s="545"/>
      <c r="M871" s="545"/>
      <c r="N871" s="545"/>
      <c r="O871" s="545"/>
      <c r="P871" s="545"/>
      <c r="Q871" s="545"/>
      <c r="R871" s="545"/>
      <c r="S871" s="545"/>
      <c r="T871" s="545"/>
      <c r="U871" s="545"/>
      <c r="V871" s="545"/>
      <c r="W871" s="545"/>
      <c r="X871" s="545"/>
      <c r="Y871" s="545"/>
      <c r="Z871" s="545"/>
    </row>
    <row r="872" ht="9.0" customHeight="1">
      <c r="A872" s="545"/>
      <c r="B872" s="545"/>
      <c r="C872" s="545"/>
      <c r="D872" s="545"/>
      <c r="E872" s="545"/>
      <c r="F872" s="545"/>
      <c r="G872" s="545"/>
      <c r="H872" s="545"/>
      <c r="I872" s="545"/>
      <c r="J872" s="545"/>
      <c r="K872" s="545"/>
      <c r="L872" s="545"/>
      <c r="M872" s="545"/>
      <c r="N872" s="545"/>
      <c r="O872" s="545"/>
      <c r="P872" s="545"/>
      <c r="Q872" s="545"/>
      <c r="R872" s="545"/>
      <c r="S872" s="545"/>
      <c r="T872" s="545"/>
      <c r="U872" s="545"/>
      <c r="V872" s="545"/>
      <c r="W872" s="545"/>
      <c r="X872" s="545"/>
      <c r="Y872" s="545"/>
      <c r="Z872" s="545"/>
    </row>
    <row r="873" ht="9.0" customHeight="1">
      <c r="A873" s="545"/>
      <c r="B873" s="545"/>
      <c r="C873" s="545"/>
      <c r="D873" s="545"/>
      <c r="E873" s="545"/>
      <c r="F873" s="545"/>
      <c r="G873" s="545"/>
      <c r="H873" s="545"/>
      <c r="I873" s="545"/>
      <c r="J873" s="545"/>
      <c r="K873" s="545"/>
      <c r="L873" s="545"/>
      <c r="M873" s="545"/>
      <c r="N873" s="545"/>
      <c r="O873" s="545"/>
      <c r="P873" s="545"/>
      <c r="Q873" s="545"/>
      <c r="R873" s="545"/>
      <c r="S873" s="545"/>
      <c r="T873" s="545"/>
      <c r="U873" s="545"/>
      <c r="V873" s="545"/>
      <c r="W873" s="545"/>
      <c r="X873" s="545"/>
      <c r="Y873" s="545"/>
      <c r="Z873" s="545"/>
    </row>
    <row r="874" ht="9.0" customHeight="1">
      <c r="A874" s="545"/>
      <c r="B874" s="545"/>
      <c r="C874" s="545"/>
      <c r="D874" s="545"/>
      <c r="E874" s="545"/>
      <c r="F874" s="545"/>
      <c r="G874" s="545"/>
      <c r="H874" s="545"/>
      <c r="I874" s="545"/>
      <c r="J874" s="545"/>
      <c r="K874" s="545"/>
      <c r="L874" s="545"/>
      <c r="M874" s="545"/>
      <c r="N874" s="545"/>
      <c r="O874" s="545"/>
      <c r="P874" s="545"/>
      <c r="Q874" s="545"/>
      <c r="R874" s="545"/>
      <c r="S874" s="545"/>
      <c r="T874" s="545"/>
      <c r="U874" s="545"/>
      <c r="V874" s="545"/>
      <c r="W874" s="545"/>
      <c r="X874" s="545"/>
      <c r="Y874" s="545"/>
      <c r="Z874" s="545"/>
    </row>
    <row r="875" ht="9.0" customHeight="1">
      <c r="A875" s="545"/>
      <c r="B875" s="545"/>
      <c r="C875" s="545"/>
      <c r="D875" s="545"/>
      <c r="E875" s="545"/>
      <c r="F875" s="545"/>
      <c r="G875" s="545"/>
      <c r="H875" s="545"/>
      <c r="I875" s="545"/>
      <c r="J875" s="545"/>
      <c r="K875" s="545"/>
      <c r="L875" s="545"/>
      <c r="M875" s="545"/>
      <c r="N875" s="545"/>
      <c r="O875" s="545"/>
      <c r="P875" s="545"/>
      <c r="Q875" s="545"/>
      <c r="R875" s="545"/>
      <c r="S875" s="545"/>
      <c r="T875" s="545"/>
      <c r="U875" s="545"/>
      <c r="V875" s="545"/>
      <c r="W875" s="545"/>
      <c r="X875" s="545"/>
      <c r="Y875" s="545"/>
      <c r="Z875" s="545"/>
    </row>
    <row r="876" ht="9.0" customHeight="1">
      <c r="A876" s="545"/>
      <c r="B876" s="545"/>
      <c r="C876" s="545"/>
      <c r="D876" s="545"/>
      <c r="E876" s="545"/>
      <c r="F876" s="545"/>
      <c r="G876" s="545"/>
      <c r="H876" s="545"/>
      <c r="I876" s="545"/>
      <c r="J876" s="545"/>
      <c r="K876" s="545"/>
      <c r="L876" s="545"/>
      <c r="M876" s="545"/>
      <c r="N876" s="545"/>
      <c r="O876" s="545"/>
      <c r="P876" s="545"/>
      <c r="Q876" s="545"/>
      <c r="R876" s="545"/>
      <c r="S876" s="545"/>
      <c r="T876" s="545"/>
      <c r="U876" s="545"/>
      <c r="V876" s="545"/>
      <c r="W876" s="545"/>
      <c r="X876" s="545"/>
      <c r="Y876" s="545"/>
      <c r="Z876" s="545"/>
    </row>
    <row r="877" ht="9.0" customHeight="1">
      <c r="A877" s="545"/>
      <c r="B877" s="545"/>
      <c r="C877" s="545"/>
      <c r="D877" s="545"/>
      <c r="E877" s="545"/>
      <c r="F877" s="545"/>
      <c r="G877" s="545"/>
      <c r="H877" s="545"/>
      <c r="I877" s="545"/>
      <c r="J877" s="545"/>
      <c r="K877" s="545"/>
      <c r="L877" s="545"/>
      <c r="M877" s="545"/>
      <c r="N877" s="545"/>
      <c r="O877" s="545"/>
      <c r="P877" s="545"/>
      <c r="Q877" s="545"/>
      <c r="R877" s="545"/>
      <c r="S877" s="545"/>
      <c r="T877" s="545"/>
      <c r="U877" s="545"/>
      <c r="V877" s="545"/>
      <c r="W877" s="545"/>
      <c r="X877" s="545"/>
      <c r="Y877" s="545"/>
      <c r="Z877" s="545"/>
    </row>
    <row r="878" ht="9.0" customHeight="1">
      <c r="A878" s="545"/>
      <c r="B878" s="545"/>
      <c r="C878" s="545"/>
      <c r="D878" s="545"/>
      <c r="E878" s="545"/>
      <c r="F878" s="545"/>
      <c r="G878" s="545"/>
      <c r="H878" s="545"/>
      <c r="I878" s="545"/>
      <c r="J878" s="545"/>
      <c r="K878" s="545"/>
      <c r="L878" s="545"/>
      <c r="M878" s="545"/>
      <c r="N878" s="545"/>
      <c r="O878" s="545"/>
      <c r="P878" s="545"/>
      <c r="Q878" s="545"/>
      <c r="R878" s="545"/>
      <c r="S878" s="545"/>
      <c r="T878" s="545"/>
      <c r="U878" s="545"/>
      <c r="V878" s="545"/>
      <c r="W878" s="545"/>
      <c r="X878" s="545"/>
      <c r="Y878" s="545"/>
      <c r="Z878" s="545"/>
    </row>
    <row r="879" ht="9.0" customHeight="1">
      <c r="A879" s="545"/>
      <c r="B879" s="545"/>
      <c r="C879" s="545"/>
      <c r="D879" s="545"/>
      <c r="E879" s="545"/>
      <c r="F879" s="545"/>
      <c r="G879" s="545"/>
      <c r="H879" s="545"/>
      <c r="I879" s="545"/>
      <c r="J879" s="545"/>
      <c r="K879" s="545"/>
      <c r="L879" s="545"/>
      <c r="M879" s="545"/>
      <c r="N879" s="545"/>
      <c r="O879" s="545"/>
      <c r="P879" s="545"/>
      <c r="Q879" s="545"/>
      <c r="R879" s="545"/>
      <c r="S879" s="545"/>
      <c r="T879" s="545"/>
      <c r="U879" s="545"/>
      <c r="V879" s="545"/>
      <c r="W879" s="545"/>
      <c r="X879" s="545"/>
      <c r="Y879" s="545"/>
      <c r="Z879" s="545"/>
    </row>
    <row r="880" ht="9.0" customHeight="1">
      <c r="A880" s="545"/>
      <c r="B880" s="545"/>
      <c r="C880" s="545"/>
      <c r="D880" s="545"/>
      <c r="E880" s="545"/>
      <c r="F880" s="545"/>
      <c r="G880" s="545"/>
      <c r="H880" s="545"/>
      <c r="I880" s="545"/>
      <c r="J880" s="545"/>
      <c r="K880" s="545"/>
      <c r="L880" s="545"/>
      <c r="M880" s="545"/>
      <c r="N880" s="545"/>
      <c r="O880" s="545"/>
      <c r="P880" s="545"/>
      <c r="Q880" s="545"/>
      <c r="R880" s="545"/>
      <c r="S880" s="545"/>
      <c r="T880" s="545"/>
      <c r="U880" s="545"/>
      <c r="V880" s="545"/>
      <c r="W880" s="545"/>
      <c r="X880" s="545"/>
      <c r="Y880" s="545"/>
      <c r="Z880" s="545"/>
    </row>
    <row r="881" ht="9.0" customHeight="1">
      <c r="A881" s="545"/>
      <c r="B881" s="545"/>
      <c r="C881" s="545"/>
      <c r="D881" s="545"/>
      <c r="E881" s="545"/>
      <c r="F881" s="545"/>
      <c r="G881" s="545"/>
      <c r="H881" s="545"/>
      <c r="I881" s="545"/>
      <c r="J881" s="545"/>
      <c r="K881" s="545"/>
      <c r="L881" s="545"/>
      <c r="M881" s="545"/>
      <c r="N881" s="545"/>
      <c r="O881" s="545"/>
      <c r="P881" s="545"/>
      <c r="Q881" s="545"/>
      <c r="R881" s="545"/>
      <c r="S881" s="545"/>
      <c r="T881" s="545"/>
      <c r="U881" s="545"/>
      <c r="V881" s="545"/>
      <c r="W881" s="545"/>
      <c r="X881" s="545"/>
      <c r="Y881" s="545"/>
      <c r="Z881" s="545"/>
    </row>
    <row r="882" ht="9.0" customHeight="1">
      <c r="A882" s="545"/>
      <c r="B882" s="545"/>
      <c r="C882" s="545"/>
      <c r="D882" s="545"/>
      <c r="E882" s="545"/>
      <c r="F882" s="545"/>
      <c r="G882" s="545"/>
      <c r="H882" s="545"/>
      <c r="I882" s="545"/>
      <c r="J882" s="545"/>
      <c r="K882" s="545"/>
      <c r="L882" s="545"/>
      <c r="M882" s="545"/>
      <c r="N882" s="545"/>
      <c r="O882" s="545"/>
      <c r="P882" s="545"/>
      <c r="Q882" s="545"/>
      <c r="R882" s="545"/>
      <c r="S882" s="545"/>
      <c r="T882" s="545"/>
      <c r="U882" s="545"/>
      <c r="V882" s="545"/>
      <c r="W882" s="545"/>
      <c r="X882" s="545"/>
      <c r="Y882" s="545"/>
      <c r="Z882" s="545"/>
    </row>
    <row r="883" ht="9.0" customHeight="1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U883" s="545"/>
      <c r="V883" s="545"/>
      <c r="W883" s="545"/>
      <c r="X883" s="545"/>
      <c r="Y883" s="545"/>
      <c r="Z883" s="545"/>
    </row>
    <row r="884" ht="9.0" customHeight="1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</row>
    <row r="885" ht="9.0" customHeight="1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</row>
    <row r="886" ht="9.0" customHeight="1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</row>
    <row r="887" ht="9.0" customHeight="1">
      <c r="A887" s="545"/>
      <c r="B887" s="545"/>
      <c r="C887" s="545"/>
      <c r="D887" s="545"/>
      <c r="E887" s="545"/>
      <c r="F887" s="545"/>
      <c r="G887" s="545"/>
      <c r="H887" s="545"/>
      <c r="I887" s="545"/>
      <c r="J887" s="545"/>
      <c r="K887" s="545"/>
      <c r="L887" s="545"/>
      <c r="M887" s="545"/>
      <c r="N887" s="545"/>
      <c r="O887" s="545"/>
      <c r="P887" s="545"/>
      <c r="Q887" s="545"/>
      <c r="R887" s="545"/>
      <c r="S887" s="545"/>
      <c r="T887" s="545"/>
      <c r="U887" s="545"/>
      <c r="V887" s="545"/>
      <c r="W887" s="545"/>
      <c r="X887" s="545"/>
      <c r="Y887" s="545"/>
      <c r="Z887" s="545"/>
    </row>
    <row r="888" ht="9.0" customHeight="1">
      <c r="A888" s="545"/>
      <c r="B888" s="545"/>
      <c r="C888" s="545"/>
      <c r="D888" s="545"/>
      <c r="E888" s="545"/>
      <c r="F888" s="545"/>
      <c r="G888" s="545"/>
      <c r="H888" s="545"/>
      <c r="I888" s="545"/>
      <c r="J888" s="545"/>
      <c r="K888" s="545"/>
      <c r="L888" s="545"/>
      <c r="M888" s="545"/>
      <c r="N888" s="545"/>
      <c r="O888" s="545"/>
      <c r="P888" s="545"/>
      <c r="Q888" s="545"/>
      <c r="R888" s="545"/>
      <c r="S888" s="545"/>
      <c r="T888" s="545"/>
      <c r="U888" s="545"/>
      <c r="V888" s="545"/>
      <c r="W888" s="545"/>
      <c r="X888" s="545"/>
      <c r="Y888" s="545"/>
      <c r="Z888" s="545"/>
    </row>
    <row r="889" ht="9.0" customHeight="1">
      <c r="A889" s="545"/>
      <c r="B889" s="545"/>
      <c r="C889" s="545"/>
      <c r="D889" s="545"/>
      <c r="E889" s="545"/>
      <c r="F889" s="545"/>
      <c r="G889" s="545"/>
      <c r="H889" s="545"/>
      <c r="I889" s="545"/>
      <c r="J889" s="545"/>
      <c r="K889" s="545"/>
      <c r="L889" s="545"/>
      <c r="M889" s="545"/>
      <c r="N889" s="545"/>
      <c r="O889" s="545"/>
      <c r="P889" s="545"/>
      <c r="Q889" s="545"/>
      <c r="R889" s="545"/>
      <c r="S889" s="545"/>
      <c r="T889" s="545"/>
      <c r="U889" s="545"/>
      <c r="V889" s="545"/>
      <c r="W889" s="545"/>
      <c r="X889" s="545"/>
      <c r="Y889" s="545"/>
      <c r="Z889" s="545"/>
    </row>
    <row r="890" ht="9.0" customHeight="1">
      <c r="A890" s="545"/>
      <c r="B890" s="545"/>
      <c r="C890" s="545"/>
      <c r="D890" s="545"/>
      <c r="E890" s="545"/>
      <c r="F890" s="545"/>
      <c r="G890" s="545"/>
      <c r="H890" s="545"/>
      <c r="I890" s="545"/>
      <c r="J890" s="545"/>
      <c r="K890" s="545"/>
      <c r="L890" s="545"/>
      <c r="M890" s="545"/>
      <c r="N890" s="545"/>
      <c r="O890" s="545"/>
      <c r="P890" s="545"/>
      <c r="Q890" s="545"/>
      <c r="R890" s="545"/>
      <c r="S890" s="545"/>
      <c r="T890" s="545"/>
      <c r="U890" s="545"/>
      <c r="V890" s="545"/>
      <c r="W890" s="545"/>
      <c r="X890" s="545"/>
      <c r="Y890" s="545"/>
      <c r="Z890" s="545"/>
    </row>
    <row r="891" ht="9.0" customHeight="1">
      <c r="A891" s="545"/>
      <c r="B891" s="545"/>
      <c r="C891" s="545"/>
      <c r="D891" s="545"/>
      <c r="E891" s="545"/>
      <c r="F891" s="545"/>
      <c r="G891" s="545"/>
      <c r="H891" s="545"/>
      <c r="I891" s="545"/>
      <c r="J891" s="545"/>
      <c r="K891" s="545"/>
      <c r="L891" s="545"/>
      <c r="M891" s="545"/>
      <c r="N891" s="545"/>
      <c r="O891" s="545"/>
      <c r="P891" s="545"/>
      <c r="Q891" s="545"/>
      <c r="R891" s="545"/>
      <c r="S891" s="545"/>
      <c r="T891" s="545"/>
      <c r="U891" s="545"/>
      <c r="V891" s="545"/>
      <c r="W891" s="545"/>
      <c r="X891" s="545"/>
      <c r="Y891" s="545"/>
      <c r="Z891" s="545"/>
    </row>
    <row r="892" ht="9.0" customHeight="1">
      <c r="A892" s="545"/>
      <c r="B892" s="545"/>
      <c r="C892" s="545"/>
      <c r="D892" s="545"/>
      <c r="E892" s="545"/>
      <c r="F892" s="545"/>
      <c r="G892" s="545"/>
      <c r="H892" s="545"/>
      <c r="I892" s="545"/>
      <c r="J892" s="545"/>
      <c r="K892" s="545"/>
      <c r="L892" s="545"/>
      <c r="M892" s="545"/>
      <c r="N892" s="545"/>
      <c r="O892" s="545"/>
      <c r="P892" s="545"/>
      <c r="Q892" s="545"/>
      <c r="R892" s="545"/>
      <c r="S892" s="545"/>
      <c r="T892" s="545"/>
      <c r="U892" s="545"/>
      <c r="V892" s="545"/>
      <c r="W892" s="545"/>
      <c r="X892" s="545"/>
      <c r="Y892" s="545"/>
      <c r="Z892" s="545"/>
    </row>
    <row r="893" ht="9.0" customHeight="1">
      <c r="A893" s="545"/>
      <c r="B893" s="545"/>
      <c r="C893" s="545"/>
      <c r="D893" s="545"/>
      <c r="E893" s="545"/>
      <c r="F893" s="545"/>
      <c r="G893" s="545"/>
      <c r="H893" s="545"/>
      <c r="I893" s="545"/>
      <c r="J893" s="545"/>
      <c r="K893" s="545"/>
      <c r="L893" s="545"/>
      <c r="M893" s="545"/>
      <c r="N893" s="545"/>
      <c r="O893" s="545"/>
      <c r="P893" s="545"/>
      <c r="Q893" s="545"/>
      <c r="R893" s="545"/>
      <c r="S893" s="545"/>
      <c r="T893" s="545"/>
      <c r="U893" s="545"/>
      <c r="V893" s="545"/>
      <c r="W893" s="545"/>
      <c r="X893" s="545"/>
      <c r="Y893" s="545"/>
      <c r="Z893" s="545"/>
    </row>
    <row r="894" ht="9.0" customHeight="1">
      <c r="A894" s="545"/>
      <c r="B894" s="545"/>
      <c r="C894" s="545"/>
      <c r="D894" s="545"/>
      <c r="E894" s="545"/>
      <c r="F894" s="545"/>
      <c r="G894" s="545"/>
      <c r="H894" s="545"/>
      <c r="I894" s="545"/>
      <c r="J894" s="545"/>
      <c r="K894" s="545"/>
      <c r="L894" s="545"/>
      <c r="M894" s="545"/>
      <c r="N894" s="545"/>
      <c r="O894" s="545"/>
      <c r="P894" s="545"/>
      <c r="Q894" s="545"/>
      <c r="R894" s="545"/>
      <c r="S894" s="545"/>
      <c r="T894" s="545"/>
      <c r="U894" s="545"/>
      <c r="V894" s="545"/>
      <c r="W894" s="545"/>
      <c r="X894" s="545"/>
      <c r="Y894" s="545"/>
      <c r="Z894" s="545"/>
    </row>
    <row r="895" ht="9.0" customHeight="1">
      <c r="A895" s="545"/>
      <c r="B895" s="545"/>
      <c r="C895" s="545"/>
      <c r="D895" s="545"/>
      <c r="E895" s="545"/>
      <c r="F895" s="545"/>
      <c r="G895" s="545"/>
      <c r="H895" s="545"/>
      <c r="I895" s="545"/>
      <c r="J895" s="545"/>
      <c r="K895" s="545"/>
      <c r="L895" s="545"/>
      <c r="M895" s="545"/>
      <c r="N895" s="545"/>
      <c r="O895" s="545"/>
      <c r="P895" s="545"/>
      <c r="Q895" s="545"/>
      <c r="R895" s="545"/>
      <c r="S895" s="545"/>
      <c r="T895" s="545"/>
      <c r="U895" s="545"/>
      <c r="V895" s="545"/>
      <c r="W895" s="545"/>
      <c r="X895" s="545"/>
      <c r="Y895" s="545"/>
      <c r="Z895" s="545"/>
    </row>
    <row r="896" ht="9.0" customHeight="1">
      <c r="A896" s="545"/>
      <c r="B896" s="545"/>
      <c r="C896" s="545"/>
      <c r="D896" s="545"/>
      <c r="E896" s="545"/>
      <c r="F896" s="545"/>
      <c r="G896" s="545"/>
      <c r="H896" s="545"/>
      <c r="I896" s="545"/>
      <c r="J896" s="545"/>
      <c r="K896" s="545"/>
      <c r="L896" s="545"/>
      <c r="M896" s="545"/>
      <c r="N896" s="545"/>
      <c r="O896" s="545"/>
      <c r="P896" s="545"/>
      <c r="Q896" s="545"/>
      <c r="R896" s="545"/>
      <c r="S896" s="545"/>
      <c r="T896" s="545"/>
      <c r="U896" s="545"/>
      <c r="V896" s="545"/>
      <c r="W896" s="545"/>
      <c r="X896" s="545"/>
      <c r="Y896" s="545"/>
      <c r="Z896" s="545"/>
    </row>
    <row r="897" ht="9.0" customHeight="1">
      <c r="A897" s="545"/>
      <c r="B897" s="545"/>
      <c r="C897" s="545"/>
      <c r="D897" s="545"/>
      <c r="E897" s="545"/>
      <c r="F897" s="545"/>
      <c r="G897" s="545"/>
      <c r="H897" s="545"/>
      <c r="I897" s="545"/>
      <c r="J897" s="545"/>
      <c r="K897" s="545"/>
      <c r="L897" s="545"/>
      <c r="M897" s="545"/>
      <c r="N897" s="545"/>
      <c r="O897" s="545"/>
      <c r="P897" s="545"/>
      <c r="Q897" s="545"/>
      <c r="R897" s="545"/>
      <c r="S897" s="545"/>
      <c r="T897" s="545"/>
      <c r="U897" s="545"/>
      <c r="V897" s="545"/>
      <c r="W897" s="545"/>
      <c r="X897" s="545"/>
      <c r="Y897" s="545"/>
      <c r="Z897" s="545"/>
    </row>
    <row r="898" ht="9.0" customHeight="1">
      <c r="A898" s="545"/>
      <c r="B898" s="545"/>
      <c r="C898" s="545"/>
      <c r="D898" s="545"/>
      <c r="E898" s="545"/>
      <c r="F898" s="545"/>
      <c r="G898" s="545"/>
      <c r="H898" s="545"/>
      <c r="I898" s="545"/>
      <c r="J898" s="545"/>
      <c r="K898" s="545"/>
      <c r="L898" s="545"/>
      <c r="M898" s="545"/>
      <c r="N898" s="545"/>
      <c r="O898" s="545"/>
      <c r="P898" s="545"/>
      <c r="Q898" s="545"/>
      <c r="R898" s="545"/>
      <c r="S898" s="545"/>
      <c r="T898" s="545"/>
      <c r="U898" s="545"/>
      <c r="V898" s="545"/>
      <c r="W898" s="545"/>
      <c r="X898" s="545"/>
      <c r="Y898" s="545"/>
      <c r="Z898" s="545"/>
    </row>
    <row r="899" ht="9.0" customHeight="1">
      <c r="A899" s="545"/>
      <c r="B899" s="545"/>
      <c r="C899" s="545"/>
      <c r="D899" s="545"/>
      <c r="E899" s="545"/>
      <c r="F899" s="545"/>
      <c r="G899" s="545"/>
      <c r="H899" s="545"/>
      <c r="I899" s="545"/>
      <c r="J899" s="545"/>
      <c r="K899" s="545"/>
      <c r="L899" s="545"/>
      <c r="M899" s="545"/>
      <c r="N899" s="545"/>
      <c r="O899" s="545"/>
      <c r="P899" s="545"/>
      <c r="Q899" s="545"/>
      <c r="R899" s="545"/>
      <c r="S899" s="545"/>
      <c r="T899" s="545"/>
      <c r="U899" s="545"/>
      <c r="V899" s="545"/>
      <c r="W899" s="545"/>
      <c r="X899" s="545"/>
      <c r="Y899" s="545"/>
      <c r="Z899" s="545"/>
    </row>
    <row r="900" ht="9.0" customHeight="1">
      <c r="A900" s="545"/>
      <c r="B900" s="545"/>
      <c r="C900" s="545"/>
      <c r="D900" s="545"/>
      <c r="E900" s="545"/>
      <c r="F900" s="545"/>
      <c r="G900" s="545"/>
      <c r="H900" s="545"/>
      <c r="I900" s="545"/>
      <c r="J900" s="545"/>
      <c r="K900" s="545"/>
      <c r="L900" s="545"/>
      <c r="M900" s="545"/>
      <c r="N900" s="545"/>
      <c r="O900" s="545"/>
      <c r="P900" s="545"/>
      <c r="Q900" s="545"/>
      <c r="R900" s="545"/>
      <c r="S900" s="545"/>
      <c r="T900" s="545"/>
      <c r="U900" s="545"/>
      <c r="V900" s="545"/>
      <c r="W900" s="545"/>
      <c r="X900" s="545"/>
      <c r="Y900" s="545"/>
      <c r="Z900" s="545"/>
    </row>
    <row r="901" ht="9.0" customHeight="1">
      <c r="A901" s="545"/>
      <c r="B901" s="545"/>
      <c r="C901" s="545"/>
      <c r="D901" s="545"/>
      <c r="E901" s="545"/>
      <c r="F901" s="545"/>
      <c r="G901" s="545"/>
      <c r="H901" s="545"/>
      <c r="I901" s="545"/>
      <c r="J901" s="545"/>
      <c r="K901" s="545"/>
      <c r="L901" s="545"/>
      <c r="M901" s="545"/>
      <c r="N901" s="545"/>
      <c r="O901" s="545"/>
      <c r="P901" s="545"/>
      <c r="Q901" s="545"/>
      <c r="R901" s="545"/>
      <c r="S901" s="545"/>
      <c r="T901" s="545"/>
      <c r="U901" s="545"/>
      <c r="V901" s="545"/>
      <c r="W901" s="545"/>
      <c r="X901" s="545"/>
      <c r="Y901" s="545"/>
      <c r="Z901" s="545"/>
    </row>
    <row r="902" ht="9.0" customHeight="1">
      <c r="A902" s="545"/>
      <c r="B902" s="545"/>
      <c r="C902" s="545"/>
      <c r="D902" s="545"/>
      <c r="E902" s="545"/>
      <c r="F902" s="545"/>
      <c r="G902" s="545"/>
      <c r="H902" s="545"/>
      <c r="I902" s="545"/>
      <c r="J902" s="545"/>
      <c r="K902" s="545"/>
      <c r="L902" s="545"/>
      <c r="M902" s="545"/>
      <c r="N902" s="545"/>
      <c r="O902" s="545"/>
      <c r="P902" s="545"/>
      <c r="Q902" s="545"/>
      <c r="R902" s="545"/>
      <c r="S902" s="545"/>
      <c r="T902" s="545"/>
      <c r="U902" s="545"/>
      <c r="V902" s="545"/>
      <c r="W902" s="545"/>
      <c r="X902" s="545"/>
      <c r="Y902" s="545"/>
      <c r="Z902" s="545"/>
    </row>
    <row r="903" ht="9.0" customHeight="1">
      <c r="A903" s="545"/>
      <c r="B903" s="545"/>
      <c r="C903" s="545"/>
      <c r="D903" s="545"/>
      <c r="E903" s="545"/>
      <c r="F903" s="545"/>
      <c r="G903" s="545"/>
      <c r="H903" s="545"/>
      <c r="I903" s="545"/>
      <c r="J903" s="545"/>
      <c r="K903" s="545"/>
      <c r="L903" s="545"/>
      <c r="M903" s="545"/>
      <c r="N903" s="545"/>
      <c r="O903" s="545"/>
      <c r="P903" s="545"/>
      <c r="Q903" s="545"/>
      <c r="R903" s="545"/>
      <c r="S903" s="545"/>
      <c r="T903" s="545"/>
      <c r="U903" s="545"/>
      <c r="V903" s="545"/>
      <c r="W903" s="545"/>
      <c r="X903" s="545"/>
      <c r="Y903" s="545"/>
      <c r="Z903" s="545"/>
    </row>
    <row r="904" ht="9.0" customHeight="1">
      <c r="A904" s="545"/>
      <c r="B904" s="545"/>
      <c r="C904" s="545"/>
      <c r="D904" s="545"/>
      <c r="E904" s="545"/>
      <c r="F904" s="545"/>
      <c r="G904" s="545"/>
      <c r="H904" s="545"/>
      <c r="I904" s="545"/>
      <c r="J904" s="545"/>
      <c r="K904" s="545"/>
      <c r="L904" s="545"/>
      <c r="M904" s="545"/>
      <c r="N904" s="545"/>
      <c r="O904" s="545"/>
      <c r="P904" s="545"/>
      <c r="Q904" s="545"/>
      <c r="R904" s="545"/>
      <c r="S904" s="545"/>
      <c r="T904" s="545"/>
      <c r="U904" s="545"/>
      <c r="V904" s="545"/>
      <c r="W904" s="545"/>
      <c r="X904" s="545"/>
      <c r="Y904" s="545"/>
      <c r="Z904" s="545"/>
    </row>
    <row r="905" ht="9.0" customHeight="1">
      <c r="A905" s="545"/>
      <c r="B905" s="545"/>
      <c r="C905" s="545"/>
      <c r="D905" s="545"/>
      <c r="E905" s="545"/>
      <c r="F905" s="545"/>
      <c r="G905" s="545"/>
      <c r="H905" s="545"/>
      <c r="I905" s="545"/>
      <c r="J905" s="545"/>
      <c r="K905" s="545"/>
      <c r="L905" s="545"/>
      <c r="M905" s="545"/>
      <c r="N905" s="545"/>
      <c r="O905" s="545"/>
      <c r="P905" s="545"/>
      <c r="Q905" s="545"/>
      <c r="R905" s="545"/>
      <c r="S905" s="545"/>
      <c r="T905" s="545"/>
      <c r="U905" s="545"/>
      <c r="V905" s="545"/>
      <c r="W905" s="545"/>
      <c r="X905" s="545"/>
      <c r="Y905" s="545"/>
      <c r="Z905" s="545"/>
    </row>
    <row r="906" ht="9.0" customHeight="1">
      <c r="A906" s="545"/>
      <c r="B906" s="545"/>
      <c r="C906" s="545"/>
      <c r="D906" s="545"/>
      <c r="E906" s="545"/>
      <c r="F906" s="545"/>
      <c r="G906" s="545"/>
      <c r="H906" s="545"/>
      <c r="I906" s="545"/>
      <c r="J906" s="545"/>
      <c r="K906" s="545"/>
      <c r="L906" s="545"/>
      <c r="M906" s="545"/>
      <c r="N906" s="545"/>
      <c r="O906" s="545"/>
      <c r="P906" s="545"/>
      <c r="Q906" s="545"/>
      <c r="R906" s="545"/>
      <c r="S906" s="545"/>
      <c r="T906" s="545"/>
      <c r="U906" s="545"/>
      <c r="V906" s="545"/>
      <c r="W906" s="545"/>
      <c r="X906" s="545"/>
      <c r="Y906" s="545"/>
      <c r="Z906" s="545"/>
    </row>
    <row r="907" ht="9.0" customHeight="1">
      <c r="A907" s="545"/>
      <c r="B907" s="545"/>
      <c r="C907" s="545"/>
      <c r="D907" s="545"/>
      <c r="E907" s="545"/>
      <c r="F907" s="545"/>
      <c r="G907" s="545"/>
      <c r="H907" s="545"/>
      <c r="I907" s="545"/>
      <c r="J907" s="545"/>
      <c r="K907" s="545"/>
      <c r="L907" s="545"/>
      <c r="M907" s="545"/>
      <c r="N907" s="545"/>
      <c r="O907" s="545"/>
      <c r="P907" s="545"/>
      <c r="Q907" s="545"/>
      <c r="R907" s="545"/>
      <c r="S907" s="545"/>
      <c r="T907" s="545"/>
      <c r="U907" s="545"/>
      <c r="V907" s="545"/>
      <c r="W907" s="545"/>
      <c r="X907" s="545"/>
      <c r="Y907" s="545"/>
      <c r="Z907" s="545"/>
    </row>
    <row r="908" ht="9.0" customHeight="1">
      <c r="A908" s="545"/>
      <c r="B908" s="545"/>
      <c r="C908" s="545"/>
      <c r="D908" s="545"/>
      <c r="E908" s="545"/>
      <c r="F908" s="545"/>
      <c r="G908" s="545"/>
      <c r="H908" s="545"/>
      <c r="I908" s="545"/>
      <c r="J908" s="545"/>
      <c r="K908" s="545"/>
      <c r="L908" s="545"/>
      <c r="M908" s="545"/>
      <c r="N908" s="545"/>
      <c r="O908" s="545"/>
      <c r="P908" s="545"/>
      <c r="Q908" s="545"/>
      <c r="R908" s="545"/>
      <c r="S908" s="545"/>
      <c r="T908" s="545"/>
      <c r="U908" s="545"/>
      <c r="V908" s="545"/>
      <c r="W908" s="545"/>
      <c r="X908" s="545"/>
      <c r="Y908" s="545"/>
      <c r="Z908" s="545"/>
    </row>
    <row r="909" ht="9.0" customHeight="1">
      <c r="A909" s="545"/>
      <c r="B909" s="545"/>
      <c r="C909" s="545"/>
      <c r="D909" s="545"/>
      <c r="E909" s="545"/>
      <c r="F909" s="545"/>
      <c r="G909" s="545"/>
      <c r="H909" s="545"/>
      <c r="I909" s="545"/>
      <c r="J909" s="545"/>
      <c r="K909" s="545"/>
      <c r="L909" s="545"/>
      <c r="M909" s="545"/>
      <c r="N909" s="545"/>
      <c r="O909" s="545"/>
      <c r="P909" s="545"/>
      <c r="Q909" s="545"/>
      <c r="R909" s="545"/>
      <c r="S909" s="545"/>
      <c r="T909" s="545"/>
      <c r="U909" s="545"/>
      <c r="V909" s="545"/>
      <c r="W909" s="545"/>
      <c r="X909" s="545"/>
      <c r="Y909" s="545"/>
      <c r="Z909" s="545"/>
    </row>
    <row r="910" ht="9.0" customHeight="1">
      <c r="A910" s="545"/>
      <c r="B910" s="545"/>
      <c r="C910" s="545"/>
      <c r="D910" s="545"/>
      <c r="E910" s="545"/>
      <c r="F910" s="545"/>
      <c r="G910" s="545"/>
      <c r="H910" s="545"/>
      <c r="I910" s="545"/>
      <c r="J910" s="545"/>
      <c r="K910" s="545"/>
      <c r="L910" s="545"/>
      <c r="M910" s="545"/>
      <c r="N910" s="545"/>
      <c r="O910" s="545"/>
      <c r="P910" s="545"/>
      <c r="Q910" s="545"/>
      <c r="R910" s="545"/>
      <c r="S910" s="545"/>
      <c r="T910" s="545"/>
      <c r="U910" s="545"/>
      <c r="V910" s="545"/>
      <c r="W910" s="545"/>
      <c r="X910" s="545"/>
      <c r="Y910" s="545"/>
      <c r="Z910" s="545"/>
    </row>
    <row r="911" ht="9.0" customHeight="1">
      <c r="A911" s="545"/>
      <c r="B911" s="545"/>
      <c r="C911" s="545"/>
      <c r="D911" s="545"/>
      <c r="E911" s="545"/>
      <c r="F911" s="545"/>
      <c r="G911" s="545"/>
      <c r="H911" s="545"/>
      <c r="I911" s="545"/>
      <c r="J911" s="545"/>
      <c r="K911" s="545"/>
      <c r="L911" s="545"/>
      <c r="M911" s="545"/>
      <c r="N911" s="545"/>
      <c r="O911" s="545"/>
      <c r="P911" s="545"/>
      <c r="Q911" s="545"/>
      <c r="R911" s="545"/>
      <c r="S911" s="545"/>
      <c r="T911" s="545"/>
      <c r="U911" s="545"/>
      <c r="V911" s="545"/>
      <c r="W911" s="545"/>
      <c r="X911" s="545"/>
      <c r="Y911" s="545"/>
      <c r="Z911" s="545"/>
    </row>
    <row r="912" ht="9.0" customHeight="1">
      <c r="A912" s="545"/>
      <c r="B912" s="545"/>
      <c r="C912" s="545"/>
      <c r="D912" s="545"/>
      <c r="E912" s="545"/>
      <c r="F912" s="545"/>
      <c r="G912" s="545"/>
      <c r="H912" s="545"/>
      <c r="I912" s="545"/>
      <c r="J912" s="545"/>
      <c r="K912" s="545"/>
      <c r="L912" s="545"/>
      <c r="M912" s="545"/>
      <c r="N912" s="545"/>
      <c r="O912" s="545"/>
      <c r="P912" s="545"/>
      <c r="Q912" s="545"/>
      <c r="R912" s="545"/>
      <c r="S912" s="545"/>
      <c r="T912" s="545"/>
      <c r="U912" s="545"/>
      <c r="V912" s="545"/>
      <c r="W912" s="545"/>
      <c r="X912" s="545"/>
      <c r="Y912" s="545"/>
      <c r="Z912" s="545"/>
    </row>
    <row r="913" ht="9.0" customHeight="1">
      <c r="A913" s="545"/>
      <c r="B913" s="545"/>
      <c r="C913" s="545"/>
      <c r="D913" s="545"/>
      <c r="E913" s="545"/>
      <c r="F913" s="545"/>
      <c r="G913" s="545"/>
      <c r="H913" s="545"/>
      <c r="I913" s="545"/>
      <c r="J913" s="545"/>
      <c r="K913" s="545"/>
      <c r="L913" s="545"/>
      <c r="M913" s="545"/>
      <c r="N913" s="545"/>
      <c r="O913" s="545"/>
      <c r="P913" s="545"/>
      <c r="Q913" s="545"/>
      <c r="R913" s="545"/>
      <c r="S913" s="545"/>
      <c r="T913" s="545"/>
      <c r="U913" s="545"/>
      <c r="V913" s="545"/>
      <c r="W913" s="545"/>
      <c r="X913" s="545"/>
      <c r="Y913" s="545"/>
      <c r="Z913" s="545"/>
    </row>
    <row r="914" ht="9.0" customHeight="1">
      <c r="A914" s="545"/>
      <c r="B914" s="545"/>
      <c r="C914" s="545"/>
      <c r="D914" s="545"/>
      <c r="E914" s="545"/>
      <c r="F914" s="545"/>
      <c r="G914" s="545"/>
      <c r="H914" s="545"/>
      <c r="I914" s="545"/>
      <c r="J914" s="545"/>
      <c r="K914" s="545"/>
      <c r="L914" s="545"/>
      <c r="M914" s="545"/>
      <c r="N914" s="545"/>
      <c r="O914" s="545"/>
      <c r="P914" s="545"/>
      <c r="Q914" s="545"/>
      <c r="R914" s="545"/>
      <c r="S914" s="545"/>
      <c r="T914" s="545"/>
      <c r="U914" s="545"/>
      <c r="V914" s="545"/>
      <c r="W914" s="545"/>
      <c r="X914" s="545"/>
      <c r="Y914" s="545"/>
      <c r="Z914" s="545"/>
    </row>
    <row r="915" ht="9.0" customHeight="1">
      <c r="A915" s="545"/>
      <c r="B915" s="545"/>
      <c r="C915" s="545"/>
      <c r="D915" s="545"/>
      <c r="E915" s="545"/>
      <c r="F915" s="545"/>
      <c r="G915" s="545"/>
      <c r="H915" s="545"/>
      <c r="I915" s="545"/>
      <c r="J915" s="545"/>
      <c r="K915" s="545"/>
      <c r="L915" s="545"/>
      <c r="M915" s="545"/>
      <c r="N915" s="545"/>
      <c r="O915" s="545"/>
      <c r="P915" s="545"/>
      <c r="Q915" s="545"/>
      <c r="R915" s="545"/>
      <c r="S915" s="545"/>
      <c r="T915" s="545"/>
      <c r="U915" s="545"/>
      <c r="V915" s="545"/>
      <c r="W915" s="545"/>
      <c r="X915" s="545"/>
      <c r="Y915" s="545"/>
      <c r="Z915" s="545"/>
    </row>
    <row r="916" ht="9.0" customHeight="1">
      <c r="A916" s="545"/>
      <c r="B916" s="545"/>
      <c r="C916" s="545"/>
      <c r="D916" s="545"/>
      <c r="E916" s="545"/>
      <c r="F916" s="545"/>
      <c r="G916" s="545"/>
      <c r="H916" s="545"/>
      <c r="I916" s="545"/>
      <c r="J916" s="545"/>
      <c r="K916" s="545"/>
      <c r="L916" s="545"/>
      <c r="M916" s="545"/>
      <c r="N916" s="545"/>
      <c r="O916" s="545"/>
      <c r="P916" s="545"/>
      <c r="Q916" s="545"/>
      <c r="R916" s="545"/>
      <c r="S916" s="545"/>
      <c r="T916" s="545"/>
      <c r="U916" s="545"/>
      <c r="V916" s="545"/>
      <c r="W916" s="545"/>
      <c r="X916" s="545"/>
      <c r="Y916" s="545"/>
      <c r="Z916" s="545"/>
    </row>
    <row r="917" ht="9.0" customHeight="1">
      <c r="A917" s="545"/>
      <c r="B917" s="545"/>
      <c r="C917" s="545"/>
      <c r="D917" s="545"/>
      <c r="E917" s="545"/>
      <c r="F917" s="545"/>
      <c r="G917" s="545"/>
      <c r="H917" s="545"/>
      <c r="I917" s="545"/>
      <c r="J917" s="545"/>
      <c r="K917" s="545"/>
      <c r="L917" s="545"/>
      <c r="M917" s="545"/>
      <c r="N917" s="545"/>
      <c r="O917" s="545"/>
      <c r="P917" s="545"/>
      <c r="Q917" s="545"/>
      <c r="R917" s="545"/>
      <c r="S917" s="545"/>
      <c r="T917" s="545"/>
      <c r="U917" s="545"/>
      <c r="V917" s="545"/>
      <c r="W917" s="545"/>
      <c r="X917" s="545"/>
      <c r="Y917" s="545"/>
      <c r="Z917" s="545"/>
    </row>
    <row r="918" ht="9.0" customHeight="1">
      <c r="A918" s="545"/>
      <c r="B918" s="545"/>
      <c r="C918" s="545"/>
      <c r="D918" s="545"/>
      <c r="E918" s="545"/>
      <c r="F918" s="545"/>
      <c r="G918" s="545"/>
      <c r="H918" s="545"/>
      <c r="I918" s="545"/>
      <c r="J918" s="545"/>
      <c r="K918" s="545"/>
      <c r="L918" s="545"/>
      <c r="M918" s="545"/>
      <c r="N918" s="545"/>
      <c r="O918" s="545"/>
      <c r="P918" s="545"/>
      <c r="Q918" s="545"/>
      <c r="R918" s="545"/>
      <c r="S918" s="545"/>
      <c r="T918" s="545"/>
      <c r="U918" s="545"/>
      <c r="V918" s="545"/>
      <c r="W918" s="545"/>
      <c r="X918" s="545"/>
      <c r="Y918" s="545"/>
      <c r="Z918" s="545"/>
    </row>
    <row r="919" ht="9.0" customHeight="1">
      <c r="A919" s="545"/>
      <c r="B919" s="545"/>
      <c r="C919" s="545"/>
      <c r="D919" s="545"/>
      <c r="E919" s="545"/>
      <c r="F919" s="545"/>
      <c r="G919" s="545"/>
      <c r="H919" s="545"/>
      <c r="I919" s="545"/>
      <c r="J919" s="545"/>
      <c r="K919" s="545"/>
      <c r="L919" s="545"/>
      <c r="M919" s="545"/>
      <c r="N919" s="545"/>
      <c r="O919" s="545"/>
      <c r="P919" s="545"/>
      <c r="Q919" s="545"/>
      <c r="R919" s="545"/>
      <c r="S919" s="545"/>
      <c r="T919" s="545"/>
      <c r="U919" s="545"/>
      <c r="V919" s="545"/>
      <c r="W919" s="545"/>
      <c r="X919" s="545"/>
      <c r="Y919" s="545"/>
      <c r="Z919" s="545"/>
    </row>
    <row r="920" ht="9.0" customHeight="1">
      <c r="A920" s="545"/>
      <c r="B920" s="545"/>
      <c r="C920" s="545"/>
      <c r="D920" s="545"/>
      <c r="E920" s="545"/>
      <c r="F920" s="545"/>
      <c r="G920" s="545"/>
      <c r="H920" s="545"/>
      <c r="I920" s="545"/>
      <c r="J920" s="545"/>
      <c r="K920" s="545"/>
      <c r="L920" s="545"/>
      <c r="M920" s="545"/>
      <c r="N920" s="545"/>
      <c r="O920" s="545"/>
      <c r="P920" s="545"/>
      <c r="Q920" s="545"/>
      <c r="R920" s="545"/>
      <c r="S920" s="545"/>
      <c r="T920" s="545"/>
      <c r="U920" s="545"/>
      <c r="V920" s="545"/>
      <c r="W920" s="545"/>
      <c r="X920" s="545"/>
      <c r="Y920" s="545"/>
      <c r="Z920" s="545"/>
    </row>
    <row r="921" ht="9.0" customHeight="1">
      <c r="A921" s="545"/>
      <c r="B921" s="545"/>
      <c r="C921" s="545"/>
      <c r="D921" s="545"/>
      <c r="E921" s="545"/>
      <c r="F921" s="545"/>
      <c r="G921" s="545"/>
      <c r="H921" s="545"/>
      <c r="I921" s="545"/>
      <c r="J921" s="545"/>
      <c r="K921" s="545"/>
      <c r="L921" s="545"/>
      <c r="M921" s="545"/>
      <c r="N921" s="545"/>
      <c r="O921" s="545"/>
      <c r="P921" s="545"/>
      <c r="Q921" s="545"/>
      <c r="R921" s="545"/>
      <c r="S921" s="545"/>
      <c r="T921" s="545"/>
      <c r="U921" s="545"/>
      <c r="V921" s="545"/>
      <c r="W921" s="545"/>
      <c r="X921" s="545"/>
      <c r="Y921" s="545"/>
      <c r="Z921" s="545"/>
    </row>
    <row r="922" ht="9.0" customHeight="1">
      <c r="A922" s="545"/>
      <c r="B922" s="545"/>
      <c r="C922" s="545"/>
      <c r="D922" s="545"/>
      <c r="E922" s="545"/>
      <c r="F922" s="545"/>
      <c r="G922" s="545"/>
      <c r="H922" s="545"/>
      <c r="I922" s="545"/>
      <c r="J922" s="545"/>
      <c r="K922" s="545"/>
      <c r="L922" s="545"/>
      <c r="M922" s="545"/>
      <c r="N922" s="545"/>
      <c r="O922" s="545"/>
      <c r="P922" s="545"/>
      <c r="Q922" s="545"/>
      <c r="R922" s="545"/>
      <c r="S922" s="545"/>
      <c r="T922" s="545"/>
      <c r="U922" s="545"/>
      <c r="V922" s="545"/>
      <c r="W922" s="545"/>
      <c r="X922" s="545"/>
      <c r="Y922" s="545"/>
      <c r="Z922" s="545"/>
    </row>
    <row r="923" ht="9.0" customHeight="1">
      <c r="A923" s="545"/>
      <c r="B923" s="545"/>
      <c r="C923" s="545"/>
      <c r="D923" s="545"/>
      <c r="E923" s="545"/>
      <c r="F923" s="545"/>
      <c r="G923" s="545"/>
      <c r="H923" s="545"/>
      <c r="I923" s="545"/>
      <c r="J923" s="545"/>
      <c r="K923" s="545"/>
      <c r="L923" s="545"/>
      <c r="M923" s="545"/>
      <c r="N923" s="545"/>
      <c r="O923" s="545"/>
      <c r="P923" s="545"/>
      <c r="Q923" s="545"/>
      <c r="R923" s="545"/>
      <c r="S923" s="545"/>
      <c r="T923" s="545"/>
      <c r="U923" s="545"/>
      <c r="V923" s="545"/>
      <c r="W923" s="545"/>
      <c r="X923" s="545"/>
      <c r="Y923" s="545"/>
      <c r="Z923" s="545"/>
    </row>
    <row r="924" ht="9.0" customHeight="1">
      <c r="A924" s="545"/>
      <c r="B924" s="545"/>
      <c r="C924" s="545"/>
      <c r="D924" s="545"/>
      <c r="E924" s="545"/>
      <c r="F924" s="545"/>
      <c r="G924" s="545"/>
      <c r="H924" s="545"/>
      <c r="I924" s="545"/>
      <c r="J924" s="545"/>
      <c r="K924" s="545"/>
      <c r="L924" s="545"/>
      <c r="M924" s="545"/>
      <c r="N924" s="545"/>
      <c r="O924" s="545"/>
      <c r="P924" s="545"/>
      <c r="Q924" s="545"/>
      <c r="R924" s="545"/>
      <c r="S924" s="545"/>
      <c r="T924" s="545"/>
      <c r="U924" s="545"/>
      <c r="V924" s="545"/>
      <c r="W924" s="545"/>
      <c r="X924" s="545"/>
      <c r="Y924" s="545"/>
      <c r="Z924" s="545"/>
    </row>
    <row r="925" ht="9.0" customHeight="1">
      <c r="A925" s="545"/>
      <c r="B925" s="545"/>
      <c r="C925" s="545"/>
      <c r="D925" s="545"/>
      <c r="E925" s="545"/>
      <c r="F925" s="545"/>
      <c r="G925" s="545"/>
      <c r="H925" s="545"/>
      <c r="I925" s="545"/>
      <c r="J925" s="545"/>
      <c r="K925" s="545"/>
      <c r="L925" s="545"/>
      <c r="M925" s="545"/>
      <c r="N925" s="545"/>
      <c r="O925" s="545"/>
      <c r="P925" s="545"/>
      <c r="Q925" s="545"/>
      <c r="R925" s="545"/>
      <c r="S925" s="545"/>
      <c r="T925" s="545"/>
      <c r="U925" s="545"/>
      <c r="V925" s="545"/>
      <c r="W925" s="545"/>
      <c r="X925" s="545"/>
      <c r="Y925" s="545"/>
      <c r="Z925" s="545"/>
    </row>
    <row r="926" ht="9.0" customHeight="1">
      <c r="A926" s="545"/>
      <c r="B926" s="545"/>
      <c r="C926" s="545"/>
      <c r="D926" s="545"/>
      <c r="E926" s="545"/>
      <c r="F926" s="545"/>
      <c r="G926" s="545"/>
      <c r="H926" s="545"/>
      <c r="I926" s="545"/>
      <c r="J926" s="545"/>
      <c r="K926" s="545"/>
      <c r="L926" s="545"/>
      <c r="M926" s="545"/>
      <c r="N926" s="545"/>
      <c r="O926" s="545"/>
      <c r="P926" s="545"/>
      <c r="Q926" s="545"/>
      <c r="R926" s="545"/>
      <c r="S926" s="545"/>
      <c r="T926" s="545"/>
      <c r="U926" s="545"/>
      <c r="V926" s="545"/>
      <c r="W926" s="545"/>
      <c r="X926" s="545"/>
      <c r="Y926" s="545"/>
      <c r="Z926" s="545"/>
    </row>
    <row r="927" ht="9.0" customHeight="1">
      <c r="A927" s="545"/>
      <c r="B927" s="545"/>
      <c r="C927" s="545"/>
      <c r="D927" s="545"/>
      <c r="E927" s="545"/>
      <c r="F927" s="545"/>
      <c r="G927" s="545"/>
      <c r="H927" s="545"/>
      <c r="I927" s="545"/>
      <c r="J927" s="545"/>
      <c r="K927" s="545"/>
      <c r="L927" s="545"/>
      <c r="M927" s="545"/>
      <c r="N927" s="545"/>
      <c r="O927" s="545"/>
      <c r="P927" s="545"/>
      <c r="Q927" s="545"/>
      <c r="R927" s="545"/>
      <c r="S927" s="545"/>
      <c r="T927" s="545"/>
      <c r="U927" s="545"/>
      <c r="V927" s="545"/>
      <c r="W927" s="545"/>
      <c r="X927" s="545"/>
      <c r="Y927" s="545"/>
      <c r="Z927" s="545"/>
    </row>
    <row r="928" ht="9.0" customHeight="1">
      <c r="A928" s="545"/>
      <c r="B928" s="545"/>
      <c r="C928" s="545"/>
      <c r="D928" s="545"/>
      <c r="E928" s="545"/>
      <c r="F928" s="545"/>
      <c r="G928" s="545"/>
      <c r="H928" s="545"/>
      <c r="I928" s="545"/>
      <c r="J928" s="545"/>
      <c r="K928" s="545"/>
      <c r="L928" s="545"/>
      <c r="M928" s="545"/>
      <c r="N928" s="545"/>
      <c r="O928" s="545"/>
      <c r="P928" s="545"/>
      <c r="Q928" s="545"/>
      <c r="R928" s="545"/>
      <c r="S928" s="545"/>
      <c r="T928" s="545"/>
      <c r="U928" s="545"/>
      <c r="V928" s="545"/>
      <c r="W928" s="545"/>
      <c r="X928" s="545"/>
      <c r="Y928" s="545"/>
      <c r="Z928" s="545"/>
    </row>
    <row r="929" ht="9.0" customHeight="1">
      <c r="A929" s="545"/>
      <c r="B929" s="545"/>
      <c r="C929" s="545"/>
      <c r="D929" s="545"/>
      <c r="E929" s="545"/>
      <c r="F929" s="545"/>
      <c r="G929" s="545"/>
      <c r="H929" s="545"/>
      <c r="I929" s="545"/>
      <c r="J929" s="545"/>
      <c r="K929" s="545"/>
      <c r="L929" s="545"/>
      <c r="M929" s="545"/>
      <c r="N929" s="545"/>
      <c r="O929" s="545"/>
      <c r="P929" s="545"/>
      <c r="Q929" s="545"/>
      <c r="R929" s="545"/>
      <c r="S929" s="545"/>
      <c r="T929" s="545"/>
      <c r="U929" s="545"/>
      <c r="V929" s="545"/>
      <c r="W929" s="545"/>
      <c r="X929" s="545"/>
      <c r="Y929" s="545"/>
      <c r="Z929" s="545"/>
    </row>
    <row r="930" ht="9.0" customHeight="1">
      <c r="A930" s="545"/>
      <c r="B930" s="545"/>
      <c r="C930" s="545"/>
      <c r="D930" s="545"/>
      <c r="E930" s="545"/>
      <c r="F930" s="545"/>
      <c r="G930" s="545"/>
      <c r="H930" s="545"/>
      <c r="I930" s="545"/>
      <c r="J930" s="545"/>
      <c r="K930" s="545"/>
      <c r="L930" s="545"/>
      <c r="M930" s="545"/>
      <c r="N930" s="545"/>
      <c r="O930" s="545"/>
      <c r="P930" s="545"/>
      <c r="Q930" s="545"/>
      <c r="R930" s="545"/>
      <c r="S930" s="545"/>
      <c r="T930" s="545"/>
      <c r="U930" s="545"/>
      <c r="V930" s="545"/>
      <c r="W930" s="545"/>
      <c r="X930" s="545"/>
      <c r="Y930" s="545"/>
      <c r="Z930" s="545"/>
    </row>
    <row r="931" ht="9.0" customHeight="1">
      <c r="A931" s="545"/>
      <c r="B931" s="545"/>
      <c r="C931" s="545"/>
      <c r="D931" s="545"/>
      <c r="E931" s="545"/>
      <c r="F931" s="545"/>
      <c r="G931" s="545"/>
      <c r="H931" s="545"/>
      <c r="I931" s="545"/>
      <c r="J931" s="545"/>
      <c r="K931" s="545"/>
      <c r="L931" s="545"/>
      <c r="M931" s="545"/>
      <c r="N931" s="545"/>
      <c r="O931" s="545"/>
      <c r="P931" s="545"/>
      <c r="Q931" s="545"/>
      <c r="R931" s="545"/>
      <c r="S931" s="545"/>
      <c r="T931" s="545"/>
      <c r="U931" s="545"/>
      <c r="V931" s="545"/>
      <c r="W931" s="545"/>
      <c r="X931" s="545"/>
      <c r="Y931" s="545"/>
      <c r="Z931" s="545"/>
    </row>
    <row r="932" ht="9.0" customHeight="1">
      <c r="A932" s="545"/>
      <c r="B932" s="545"/>
      <c r="C932" s="545"/>
      <c r="D932" s="545"/>
      <c r="E932" s="545"/>
      <c r="F932" s="545"/>
      <c r="G932" s="545"/>
      <c r="H932" s="545"/>
      <c r="I932" s="545"/>
      <c r="J932" s="545"/>
      <c r="K932" s="545"/>
      <c r="L932" s="545"/>
      <c r="M932" s="545"/>
      <c r="N932" s="545"/>
      <c r="O932" s="545"/>
      <c r="P932" s="545"/>
      <c r="Q932" s="545"/>
      <c r="R932" s="545"/>
      <c r="S932" s="545"/>
      <c r="T932" s="545"/>
      <c r="U932" s="545"/>
      <c r="V932" s="545"/>
      <c r="W932" s="545"/>
      <c r="X932" s="545"/>
      <c r="Y932" s="545"/>
      <c r="Z932" s="545"/>
    </row>
    <row r="933" ht="9.0" customHeight="1">
      <c r="A933" s="545"/>
      <c r="B933" s="545"/>
      <c r="C933" s="545"/>
      <c r="D933" s="545"/>
      <c r="E933" s="545"/>
      <c r="F933" s="545"/>
      <c r="G933" s="545"/>
      <c r="H933" s="545"/>
      <c r="I933" s="545"/>
      <c r="J933" s="545"/>
      <c r="K933" s="545"/>
      <c r="L933" s="545"/>
      <c r="M933" s="545"/>
      <c r="N933" s="545"/>
      <c r="O933" s="545"/>
      <c r="P933" s="545"/>
      <c r="Q933" s="545"/>
      <c r="R933" s="545"/>
      <c r="S933" s="545"/>
      <c r="T933" s="545"/>
      <c r="U933" s="545"/>
      <c r="V933" s="545"/>
      <c r="W933" s="545"/>
      <c r="X933" s="545"/>
      <c r="Y933" s="545"/>
      <c r="Z933" s="545"/>
    </row>
    <row r="934" ht="9.0" customHeight="1">
      <c r="A934" s="545"/>
      <c r="B934" s="545"/>
      <c r="C934" s="545"/>
      <c r="D934" s="545"/>
      <c r="E934" s="545"/>
      <c r="F934" s="545"/>
      <c r="G934" s="545"/>
      <c r="H934" s="545"/>
      <c r="I934" s="545"/>
      <c r="J934" s="545"/>
      <c r="K934" s="545"/>
      <c r="L934" s="545"/>
      <c r="M934" s="545"/>
      <c r="N934" s="545"/>
      <c r="O934" s="545"/>
      <c r="P934" s="545"/>
      <c r="Q934" s="545"/>
      <c r="R934" s="545"/>
      <c r="S934" s="545"/>
      <c r="T934" s="545"/>
      <c r="U934" s="545"/>
      <c r="V934" s="545"/>
      <c r="W934" s="545"/>
      <c r="X934" s="545"/>
      <c r="Y934" s="545"/>
      <c r="Z934" s="545"/>
    </row>
    <row r="935" ht="9.0" customHeight="1">
      <c r="A935" s="545"/>
      <c r="B935" s="545"/>
      <c r="C935" s="545"/>
      <c r="D935" s="545"/>
      <c r="E935" s="545"/>
      <c r="F935" s="545"/>
      <c r="G935" s="545"/>
      <c r="H935" s="545"/>
      <c r="I935" s="545"/>
      <c r="J935" s="545"/>
      <c r="K935" s="545"/>
      <c r="L935" s="545"/>
      <c r="M935" s="545"/>
      <c r="N935" s="545"/>
      <c r="O935" s="545"/>
      <c r="P935" s="545"/>
      <c r="Q935" s="545"/>
      <c r="R935" s="545"/>
      <c r="S935" s="545"/>
      <c r="T935" s="545"/>
      <c r="U935" s="545"/>
      <c r="V935" s="545"/>
      <c r="W935" s="545"/>
      <c r="X935" s="545"/>
      <c r="Y935" s="545"/>
      <c r="Z935" s="545"/>
    </row>
    <row r="936" ht="9.0" customHeight="1">
      <c r="A936" s="545"/>
      <c r="B936" s="545"/>
      <c r="C936" s="545"/>
      <c r="D936" s="545"/>
      <c r="E936" s="545"/>
      <c r="F936" s="545"/>
      <c r="G936" s="545"/>
      <c r="H936" s="545"/>
      <c r="I936" s="545"/>
      <c r="J936" s="545"/>
      <c r="K936" s="545"/>
      <c r="L936" s="545"/>
      <c r="M936" s="545"/>
      <c r="N936" s="545"/>
      <c r="O936" s="545"/>
      <c r="P936" s="545"/>
      <c r="Q936" s="545"/>
      <c r="R936" s="545"/>
      <c r="S936" s="545"/>
      <c r="T936" s="545"/>
      <c r="U936" s="545"/>
      <c r="V936" s="545"/>
      <c r="W936" s="545"/>
      <c r="X936" s="545"/>
      <c r="Y936" s="545"/>
      <c r="Z936" s="545"/>
    </row>
    <row r="937" ht="9.0" customHeight="1">
      <c r="A937" s="545"/>
      <c r="B937" s="545"/>
      <c r="C937" s="545"/>
      <c r="D937" s="545"/>
      <c r="E937" s="545"/>
      <c r="F937" s="545"/>
      <c r="G937" s="545"/>
      <c r="H937" s="545"/>
      <c r="I937" s="545"/>
      <c r="J937" s="545"/>
      <c r="K937" s="545"/>
      <c r="L937" s="545"/>
      <c r="M937" s="545"/>
      <c r="N937" s="545"/>
      <c r="O937" s="545"/>
      <c r="P937" s="545"/>
      <c r="Q937" s="545"/>
      <c r="R937" s="545"/>
      <c r="S937" s="545"/>
      <c r="T937" s="545"/>
      <c r="U937" s="545"/>
      <c r="V937" s="545"/>
      <c r="W937" s="545"/>
      <c r="X937" s="545"/>
      <c r="Y937" s="545"/>
      <c r="Z937" s="545"/>
    </row>
    <row r="938" ht="9.0" customHeight="1">
      <c r="A938" s="545"/>
      <c r="B938" s="545"/>
      <c r="C938" s="545"/>
      <c r="D938" s="545"/>
      <c r="E938" s="545"/>
      <c r="F938" s="545"/>
      <c r="G938" s="545"/>
      <c r="H938" s="545"/>
      <c r="I938" s="545"/>
      <c r="J938" s="545"/>
      <c r="K938" s="545"/>
      <c r="L938" s="545"/>
      <c r="M938" s="545"/>
      <c r="N938" s="545"/>
      <c r="O938" s="545"/>
      <c r="P938" s="545"/>
      <c r="Q938" s="545"/>
      <c r="R938" s="545"/>
      <c r="S938" s="545"/>
      <c r="T938" s="545"/>
      <c r="U938" s="545"/>
      <c r="V938" s="545"/>
      <c r="W938" s="545"/>
      <c r="X938" s="545"/>
      <c r="Y938" s="545"/>
      <c r="Z938" s="545"/>
    </row>
    <row r="939" ht="9.0" customHeight="1">
      <c r="A939" s="545"/>
      <c r="B939" s="545"/>
      <c r="C939" s="545"/>
      <c r="D939" s="545"/>
      <c r="E939" s="545"/>
      <c r="F939" s="545"/>
      <c r="G939" s="545"/>
      <c r="H939" s="545"/>
      <c r="I939" s="545"/>
      <c r="J939" s="545"/>
      <c r="K939" s="545"/>
      <c r="L939" s="545"/>
      <c r="M939" s="545"/>
      <c r="N939" s="545"/>
      <c r="O939" s="545"/>
      <c r="P939" s="545"/>
      <c r="Q939" s="545"/>
      <c r="R939" s="545"/>
      <c r="S939" s="545"/>
      <c r="T939" s="545"/>
      <c r="U939" s="545"/>
      <c r="V939" s="545"/>
      <c r="W939" s="545"/>
      <c r="X939" s="545"/>
      <c r="Y939" s="545"/>
      <c r="Z939" s="545"/>
    </row>
    <row r="940" ht="9.0" customHeight="1">
      <c r="A940" s="545"/>
      <c r="B940" s="545"/>
      <c r="C940" s="545"/>
      <c r="D940" s="545"/>
      <c r="E940" s="545"/>
      <c r="F940" s="545"/>
      <c r="G940" s="545"/>
      <c r="H940" s="545"/>
      <c r="I940" s="545"/>
      <c r="J940" s="545"/>
      <c r="K940" s="545"/>
      <c r="L940" s="545"/>
      <c r="M940" s="545"/>
      <c r="N940" s="545"/>
      <c r="O940" s="545"/>
      <c r="P940" s="545"/>
      <c r="Q940" s="545"/>
      <c r="R940" s="545"/>
      <c r="S940" s="545"/>
      <c r="T940" s="545"/>
      <c r="U940" s="545"/>
      <c r="V940" s="545"/>
      <c r="W940" s="545"/>
      <c r="X940" s="545"/>
      <c r="Y940" s="545"/>
      <c r="Z940" s="545"/>
    </row>
    <row r="941" ht="9.0" customHeight="1">
      <c r="A941" s="545"/>
      <c r="B941" s="545"/>
      <c r="C941" s="545"/>
      <c r="D941" s="545"/>
      <c r="E941" s="545"/>
      <c r="F941" s="545"/>
      <c r="G941" s="545"/>
      <c r="H941" s="545"/>
      <c r="I941" s="545"/>
      <c r="J941" s="545"/>
      <c r="K941" s="545"/>
      <c r="L941" s="545"/>
      <c r="M941" s="545"/>
      <c r="N941" s="545"/>
      <c r="O941" s="545"/>
      <c r="P941" s="545"/>
      <c r="Q941" s="545"/>
      <c r="R941" s="545"/>
      <c r="S941" s="545"/>
      <c r="T941" s="545"/>
      <c r="U941" s="545"/>
      <c r="V941" s="545"/>
      <c r="W941" s="545"/>
      <c r="X941" s="545"/>
      <c r="Y941" s="545"/>
      <c r="Z941" s="545"/>
    </row>
    <row r="942" ht="9.0" customHeight="1">
      <c r="A942" s="545"/>
      <c r="B942" s="545"/>
      <c r="C942" s="545"/>
      <c r="D942" s="545"/>
      <c r="E942" s="545"/>
      <c r="F942" s="545"/>
      <c r="G942" s="545"/>
      <c r="H942" s="545"/>
      <c r="I942" s="545"/>
      <c r="J942" s="545"/>
      <c r="K942" s="545"/>
      <c r="L942" s="545"/>
      <c r="M942" s="545"/>
      <c r="N942" s="545"/>
      <c r="O942" s="545"/>
      <c r="P942" s="545"/>
      <c r="Q942" s="545"/>
      <c r="R942" s="545"/>
      <c r="S942" s="545"/>
      <c r="T942" s="545"/>
      <c r="U942" s="545"/>
      <c r="V942" s="545"/>
      <c r="W942" s="545"/>
      <c r="X942" s="545"/>
      <c r="Y942" s="545"/>
      <c r="Z942" s="545"/>
    </row>
    <row r="943" ht="9.0" customHeight="1">
      <c r="A943" s="545"/>
      <c r="B943" s="545"/>
      <c r="C943" s="545"/>
      <c r="D943" s="545"/>
      <c r="E943" s="545"/>
      <c r="F943" s="545"/>
      <c r="G943" s="545"/>
      <c r="H943" s="545"/>
      <c r="I943" s="545"/>
      <c r="J943" s="545"/>
      <c r="K943" s="545"/>
      <c r="L943" s="545"/>
      <c r="M943" s="545"/>
      <c r="N943" s="545"/>
      <c r="O943" s="545"/>
      <c r="P943" s="545"/>
      <c r="Q943" s="545"/>
      <c r="R943" s="545"/>
      <c r="S943" s="545"/>
      <c r="T943" s="545"/>
      <c r="U943" s="545"/>
      <c r="V943" s="545"/>
      <c r="W943" s="545"/>
      <c r="X943" s="545"/>
      <c r="Y943" s="545"/>
      <c r="Z943" s="545"/>
    </row>
    <row r="944" ht="9.0" customHeight="1">
      <c r="A944" s="545"/>
      <c r="B944" s="545"/>
      <c r="C944" s="545"/>
      <c r="D944" s="545"/>
      <c r="E944" s="545"/>
      <c r="F944" s="545"/>
      <c r="G944" s="545"/>
      <c r="H944" s="545"/>
      <c r="I944" s="545"/>
      <c r="J944" s="545"/>
      <c r="K944" s="545"/>
      <c r="L944" s="545"/>
      <c r="M944" s="545"/>
      <c r="N944" s="545"/>
      <c r="O944" s="545"/>
      <c r="P944" s="545"/>
      <c r="Q944" s="545"/>
      <c r="R944" s="545"/>
      <c r="S944" s="545"/>
      <c r="T944" s="545"/>
      <c r="U944" s="545"/>
      <c r="V944" s="545"/>
      <c r="W944" s="545"/>
      <c r="X944" s="545"/>
      <c r="Y944" s="545"/>
      <c r="Z944" s="545"/>
    </row>
    <row r="945" ht="9.0" customHeight="1">
      <c r="A945" s="545"/>
      <c r="B945" s="545"/>
      <c r="C945" s="545"/>
      <c r="D945" s="545"/>
      <c r="E945" s="545"/>
      <c r="F945" s="545"/>
      <c r="G945" s="545"/>
      <c r="H945" s="545"/>
      <c r="I945" s="545"/>
      <c r="J945" s="545"/>
      <c r="K945" s="545"/>
      <c r="L945" s="545"/>
      <c r="M945" s="545"/>
      <c r="N945" s="545"/>
      <c r="O945" s="545"/>
      <c r="P945" s="545"/>
      <c r="Q945" s="545"/>
      <c r="R945" s="545"/>
      <c r="S945" s="545"/>
      <c r="T945" s="545"/>
      <c r="U945" s="545"/>
      <c r="V945" s="545"/>
      <c r="W945" s="545"/>
      <c r="X945" s="545"/>
      <c r="Y945" s="545"/>
      <c r="Z945" s="545"/>
    </row>
    <row r="946" ht="9.0" customHeight="1">
      <c r="A946" s="545"/>
      <c r="B946" s="545"/>
      <c r="C946" s="545"/>
      <c r="D946" s="545"/>
      <c r="E946" s="545"/>
      <c r="F946" s="545"/>
      <c r="G946" s="545"/>
      <c r="H946" s="545"/>
      <c r="I946" s="545"/>
      <c r="J946" s="545"/>
      <c r="K946" s="545"/>
      <c r="L946" s="545"/>
      <c r="M946" s="545"/>
      <c r="N946" s="545"/>
      <c r="O946" s="545"/>
      <c r="P946" s="545"/>
      <c r="Q946" s="545"/>
      <c r="R946" s="545"/>
      <c r="S946" s="545"/>
      <c r="T946" s="545"/>
      <c r="U946" s="545"/>
      <c r="V946" s="545"/>
      <c r="W946" s="545"/>
      <c r="X946" s="545"/>
      <c r="Y946" s="545"/>
      <c r="Z946" s="545"/>
    </row>
    <row r="947" ht="9.0" customHeight="1">
      <c r="A947" s="545"/>
      <c r="B947" s="545"/>
      <c r="C947" s="545"/>
      <c r="D947" s="545"/>
      <c r="E947" s="545"/>
      <c r="F947" s="545"/>
      <c r="G947" s="545"/>
      <c r="H947" s="545"/>
      <c r="I947" s="545"/>
      <c r="J947" s="545"/>
      <c r="K947" s="545"/>
      <c r="L947" s="545"/>
      <c r="M947" s="545"/>
      <c r="N947" s="545"/>
      <c r="O947" s="545"/>
      <c r="P947" s="545"/>
      <c r="Q947" s="545"/>
      <c r="R947" s="545"/>
      <c r="S947" s="545"/>
      <c r="T947" s="545"/>
      <c r="U947" s="545"/>
      <c r="V947" s="545"/>
      <c r="W947" s="545"/>
      <c r="X947" s="545"/>
      <c r="Y947" s="545"/>
      <c r="Z947" s="545"/>
    </row>
    <row r="948" ht="9.0" customHeight="1">
      <c r="A948" s="545"/>
      <c r="B948" s="545"/>
      <c r="C948" s="545"/>
      <c r="D948" s="545"/>
      <c r="E948" s="545"/>
      <c r="F948" s="545"/>
      <c r="G948" s="545"/>
      <c r="H948" s="545"/>
      <c r="I948" s="545"/>
      <c r="J948" s="545"/>
      <c r="K948" s="545"/>
      <c r="L948" s="545"/>
      <c r="M948" s="545"/>
      <c r="N948" s="545"/>
      <c r="O948" s="545"/>
      <c r="P948" s="545"/>
      <c r="Q948" s="545"/>
      <c r="R948" s="545"/>
      <c r="S948" s="545"/>
      <c r="T948" s="545"/>
      <c r="U948" s="545"/>
      <c r="V948" s="545"/>
      <c r="W948" s="545"/>
      <c r="X948" s="545"/>
      <c r="Y948" s="545"/>
      <c r="Z948" s="545"/>
    </row>
    <row r="949" ht="9.0" customHeight="1">
      <c r="A949" s="545"/>
      <c r="B949" s="545"/>
      <c r="C949" s="545"/>
      <c r="D949" s="545"/>
      <c r="E949" s="545"/>
      <c r="F949" s="545"/>
      <c r="G949" s="545"/>
      <c r="H949" s="545"/>
      <c r="I949" s="545"/>
      <c r="J949" s="545"/>
      <c r="K949" s="545"/>
      <c r="L949" s="545"/>
      <c r="M949" s="545"/>
      <c r="N949" s="545"/>
      <c r="O949" s="545"/>
      <c r="P949" s="545"/>
      <c r="Q949" s="545"/>
      <c r="R949" s="545"/>
      <c r="S949" s="545"/>
      <c r="T949" s="545"/>
      <c r="U949" s="545"/>
      <c r="V949" s="545"/>
      <c r="W949" s="545"/>
      <c r="X949" s="545"/>
      <c r="Y949" s="545"/>
      <c r="Z949" s="545"/>
    </row>
    <row r="950" ht="9.0" customHeight="1">
      <c r="A950" s="545"/>
      <c r="B950" s="545"/>
      <c r="C950" s="545"/>
      <c r="D950" s="545"/>
      <c r="E950" s="545"/>
      <c r="F950" s="545"/>
      <c r="G950" s="545"/>
      <c r="H950" s="545"/>
      <c r="I950" s="545"/>
      <c r="J950" s="545"/>
      <c r="K950" s="545"/>
      <c r="L950" s="545"/>
      <c r="M950" s="545"/>
      <c r="N950" s="545"/>
      <c r="O950" s="545"/>
      <c r="P950" s="545"/>
      <c r="Q950" s="545"/>
      <c r="R950" s="545"/>
      <c r="S950" s="545"/>
      <c r="T950" s="545"/>
      <c r="U950" s="545"/>
      <c r="V950" s="545"/>
      <c r="W950" s="545"/>
      <c r="X950" s="545"/>
      <c r="Y950" s="545"/>
      <c r="Z950" s="545"/>
    </row>
    <row r="951" ht="9.0" customHeight="1">
      <c r="A951" s="545"/>
      <c r="B951" s="545"/>
      <c r="C951" s="545"/>
      <c r="D951" s="545"/>
      <c r="E951" s="545"/>
      <c r="F951" s="545"/>
      <c r="G951" s="545"/>
      <c r="H951" s="545"/>
      <c r="I951" s="545"/>
      <c r="J951" s="545"/>
      <c r="K951" s="545"/>
      <c r="L951" s="545"/>
      <c r="M951" s="545"/>
      <c r="N951" s="545"/>
      <c r="O951" s="545"/>
      <c r="P951" s="545"/>
      <c r="Q951" s="545"/>
      <c r="R951" s="545"/>
      <c r="S951" s="545"/>
      <c r="T951" s="545"/>
      <c r="U951" s="545"/>
      <c r="V951" s="545"/>
      <c r="W951" s="545"/>
      <c r="X951" s="545"/>
      <c r="Y951" s="545"/>
      <c r="Z951" s="545"/>
    </row>
    <row r="952" ht="9.0" customHeight="1">
      <c r="A952" s="545"/>
      <c r="B952" s="545"/>
      <c r="C952" s="545"/>
      <c r="D952" s="545"/>
      <c r="E952" s="545"/>
      <c r="F952" s="545"/>
      <c r="G952" s="545"/>
      <c r="H952" s="545"/>
      <c r="I952" s="545"/>
      <c r="J952" s="545"/>
      <c r="K952" s="545"/>
      <c r="L952" s="545"/>
      <c r="M952" s="545"/>
      <c r="N952" s="545"/>
      <c r="O952" s="545"/>
      <c r="P952" s="545"/>
      <c r="Q952" s="545"/>
      <c r="R952" s="545"/>
      <c r="S952" s="545"/>
      <c r="T952" s="545"/>
      <c r="U952" s="545"/>
      <c r="V952" s="545"/>
      <c r="W952" s="545"/>
      <c r="X952" s="545"/>
      <c r="Y952" s="545"/>
      <c r="Z952" s="545"/>
    </row>
    <row r="953" ht="9.0" customHeight="1">
      <c r="A953" s="545"/>
      <c r="B953" s="545"/>
      <c r="C953" s="545"/>
      <c r="D953" s="545"/>
      <c r="E953" s="545"/>
      <c r="F953" s="545"/>
      <c r="G953" s="545"/>
      <c r="H953" s="545"/>
      <c r="I953" s="545"/>
      <c r="J953" s="545"/>
      <c r="K953" s="545"/>
      <c r="L953" s="545"/>
      <c r="M953" s="545"/>
      <c r="N953" s="545"/>
      <c r="O953" s="545"/>
      <c r="P953" s="545"/>
      <c r="Q953" s="545"/>
      <c r="R953" s="545"/>
      <c r="S953" s="545"/>
      <c r="T953" s="545"/>
      <c r="U953" s="545"/>
      <c r="V953" s="545"/>
      <c r="W953" s="545"/>
      <c r="X953" s="545"/>
      <c r="Y953" s="545"/>
      <c r="Z953" s="545"/>
    </row>
    <row r="954" ht="9.0" customHeight="1">
      <c r="A954" s="545"/>
      <c r="B954" s="545"/>
      <c r="C954" s="545"/>
      <c r="D954" s="545"/>
      <c r="E954" s="545"/>
      <c r="F954" s="545"/>
      <c r="G954" s="545"/>
      <c r="H954" s="545"/>
      <c r="I954" s="545"/>
      <c r="J954" s="545"/>
      <c r="K954" s="545"/>
      <c r="L954" s="545"/>
      <c r="M954" s="545"/>
      <c r="N954" s="545"/>
      <c r="O954" s="545"/>
      <c r="P954" s="545"/>
      <c r="Q954" s="545"/>
      <c r="R954" s="545"/>
      <c r="S954" s="545"/>
      <c r="T954" s="545"/>
      <c r="U954" s="545"/>
      <c r="V954" s="545"/>
      <c r="W954" s="545"/>
      <c r="X954" s="545"/>
      <c r="Y954" s="545"/>
      <c r="Z954" s="545"/>
    </row>
    <row r="955" ht="9.0" customHeight="1">
      <c r="A955" s="545"/>
      <c r="B955" s="545"/>
      <c r="C955" s="545"/>
      <c r="D955" s="545"/>
      <c r="E955" s="545"/>
      <c r="F955" s="545"/>
      <c r="G955" s="545"/>
      <c r="H955" s="545"/>
      <c r="I955" s="545"/>
      <c r="J955" s="545"/>
      <c r="K955" s="545"/>
      <c r="L955" s="545"/>
      <c r="M955" s="545"/>
      <c r="N955" s="545"/>
      <c r="O955" s="545"/>
      <c r="P955" s="545"/>
      <c r="Q955" s="545"/>
      <c r="R955" s="545"/>
      <c r="S955" s="545"/>
      <c r="T955" s="545"/>
      <c r="U955" s="545"/>
      <c r="V955" s="545"/>
      <c r="W955" s="545"/>
      <c r="X955" s="545"/>
      <c r="Y955" s="545"/>
      <c r="Z955" s="545"/>
    </row>
    <row r="956" ht="9.0" customHeight="1">
      <c r="A956" s="545"/>
      <c r="B956" s="545"/>
      <c r="C956" s="545"/>
      <c r="D956" s="545"/>
      <c r="E956" s="545"/>
      <c r="F956" s="545"/>
      <c r="G956" s="545"/>
      <c r="H956" s="545"/>
      <c r="I956" s="545"/>
      <c r="J956" s="545"/>
      <c r="K956" s="545"/>
      <c r="L956" s="545"/>
      <c r="M956" s="545"/>
      <c r="N956" s="545"/>
      <c r="O956" s="545"/>
      <c r="P956" s="545"/>
      <c r="Q956" s="545"/>
      <c r="R956" s="545"/>
      <c r="S956" s="545"/>
      <c r="T956" s="545"/>
      <c r="U956" s="545"/>
      <c r="V956" s="545"/>
      <c r="W956" s="545"/>
      <c r="X956" s="545"/>
      <c r="Y956" s="545"/>
      <c r="Z956" s="545"/>
    </row>
    <row r="957" ht="9.0" customHeight="1">
      <c r="A957" s="545"/>
      <c r="B957" s="545"/>
      <c r="C957" s="545"/>
      <c r="D957" s="545"/>
      <c r="E957" s="545"/>
      <c r="F957" s="545"/>
      <c r="G957" s="545"/>
      <c r="H957" s="545"/>
      <c r="I957" s="545"/>
      <c r="J957" s="545"/>
      <c r="K957" s="545"/>
      <c r="L957" s="545"/>
      <c r="M957" s="545"/>
      <c r="N957" s="545"/>
      <c r="O957" s="545"/>
      <c r="P957" s="545"/>
      <c r="Q957" s="545"/>
      <c r="R957" s="545"/>
      <c r="S957" s="545"/>
      <c r="T957" s="545"/>
      <c r="U957" s="545"/>
      <c r="V957" s="545"/>
      <c r="W957" s="545"/>
      <c r="X957" s="545"/>
      <c r="Y957" s="545"/>
      <c r="Z957" s="545"/>
    </row>
    <row r="958" ht="9.0" customHeight="1">
      <c r="A958" s="545"/>
      <c r="B958" s="545"/>
      <c r="C958" s="545"/>
      <c r="D958" s="545"/>
      <c r="E958" s="545"/>
      <c r="F958" s="545"/>
      <c r="G958" s="545"/>
      <c r="H958" s="545"/>
      <c r="I958" s="545"/>
      <c r="J958" s="545"/>
      <c r="K958" s="545"/>
      <c r="L958" s="545"/>
      <c r="M958" s="545"/>
      <c r="N958" s="545"/>
      <c r="O958" s="545"/>
      <c r="P958" s="545"/>
      <c r="Q958" s="545"/>
      <c r="R958" s="545"/>
      <c r="S958" s="545"/>
      <c r="T958" s="545"/>
      <c r="U958" s="545"/>
      <c r="V958" s="545"/>
      <c r="W958" s="545"/>
      <c r="X958" s="545"/>
      <c r="Y958" s="545"/>
      <c r="Z958" s="545"/>
    </row>
    <row r="959" ht="9.0" customHeight="1">
      <c r="A959" s="545"/>
      <c r="B959" s="545"/>
      <c r="C959" s="545"/>
      <c r="D959" s="545"/>
      <c r="E959" s="545"/>
      <c r="F959" s="545"/>
      <c r="G959" s="545"/>
      <c r="H959" s="545"/>
      <c r="I959" s="545"/>
      <c r="J959" s="545"/>
      <c r="K959" s="545"/>
      <c r="L959" s="545"/>
      <c r="M959" s="545"/>
      <c r="N959" s="545"/>
      <c r="O959" s="545"/>
      <c r="P959" s="545"/>
      <c r="Q959" s="545"/>
      <c r="R959" s="545"/>
      <c r="S959" s="545"/>
      <c r="T959" s="545"/>
      <c r="U959" s="545"/>
      <c r="V959" s="545"/>
      <c r="W959" s="545"/>
      <c r="X959" s="545"/>
      <c r="Y959" s="545"/>
      <c r="Z959" s="545"/>
    </row>
    <row r="960" ht="9.0" customHeight="1">
      <c r="A960" s="545"/>
      <c r="B960" s="545"/>
      <c r="C960" s="545"/>
      <c r="D960" s="545"/>
      <c r="E960" s="545"/>
      <c r="F960" s="545"/>
      <c r="G960" s="545"/>
      <c r="H960" s="545"/>
      <c r="I960" s="545"/>
      <c r="J960" s="545"/>
      <c r="K960" s="545"/>
      <c r="L960" s="545"/>
      <c r="M960" s="545"/>
      <c r="N960" s="545"/>
      <c r="O960" s="545"/>
      <c r="P960" s="545"/>
      <c r="Q960" s="545"/>
      <c r="R960" s="545"/>
      <c r="S960" s="545"/>
      <c r="T960" s="545"/>
      <c r="U960" s="545"/>
      <c r="V960" s="545"/>
      <c r="W960" s="545"/>
      <c r="X960" s="545"/>
      <c r="Y960" s="545"/>
      <c r="Z960" s="545"/>
    </row>
    <row r="961" ht="9.0" customHeight="1">
      <c r="A961" s="545"/>
      <c r="B961" s="545"/>
      <c r="C961" s="545"/>
      <c r="D961" s="545"/>
      <c r="E961" s="545"/>
      <c r="F961" s="545"/>
      <c r="G961" s="545"/>
      <c r="H961" s="545"/>
      <c r="I961" s="545"/>
      <c r="J961" s="545"/>
      <c r="K961" s="545"/>
      <c r="L961" s="545"/>
      <c r="M961" s="545"/>
      <c r="N961" s="545"/>
      <c r="O961" s="545"/>
      <c r="P961" s="545"/>
      <c r="Q961" s="545"/>
      <c r="R961" s="545"/>
      <c r="S961" s="545"/>
      <c r="T961" s="545"/>
      <c r="U961" s="545"/>
      <c r="V961" s="545"/>
      <c r="W961" s="545"/>
      <c r="X961" s="545"/>
      <c r="Y961" s="545"/>
      <c r="Z961" s="545"/>
    </row>
    <row r="962" ht="9.0" customHeight="1">
      <c r="A962" s="545"/>
      <c r="B962" s="545"/>
      <c r="C962" s="545"/>
      <c r="D962" s="545"/>
      <c r="E962" s="545"/>
      <c r="F962" s="545"/>
      <c r="G962" s="545"/>
      <c r="H962" s="545"/>
      <c r="I962" s="545"/>
      <c r="J962" s="545"/>
      <c r="K962" s="545"/>
      <c r="L962" s="545"/>
      <c r="M962" s="545"/>
      <c r="N962" s="545"/>
      <c r="O962" s="545"/>
      <c r="P962" s="545"/>
      <c r="Q962" s="545"/>
      <c r="R962" s="545"/>
      <c r="S962" s="545"/>
      <c r="T962" s="545"/>
      <c r="U962" s="545"/>
      <c r="V962" s="545"/>
      <c r="W962" s="545"/>
      <c r="X962" s="545"/>
      <c r="Y962" s="545"/>
      <c r="Z962" s="545"/>
    </row>
    <row r="963" ht="9.0" customHeight="1">
      <c r="A963" s="545"/>
      <c r="B963" s="545"/>
      <c r="C963" s="545"/>
      <c r="D963" s="545"/>
      <c r="E963" s="545"/>
      <c r="F963" s="545"/>
      <c r="G963" s="545"/>
      <c r="H963" s="545"/>
      <c r="I963" s="545"/>
      <c r="J963" s="545"/>
      <c r="K963" s="545"/>
      <c r="L963" s="545"/>
      <c r="M963" s="545"/>
      <c r="N963" s="545"/>
      <c r="O963" s="545"/>
      <c r="P963" s="545"/>
      <c r="Q963" s="545"/>
      <c r="R963" s="545"/>
      <c r="S963" s="545"/>
      <c r="T963" s="545"/>
      <c r="U963" s="545"/>
      <c r="V963" s="545"/>
      <c r="W963" s="545"/>
      <c r="X963" s="545"/>
      <c r="Y963" s="545"/>
      <c r="Z963" s="545"/>
    </row>
    <row r="964" ht="9.0" customHeight="1">
      <c r="A964" s="545"/>
      <c r="B964" s="545"/>
      <c r="C964" s="545"/>
      <c r="D964" s="545"/>
      <c r="E964" s="545"/>
      <c r="F964" s="545"/>
      <c r="G964" s="545"/>
      <c r="H964" s="545"/>
      <c r="I964" s="545"/>
      <c r="J964" s="545"/>
      <c r="K964" s="545"/>
      <c r="L964" s="545"/>
      <c r="M964" s="545"/>
      <c r="N964" s="545"/>
      <c r="O964" s="545"/>
      <c r="P964" s="545"/>
      <c r="Q964" s="545"/>
      <c r="R964" s="545"/>
      <c r="S964" s="545"/>
      <c r="T964" s="545"/>
      <c r="U964" s="545"/>
      <c r="V964" s="545"/>
      <c r="W964" s="545"/>
      <c r="X964" s="545"/>
      <c r="Y964" s="545"/>
      <c r="Z964" s="545"/>
    </row>
    <row r="965" ht="9.0" customHeight="1">
      <c r="A965" s="545"/>
      <c r="B965" s="545"/>
      <c r="C965" s="545"/>
      <c r="D965" s="545"/>
      <c r="E965" s="545"/>
      <c r="F965" s="545"/>
      <c r="G965" s="545"/>
      <c r="H965" s="545"/>
      <c r="I965" s="545"/>
      <c r="J965" s="545"/>
      <c r="K965" s="545"/>
      <c r="L965" s="545"/>
      <c r="M965" s="545"/>
      <c r="N965" s="545"/>
      <c r="O965" s="545"/>
      <c r="P965" s="545"/>
      <c r="Q965" s="545"/>
      <c r="R965" s="545"/>
      <c r="S965" s="545"/>
      <c r="T965" s="545"/>
      <c r="U965" s="545"/>
      <c r="V965" s="545"/>
      <c r="W965" s="545"/>
      <c r="X965" s="545"/>
      <c r="Y965" s="545"/>
      <c r="Z965" s="545"/>
    </row>
    <row r="966" ht="9.0" customHeight="1">
      <c r="A966" s="545"/>
      <c r="B966" s="545"/>
      <c r="C966" s="545"/>
      <c r="D966" s="545"/>
      <c r="E966" s="545"/>
      <c r="F966" s="545"/>
      <c r="G966" s="545"/>
      <c r="H966" s="545"/>
      <c r="I966" s="545"/>
      <c r="J966" s="545"/>
      <c r="K966" s="545"/>
      <c r="L966" s="545"/>
      <c r="M966" s="545"/>
      <c r="N966" s="545"/>
      <c r="O966" s="545"/>
      <c r="P966" s="545"/>
      <c r="Q966" s="545"/>
      <c r="R966" s="545"/>
      <c r="S966" s="545"/>
      <c r="T966" s="545"/>
      <c r="U966" s="545"/>
      <c r="V966" s="545"/>
      <c r="W966" s="545"/>
      <c r="X966" s="545"/>
      <c r="Y966" s="545"/>
      <c r="Z966" s="545"/>
    </row>
    <row r="967" ht="9.0" customHeight="1">
      <c r="A967" s="545"/>
      <c r="B967" s="545"/>
      <c r="C967" s="545"/>
      <c r="D967" s="545"/>
      <c r="E967" s="545"/>
      <c r="F967" s="545"/>
      <c r="G967" s="545"/>
      <c r="H967" s="545"/>
      <c r="I967" s="545"/>
      <c r="J967" s="545"/>
      <c r="K967" s="545"/>
      <c r="L967" s="545"/>
      <c r="M967" s="545"/>
      <c r="N967" s="545"/>
      <c r="O967" s="545"/>
      <c r="P967" s="545"/>
      <c r="Q967" s="545"/>
      <c r="R967" s="545"/>
      <c r="S967" s="545"/>
      <c r="T967" s="545"/>
      <c r="U967" s="545"/>
      <c r="V967" s="545"/>
      <c r="W967" s="545"/>
      <c r="X967" s="545"/>
      <c r="Y967" s="545"/>
      <c r="Z967" s="545"/>
    </row>
    <row r="968" ht="9.0" customHeight="1">
      <c r="A968" s="545"/>
      <c r="B968" s="545"/>
      <c r="C968" s="545"/>
      <c r="D968" s="545"/>
      <c r="E968" s="545"/>
      <c r="F968" s="545"/>
      <c r="G968" s="545"/>
      <c r="H968" s="545"/>
      <c r="I968" s="545"/>
      <c r="J968" s="545"/>
      <c r="K968" s="545"/>
      <c r="L968" s="545"/>
      <c r="M968" s="545"/>
      <c r="N968" s="545"/>
      <c r="O968" s="545"/>
      <c r="P968" s="545"/>
      <c r="Q968" s="545"/>
      <c r="R968" s="545"/>
      <c r="S968" s="545"/>
      <c r="T968" s="545"/>
      <c r="U968" s="545"/>
      <c r="V968" s="545"/>
      <c r="W968" s="545"/>
      <c r="X968" s="545"/>
      <c r="Y968" s="545"/>
      <c r="Z968" s="545"/>
    </row>
    <row r="969" ht="9.0" customHeight="1">
      <c r="A969" s="545"/>
      <c r="B969" s="545"/>
      <c r="C969" s="545"/>
      <c r="D969" s="545"/>
      <c r="E969" s="545"/>
      <c r="F969" s="545"/>
      <c r="G969" s="545"/>
      <c r="H969" s="545"/>
      <c r="I969" s="545"/>
      <c r="J969" s="545"/>
      <c r="K969" s="545"/>
      <c r="L969" s="545"/>
      <c r="M969" s="545"/>
      <c r="N969" s="545"/>
      <c r="O969" s="545"/>
      <c r="P969" s="545"/>
      <c r="Q969" s="545"/>
      <c r="R969" s="545"/>
      <c r="S969" s="545"/>
      <c r="T969" s="545"/>
      <c r="U969" s="545"/>
      <c r="V969" s="545"/>
      <c r="W969" s="545"/>
      <c r="X969" s="545"/>
      <c r="Y969" s="545"/>
      <c r="Z969" s="545"/>
    </row>
    <row r="970" ht="9.0" customHeight="1">
      <c r="A970" s="545"/>
      <c r="B970" s="545"/>
      <c r="C970" s="545"/>
      <c r="D970" s="545"/>
      <c r="E970" s="545"/>
      <c r="F970" s="545"/>
      <c r="G970" s="545"/>
      <c r="H970" s="545"/>
      <c r="I970" s="545"/>
      <c r="J970" s="545"/>
      <c r="K970" s="545"/>
      <c r="L970" s="545"/>
      <c r="M970" s="545"/>
      <c r="N970" s="545"/>
      <c r="O970" s="545"/>
      <c r="P970" s="545"/>
      <c r="Q970" s="545"/>
      <c r="R970" s="545"/>
      <c r="S970" s="545"/>
      <c r="T970" s="545"/>
      <c r="U970" s="545"/>
      <c r="V970" s="545"/>
      <c r="W970" s="545"/>
      <c r="X970" s="545"/>
      <c r="Y970" s="545"/>
      <c r="Z970" s="545"/>
    </row>
    <row r="971" ht="9.0" customHeight="1">
      <c r="A971" s="545"/>
      <c r="B971" s="545"/>
      <c r="C971" s="545"/>
      <c r="D971" s="545"/>
      <c r="E971" s="545"/>
      <c r="F971" s="545"/>
      <c r="G971" s="545"/>
      <c r="H971" s="545"/>
      <c r="I971" s="545"/>
      <c r="J971" s="545"/>
      <c r="K971" s="545"/>
      <c r="L971" s="545"/>
      <c r="M971" s="545"/>
      <c r="N971" s="545"/>
      <c r="O971" s="545"/>
      <c r="P971" s="545"/>
      <c r="Q971" s="545"/>
      <c r="R971" s="545"/>
      <c r="S971" s="545"/>
      <c r="T971" s="545"/>
      <c r="U971" s="545"/>
      <c r="V971" s="545"/>
      <c r="W971" s="545"/>
      <c r="X971" s="545"/>
      <c r="Y971" s="545"/>
      <c r="Z971" s="545"/>
    </row>
    <row r="972" ht="9.0" customHeight="1">
      <c r="A972" s="545"/>
      <c r="B972" s="545"/>
      <c r="C972" s="545"/>
      <c r="D972" s="545"/>
      <c r="E972" s="545"/>
      <c r="F972" s="545"/>
      <c r="G972" s="545"/>
      <c r="H972" s="545"/>
      <c r="I972" s="545"/>
      <c r="J972" s="545"/>
      <c r="K972" s="545"/>
      <c r="L972" s="545"/>
      <c r="M972" s="545"/>
      <c r="N972" s="545"/>
      <c r="O972" s="545"/>
      <c r="P972" s="545"/>
      <c r="Q972" s="545"/>
      <c r="R972" s="545"/>
      <c r="S972" s="545"/>
      <c r="T972" s="545"/>
      <c r="U972" s="545"/>
      <c r="V972" s="545"/>
      <c r="W972" s="545"/>
      <c r="X972" s="545"/>
      <c r="Y972" s="545"/>
      <c r="Z972" s="545"/>
    </row>
    <row r="973" ht="9.0" customHeight="1">
      <c r="A973" s="545"/>
      <c r="B973" s="545"/>
      <c r="C973" s="545"/>
      <c r="D973" s="545"/>
      <c r="E973" s="545"/>
      <c r="F973" s="545"/>
      <c r="G973" s="545"/>
      <c r="H973" s="545"/>
      <c r="I973" s="545"/>
      <c r="J973" s="545"/>
      <c r="K973" s="545"/>
      <c r="L973" s="545"/>
      <c r="M973" s="545"/>
      <c r="N973" s="545"/>
      <c r="O973" s="545"/>
      <c r="P973" s="545"/>
      <c r="Q973" s="545"/>
      <c r="R973" s="545"/>
      <c r="S973" s="545"/>
      <c r="T973" s="545"/>
      <c r="U973" s="545"/>
      <c r="V973" s="545"/>
      <c r="W973" s="545"/>
      <c r="X973" s="545"/>
      <c r="Y973" s="545"/>
      <c r="Z973" s="545"/>
    </row>
    <row r="974" ht="9.0" customHeight="1">
      <c r="A974" s="545"/>
      <c r="B974" s="545"/>
      <c r="C974" s="545"/>
      <c r="D974" s="545"/>
      <c r="E974" s="545"/>
      <c r="F974" s="545"/>
      <c r="G974" s="545"/>
      <c r="H974" s="545"/>
      <c r="I974" s="545"/>
      <c r="J974" s="545"/>
      <c r="K974" s="545"/>
      <c r="L974" s="545"/>
      <c r="M974" s="545"/>
      <c r="N974" s="545"/>
      <c r="O974" s="545"/>
      <c r="P974" s="545"/>
      <c r="Q974" s="545"/>
      <c r="R974" s="545"/>
      <c r="S974" s="545"/>
      <c r="T974" s="545"/>
      <c r="U974" s="545"/>
      <c r="V974" s="545"/>
      <c r="W974" s="545"/>
      <c r="X974" s="545"/>
      <c r="Y974" s="545"/>
      <c r="Z974" s="545"/>
    </row>
    <row r="975" ht="9.0" customHeight="1">
      <c r="A975" s="545"/>
      <c r="B975" s="545"/>
      <c r="C975" s="545"/>
      <c r="D975" s="545"/>
      <c r="E975" s="545"/>
      <c r="F975" s="545"/>
      <c r="G975" s="545"/>
      <c r="H975" s="545"/>
      <c r="I975" s="545"/>
      <c r="J975" s="545"/>
      <c r="K975" s="545"/>
      <c r="L975" s="545"/>
      <c r="M975" s="545"/>
      <c r="N975" s="545"/>
      <c r="O975" s="545"/>
      <c r="P975" s="545"/>
      <c r="Q975" s="545"/>
      <c r="R975" s="545"/>
      <c r="S975" s="545"/>
      <c r="T975" s="545"/>
      <c r="U975" s="545"/>
      <c r="V975" s="545"/>
      <c r="W975" s="545"/>
      <c r="X975" s="545"/>
      <c r="Y975" s="545"/>
      <c r="Z975" s="545"/>
    </row>
    <row r="976" ht="9.0" customHeight="1">
      <c r="A976" s="545"/>
      <c r="B976" s="545"/>
      <c r="C976" s="545"/>
      <c r="D976" s="545"/>
      <c r="E976" s="545"/>
      <c r="F976" s="545"/>
      <c r="G976" s="545"/>
      <c r="H976" s="545"/>
      <c r="I976" s="545"/>
      <c r="J976" s="545"/>
      <c r="K976" s="545"/>
      <c r="L976" s="545"/>
      <c r="M976" s="545"/>
      <c r="N976" s="545"/>
      <c r="O976" s="545"/>
      <c r="P976" s="545"/>
      <c r="Q976" s="545"/>
      <c r="R976" s="545"/>
      <c r="S976" s="545"/>
      <c r="T976" s="545"/>
      <c r="U976" s="545"/>
      <c r="V976" s="545"/>
      <c r="W976" s="545"/>
      <c r="X976" s="545"/>
      <c r="Y976" s="545"/>
      <c r="Z976" s="545"/>
    </row>
    <row r="977" ht="9.0" customHeight="1">
      <c r="A977" s="545"/>
      <c r="B977" s="545"/>
      <c r="C977" s="545"/>
      <c r="D977" s="545"/>
      <c r="E977" s="545"/>
      <c r="F977" s="545"/>
      <c r="G977" s="545"/>
      <c r="H977" s="545"/>
      <c r="I977" s="545"/>
      <c r="J977" s="545"/>
      <c r="K977" s="545"/>
      <c r="L977" s="545"/>
      <c r="M977" s="545"/>
      <c r="N977" s="545"/>
      <c r="O977" s="545"/>
      <c r="P977" s="545"/>
      <c r="Q977" s="545"/>
      <c r="R977" s="545"/>
      <c r="S977" s="545"/>
      <c r="T977" s="545"/>
      <c r="U977" s="545"/>
      <c r="V977" s="545"/>
      <c r="W977" s="545"/>
      <c r="X977" s="545"/>
      <c r="Y977" s="545"/>
      <c r="Z977" s="545"/>
    </row>
    <row r="978" ht="9.0" customHeight="1">
      <c r="A978" s="545"/>
      <c r="B978" s="545"/>
      <c r="C978" s="545"/>
      <c r="D978" s="545"/>
      <c r="E978" s="545"/>
      <c r="F978" s="545"/>
      <c r="G978" s="545"/>
      <c r="H978" s="545"/>
      <c r="I978" s="545"/>
      <c r="J978" s="545"/>
      <c r="K978" s="545"/>
      <c r="L978" s="545"/>
      <c r="M978" s="545"/>
      <c r="N978" s="545"/>
      <c r="O978" s="545"/>
      <c r="P978" s="545"/>
      <c r="Q978" s="545"/>
      <c r="R978" s="545"/>
      <c r="S978" s="545"/>
      <c r="T978" s="545"/>
      <c r="U978" s="545"/>
      <c r="V978" s="545"/>
      <c r="W978" s="545"/>
      <c r="X978" s="545"/>
      <c r="Y978" s="545"/>
      <c r="Z978" s="545"/>
    </row>
    <row r="979" ht="9.0" customHeight="1">
      <c r="A979" s="545"/>
      <c r="B979" s="545"/>
      <c r="C979" s="545"/>
      <c r="D979" s="545"/>
      <c r="E979" s="545"/>
      <c r="F979" s="545"/>
      <c r="G979" s="545"/>
      <c r="H979" s="545"/>
      <c r="I979" s="545"/>
      <c r="J979" s="545"/>
      <c r="K979" s="545"/>
      <c r="L979" s="545"/>
      <c r="M979" s="545"/>
      <c r="N979" s="545"/>
      <c r="O979" s="545"/>
      <c r="P979" s="545"/>
      <c r="Q979" s="545"/>
      <c r="R979" s="545"/>
      <c r="S979" s="545"/>
      <c r="T979" s="545"/>
      <c r="U979" s="545"/>
      <c r="V979" s="545"/>
      <c r="W979" s="545"/>
      <c r="X979" s="545"/>
      <c r="Y979" s="545"/>
      <c r="Z979" s="545"/>
    </row>
    <row r="980" ht="9.0" customHeight="1">
      <c r="A980" s="545"/>
      <c r="B980" s="545"/>
      <c r="C980" s="545"/>
      <c r="D980" s="545"/>
      <c r="E980" s="545"/>
      <c r="F980" s="545"/>
      <c r="G980" s="545"/>
      <c r="H980" s="545"/>
      <c r="I980" s="545"/>
      <c r="J980" s="545"/>
      <c r="K980" s="545"/>
      <c r="L980" s="545"/>
      <c r="M980" s="545"/>
      <c r="N980" s="545"/>
      <c r="O980" s="545"/>
      <c r="P980" s="545"/>
      <c r="Q980" s="545"/>
      <c r="R980" s="545"/>
      <c r="S980" s="545"/>
      <c r="T980" s="545"/>
      <c r="U980" s="545"/>
      <c r="V980" s="545"/>
      <c r="W980" s="545"/>
      <c r="X980" s="545"/>
      <c r="Y980" s="545"/>
      <c r="Z980" s="545"/>
    </row>
    <row r="981" ht="9.0" customHeight="1">
      <c r="A981" s="545"/>
      <c r="B981" s="545"/>
      <c r="C981" s="545"/>
      <c r="D981" s="545"/>
      <c r="E981" s="545"/>
      <c r="F981" s="545"/>
      <c r="G981" s="545"/>
      <c r="H981" s="545"/>
      <c r="I981" s="545"/>
      <c r="J981" s="545"/>
      <c r="K981" s="545"/>
      <c r="L981" s="545"/>
      <c r="M981" s="545"/>
      <c r="N981" s="545"/>
      <c r="O981" s="545"/>
      <c r="P981" s="545"/>
      <c r="Q981" s="545"/>
      <c r="R981" s="545"/>
      <c r="S981" s="545"/>
      <c r="T981" s="545"/>
      <c r="U981" s="545"/>
      <c r="V981" s="545"/>
      <c r="W981" s="545"/>
      <c r="X981" s="545"/>
      <c r="Y981" s="545"/>
      <c r="Z981" s="545"/>
    </row>
    <row r="982" ht="9.0" customHeight="1">
      <c r="A982" s="545"/>
      <c r="B982" s="545"/>
      <c r="C982" s="545"/>
      <c r="D982" s="545"/>
      <c r="E982" s="545"/>
      <c r="F982" s="545"/>
      <c r="G982" s="545"/>
      <c r="H982" s="545"/>
      <c r="I982" s="545"/>
      <c r="J982" s="545"/>
      <c r="K982" s="545"/>
      <c r="L982" s="545"/>
      <c r="M982" s="545"/>
      <c r="N982" s="545"/>
      <c r="O982" s="545"/>
      <c r="P982" s="545"/>
      <c r="Q982" s="545"/>
      <c r="R982" s="545"/>
      <c r="S982" s="545"/>
      <c r="T982" s="545"/>
      <c r="U982" s="545"/>
      <c r="V982" s="545"/>
      <c r="W982" s="545"/>
      <c r="X982" s="545"/>
      <c r="Y982" s="545"/>
      <c r="Z982" s="545"/>
    </row>
    <row r="983" ht="9.0" customHeight="1">
      <c r="A983" s="545"/>
      <c r="B983" s="545"/>
      <c r="C983" s="545"/>
      <c r="D983" s="545"/>
      <c r="E983" s="545"/>
      <c r="F983" s="545"/>
      <c r="G983" s="545"/>
      <c r="H983" s="545"/>
      <c r="I983" s="545"/>
      <c r="J983" s="545"/>
      <c r="K983" s="545"/>
      <c r="L983" s="545"/>
      <c r="M983" s="545"/>
      <c r="N983" s="545"/>
      <c r="O983" s="545"/>
      <c r="P983" s="545"/>
      <c r="Q983" s="545"/>
      <c r="R983" s="545"/>
      <c r="S983" s="545"/>
      <c r="T983" s="545"/>
      <c r="U983" s="545"/>
      <c r="V983" s="545"/>
      <c r="W983" s="545"/>
      <c r="X983" s="545"/>
      <c r="Y983" s="545"/>
      <c r="Z983" s="545"/>
    </row>
    <row r="984" ht="9.0" customHeight="1">
      <c r="A984" s="545"/>
      <c r="B984" s="545"/>
      <c r="C984" s="545"/>
      <c r="D984" s="545"/>
      <c r="E984" s="545"/>
      <c r="F984" s="545"/>
      <c r="G984" s="545"/>
      <c r="H984" s="545"/>
      <c r="I984" s="545"/>
      <c r="J984" s="545"/>
      <c r="K984" s="545"/>
      <c r="L984" s="545"/>
      <c r="M984" s="545"/>
      <c r="N984" s="545"/>
      <c r="O984" s="545"/>
      <c r="P984" s="545"/>
      <c r="Q984" s="545"/>
      <c r="R984" s="545"/>
      <c r="S984" s="545"/>
      <c r="T984" s="545"/>
      <c r="U984" s="545"/>
      <c r="V984" s="545"/>
      <c r="W984" s="545"/>
      <c r="X984" s="545"/>
      <c r="Y984" s="545"/>
      <c r="Z984" s="545"/>
    </row>
    <row r="985" ht="9.0" customHeight="1">
      <c r="A985" s="545"/>
      <c r="B985" s="545"/>
      <c r="C985" s="545"/>
      <c r="D985" s="545"/>
      <c r="E985" s="545"/>
      <c r="F985" s="545"/>
      <c r="G985" s="545"/>
      <c r="H985" s="545"/>
      <c r="I985" s="545"/>
      <c r="J985" s="545"/>
      <c r="K985" s="545"/>
      <c r="L985" s="545"/>
      <c r="M985" s="545"/>
      <c r="N985" s="545"/>
      <c r="O985" s="545"/>
      <c r="P985" s="545"/>
      <c r="Q985" s="545"/>
      <c r="R985" s="545"/>
      <c r="S985" s="545"/>
      <c r="T985" s="545"/>
      <c r="U985" s="545"/>
      <c r="V985" s="545"/>
      <c r="W985" s="545"/>
      <c r="X985" s="545"/>
      <c r="Y985" s="545"/>
      <c r="Z985" s="545"/>
    </row>
    <row r="986" ht="9.0" customHeight="1">
      <c r="A986" s="545"/>
      <c r="B986" s="545"/>
      <c r="C986" s="545"/>
      <c r="D986" s="545"/>
      <c r="E986" s="545"/>
      <c r="F986" s="545"/>
      <c r="G986" s="545"/>
      <c r="H986" s="545"/>
      <c r="I986" s="545"/>
      <c r="J986" s="545"/>
      <c r="K986" s="545"/>
      <c r="L986" s="545"/>
      <c r="M986" s="545"/>
      <c r="N986" s="545"/>
      <c r="O986" s="545"/>
      <c r="P986" s="545"/>
      <c r="Q986" s="545"/>
      <c r="R986" s="545"/>
      <c r="S986" s="545"/>
      <c r="T986" s="545"/>
      <c r="U986" s="545"/>
      <c r="V986" s="545"/>
      <c r="W986" s="545"/>
      <c r="X986" s="545"/>
      <c r="Y986" s="545"/>
      <c r="Z986" s="545"/>
    </row>
    <row r="987" ht="9.0" customHeight="1">
      <c r="A987" s="545"/>
      <c r="B987" s="545"/>
      <c r="C987" s="545"/>
      <c r="D987" s="545"/>
      <c r="E987" s="545"/>
      <c r="F987" s="545"/>
      <c r="G987" s="545"/>
      <c r="H987" s="545"/>
      <c r="I987" s="545"/>
      <c r="J987" s="545"/>
      <c r="K987" s="545"/>
      <c r="L987" s="545"/>
      <c r="M987" s="545"/>
      <c r="N987" s="545"/>
      <c r="O987" s="545"/>
      <c r="P987" s="545"/>
      <c r="Q987" s="545"/>
      <c r="R987" s="545"/>
      <c r="S987" s="545"/>
      <c r="T987" s="545"/>
      <c r="U987" s="545"/>
      <c r="V987" s="545"/>
      <c r="W987" s="545"/>
      <c r="X987" s="545"/>
      <c r="Y987" s="545"/>
      <c r="Z987" s="545"/>
    </row>
    <row r="988" ht="9.0" customHeight="1">
      <c r="A988" s="545"/>
      <c r="B988" s="545"/>
      <c r="C988" s="545"/>
      <c r="D988" s="545"/>
      <c r="E988" s="545"/>
      <c r="F988" s="545"/>
      <c r="G988" s="545"/>
      <c r="H988" s="545"/>
      <c r="I988" s="545"/>
      <c r="J988" s="545"/>
      <c r="K988" s="545"/>
      <c r="L988" s="545"/>
      <c r="M988" s="545"/>
      <c r="N988" s="545"/>
      <c r="O988" s="545"/>
      <c r="P988" s="545"/>
      <c r="Q988" s="545"/>
      <c r="R988" s="545"/>
      <c r="S988" s="545"/>
      <c r="T988" s="545"/>
      <c r="U988" s="545"/>
      <c r="V988" s="545"/>
      <c r="W988" s="545"/>
      <c r="X988" s="545"/>
      <c r="Y988" s="545"/>
      <c r="Z988" s="545"/>
    </row>
    <row r="989" ht="9.0" customHeight="1">
      <c r="A989" s="545"/>
      <c r="B989" s="545"/>
      <c r="C989" s="545"/>
      <c r="D989" s="545"/>
      <c r="E989" s="545"/>
      <c r="F989" s="545"/>
      <c r="G989" s="545"/>
      <c r="H989" s="545"/>
      <c r="I989" s="545"/>
      <c r="J989" s="545"/>
      <c r="K989" s="545"/>
      <c r="L989" s="545"/>
      <c r="M989" s="545"/>
      <c r="N989" s="545"/>
      <c r="O989" s="545"/>
      <c r="P989" s="545"/>
      <c r="Q989" s="545"/>
      <c r="R989" s="545"/>
      <c r="S989" s="545"/>
      <c r="T989" s="545"/>
      <c r="U989" s="545"/>
      <c r="V989" s="545"/>
      <c r="W989" s="545"/>
      <c r="X989" s="545"/>
      <c r="Y989" s="545"/>
      <c r="Z989" s="545"/>
    </row>
    <row r="990" ht="9.0" customHeight="1">
      <c r="A990" s="545"/>
      <c r="B990" s="545"/>
      <c r="C990" s="545"/>
      <c r="D990" s="545"/>
      <c r="E990" s="545"/>
      <c r="F990" s="545"/>
      <c r="G990" s="545"/>
      <c r="H990" s="545"/>
      <c r="I990" s="545"/>
      <c r="J990" s="545"/>
      <c r="K990" s="545"/>
      <c r="L990" s="545"/>
      <c r="M990" s="545"/>
      <c r="N990" s="545"/>
      <c r="O990" s="545"/>
      <c r="P990" s="545"/>
      <c r="Q990" s="545"/>
      <c r="R990" s="545"/>
      <c r="S990" s="545"/>
      <c r="T990" s="545"/>
      <c r="U990" s="545"/>
      <c r="V990" s="545"/>
      <c r="W990" s="545"/>
      <c r="X990" s="545"/>
      <c r="Y990" s="545"/>
      <c r="Z990" s="545"/>
    </row>
    <row r="991" ht="9.0" customHeight="1">
      <c r="A991" s="545"/>
      <c r="B991" s="545"/>
      <c r="C991" s="545"/>
      <c r="D991" s="545"/>
      <c r="E991" s="545"/>
      <c r="F991" s="545"/>
      <c r="G991" s="545"/>
      <c r="H991" s="545"/>
      <c r="I991" s="545"/>
      <c r="J991" s="545"/>
      <c r="K991" s="545"/>
      <c r="L991" s="545"/>
      <c r="M991" s="545"/>
      <c r="N991" s="545"/>
      <c r="O991" s="545"/>
      <c r="P991" s="545"/>
      <c r="Q991" s="545"/>
      <c r="R991" s="545"/>
      <c r="S991" s="545"/>
      <c r="T991" s="545"/>
      <c r="U991" s="545"/>
      <c r="V991" s="545"/>
      <c r="W991" s="545"/>
      <c r="X991" s="545"/>
      <c r="Y991" s="545"/>
      <c r="Z991" s="545"/>
    </row>
    <row r="992" ht="9.0" customHeight="1">
      <c r="A992" s="545"/>
      <c r="B992" s="545"/>
      <c r="C992" s="545"/>
      <c r="D992" s="545"/>
      <c r="E992" s="545"/>
      <c r="F992" s="545"/>
      <c r="G992" s="545"/>
      <c r="H992" s="545"/>
      <c r="I992" s="545"/>
      <c r="J992" s="545"/>
      <c r="K992" s="545"/>
      <c r="L992" s="545"/>
      <c r="M992" s="545"/>
      <c r="N992" s="545"/>
      <c r="O992" s="545"/>
      <c r="P992" s="545"/>
      <c r="Q992" s="545"/>
      <c r="R992" s="545"/>
      <c r="S992" s="545"/>
      <c r="T992" s="545"/>
      <c r="U992" s="545"/>
      <c r="V992" s="545"/>
      <c r="W992" s="545"/>
      <c r="X992" s="545"/>
      <c r="Y992" s="545"/>
      <c r="Z992" s="545"/>
    </row>
    <row r="993" ht="9.0" customHeight="1">
      <c r="A993" s="545"/>
      <c r="B993" s="545"/>
      <c r="C993" s="545"/>
      <c r="D993" s="545"/>
      <c r="E993" s="545"/>
      <c r="F993" s="545"/>
      <c r="G993" s="545"/>
      <c r="H993" s="545"/>
      <c r="I993" s="545"/>
      <c r="J993" s="545"/>
      <c r="K993" s="545"/>
      <c r="L993" s="545"/>
      <c r="M993" s="545"/>
      <c r="N993" s="545"/>
      <c r="O993" s="545"/>
      <c r="P993" s="545"/>
      <c r="Q993" s="545"/>
      <c r="R993" s="545"/>
      <c r="S993" s="545"/>
      <c r="T993" s="545"/>
      <c r="U993" s="545"/>
      <c r="V993" s="545"/>
      <c r="W993" s="545"/>
      <c r="X993" s="545"/>
      <c r="Y993" s="545"/>
      <c r="Z993" s="545"/>
    </row>
    <row r="994" ht="9.0" customHeight="1">
      <c r="A994" s="545"/>
      <c r="B994" s="545"/>
      <c r="C994" s="545"/>
      <c r="D994" s="545"/>
      <c r="E994" s="545"/>
      <c r="F994" s="545"/>
      <c r="G994" s="545"/>
      <c r="H994" s="545"/>
      <c r="I994" s="545"/>
      <c r="J994" s="545"/>
      <c r="K994" s="545"/>
      <c r="L994" s="545"/>
      <c r="M994" s="545"/>
      <c r="N994" s="545"/>
      <c r="O994" s="545"/>
      <c r="P994" s="545"/>
      <c r="Q994" s="545"/>
      <c r="R994" s="545"/>
      <c r="S994" s="545"/>
      <c r="T994" s="545"/>
      <c r="U994" s="545"/>
      <c r="V994" s="545"/>
      <c r="W994" s="545"/>
      <c r="X994" s="545"/>
      <c r="Y994" s="545"/>
      <c r="Z994" s="545"/>
    </row>
    <row r="995" ht="9.0" customHeight="1">
      <c r="A995" s="545"/>
      <c r="B995" s="545"/>
      <c r="C995" s="545"/>
      <c r="D995" s="545"/>
      <c r="E995" s="545"/>
      <c r="F995" s="545"/>
      <c r="G995" s="545"/>
      <c r="H995" s="545"/>
      <c r="I995" s="545"/>
      <c r="J995" s="545"/>
      <c r="K995" s="545"/>
      <c r="L995" s="545"/>
      <c r="M995" s="545"/>
      <c r="N995" s="545"/>
      <c r="O995" s="545"/>
      <c r="P995" s="545"/>
      <c r="Q995" s="545"/>
      <c r="R995" s="545"/>
      <c r="S995" s="545"/>
      <c r="T995" s="545"/>
      <c r="U995" s="545"/>
      <c r="V995" s="545"/>
      <c r="W995" s="545"/>
      <c r="X995" s="545"/>
      <c r="Y995" s="545"/>
      <c r="Z995" s="545"/>
    </row>
    <row r="996" ht="9.0" customHeight="1">
      <c r="A996" s="545"/>
      <c r="B996" s="545"/>
      <c r="C996" s="545"/>
      <c r="D996" s="545"/>
      <c r="E996" s="545"/>
      <c r="F996" s="545"/>
      <c r="G996" s="545"/>
      <c r="H996" s="545"/>
      <c r="I996" s="545"/>
      <c r="J996" s="545"/>
      <c r="K996" s="545"/>
      <c r="L996" s="545"/>
      <c r="M996" s="545"/>
      <c r="N996" s="545"/>
      <c r="O996" s="545"/>
      <c r="P996" s="545"/>
      <c r="Q996" s="545"/>
      <c r="R996" s="545"/>
      <c r="S996" s="545"/>
      <c r="T996" s="545"/>
      <c r="U996" s="545"/>
      <c r="V996" s="545"/>
      <c r="W996" s="545"/>
      <c r="X996" s="545"/>
      <c r="Y996" s="545"/>
      <c r="Z996" s="545"/>
    </row>
    <row r="997" ht="9.0" customHeight="1">
      <c r="A997" s="545"/>
      <c r="B997" s="545"/>
      <c r="C997" s="545"/>
      <c r="D997" s="545"/>
      <c r="E997" s="545"/>
      <c r="F997" s="545"/>
      <c r="G997" s="545"/>
      <c r="H997" s="545"/>
      <c r="I997" s="545"/>
      <c r="J997" s="545"/>
      <c r="K997" s="545"/>
      <c r="L997" s="545"/>
      <c r="M997" s="545"/>
      <c r="N997" s="545"/>
      <c r="O997" s="545"/>
      <c r="P997" s="545"/>
      <c r="Q997" s="545"/>
      <c r="R997" s="545"/>
      <c r="S997" s="545"/>
      <c r="T997" s="545"/>
      <c r="U997" s="545"/>
      <c r="V997" s="545"/>
      <c r="W997" s="545"/>
      <c r="X997" s="545"/>
      <c r="Y997" s="545"/>
      <c r="Z997" s="545"/>
    </row>
    <row r="998" ht="9.0" customHeight="1">
      <c r="A998" s="545"/>
      <c r="B998" s="545"/>
      <c r="C998" s="545"/>
      <c r="D998" s="545"/>
      <c r="E998" s="545"/>
      <c r="F998" s="545"/>
      <c r="G998" s="545"/>
      <c r="H998" s="545"/>
      <c r="I998" s="545"/>
      <c r="J998" s="545"/>
      <c r="K998" s="545"/>
      <c r="L998" s="545"/>
      <c r="M998" s="545"/>
      <c r="N998" s="545"/>
      <c r="O998" s="545"/>
      <c r="P998" s="545"/>
      <c r="Q998" s="545"/>
      <c r="R998" s="545"/>
      <c r="S998" s="545"/>
      <c r="T998" s="545"/>
      <c r="U998" s="545"/>
      <c r="V998" s="545"/>
      <c r="W998" s="545"/>
      <c r="X998" s="545"/>
      <c r="Y998" s="545"/>
      <c r="Z998" s="545"/>
    </row>
    <row r="999" ht="9.0" customHeight="1">
      <c r="A999" s="545"/>
      <c r="B999" s="545"/>
      <c r="C999" s="545"/>
      <c r="D999" s="545"/>
      <c r="E999" s="545"/>
      <c r="F999" s="545"/>
      <c r="G999" s="545"/>
      <c r="H999" s="545"/>
      <c r="I999" s="545"/>
      <c r="J999" s="545"/>
      <c r="K999" s="545"/>
      <c r="L999" s="545"/>
      <c r="M999" s="545"/>
      <c r="N999" s="545"/>
      <c r="O999" s="545"/>
      <c r="P999" s="545"/>
      <c r="Q999" s="545"/>
      <c r="R999" s="545"/>
      <c r="S999" s="545"/>
      <c r="T999" s="545"/>
      <c r="U999" s="545"/>
      <c r="V999" s="545"/>
      <c r="W999" s="545"/>
      <c r="X999" s="545"/>
      <c r="Y999" s="545"/>
      <c r="Z999" s="545"/>
    </row>
    <row r="1000" ht="9.0" customHeight="1">
      <c r="A1000" s="545"/>
      <c r="B1000" s="545"/>
      <c r="C1000" s="545"/>
      <c r="D1000" s="545"/>
      <c r="E1000" s="545"/>
      <c r="F1000" s="545"/>
      <c r="G1000" s="545"/>
      <c r="H1000" s="545"/>
      <c r="I1000" s="545"/>
      <c r="J1000" s="545"/>
      <c r="K1000" s="545"/>
      <c r="L1000" s="545"/>
      <c r="M1000" s="545"/>
      <c r="N1000" s="545"/>
      <c r="O1000" s="545"/>
      <c r="P1000" s="545"/>
      <c r="Q1000" s="545"/>
      <c r="R1000" s="545"/>
      <c r="S1000" s="545"/>
      <c r="T1000" s="545"/>
      <c r="U1000" s="545"/>
      <c r="V1000" s="545"/>
      <c r="W1000" s="545"/>
      <c r="X1000" s="545"/>
      <c r="Y1000" s="545"/>
      <c r="Z1000" s="545"/>
    </row>
  </sheetData>
  <mergeCells count="8">
    <mergeCell ref="A1:F1"/>
    <mergeCell ref="H1:I2"/>
    <mergeCell ref="A7:A8"/>
    <mergeCell ref="B7:B8"/>
    <mergeCell ref="C7:C8"/>
    <mergeCell ref="D7:D8"/>
    <mergeCell ref="E7:E8"/>
    <mergeCell ref="F7:F8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DE9D9"/>
    <pageSetUpPr/>
  </sheetPr>
  <sheetViews>
    <sheetView workbookViewId="0"/>
  </sheetViews>
  <sheetFormatPr customHeight="1" defaultColWidth="12.63" defaultRowHeight="15.0"/>
  <cols>
    <col customWidth="1" min="1" max="6" width="16.88"/>
    <col customWidth="1" min="7" max="7" width="11.5"/>
    <col customWidth="1" min="8" max="8" width="25.88"/>
    <col customWidth="1" min="9" max="26" width="11.5"/>
  </cols>
  <sheetData>
    <row r="1" ht="35.25" customHeight="1">
      <c r="A1" s="543" t="s">
        <v>416</v>
      </c>
      <c r="B1" s="238"/>
      <c r="C1" s="238"/>
      <c r="D1" s="238"/>
      <c r="E1" s="238"/>
      <c r="F1" s="544"/>
      <c r="G1" s="364"/>
      <c r="H1" s="546" t="s">
        <v>417</v>
      </c>
      <c r="I1" s="547"/>
      <c r="J1" s="364"/>
      <c r="K1" s="364"/>
      <c r="L1" s="364"/>
      <c r="M1" s="364"/>
      <c r="N1" s="364"/>
      <c r="O1" s="364"/>
      <c r="P1" s="364"/>
      <c r="Q1" s="364"/>
      <c r="R1" s="364"/>
      <c r="S1" s="364"/>
      <c r="T1" s="364"/>
      <c r="U1" s="364"/>
      <c r="V1" s="364"/>
      <c r="W1" s="364"/>
      <c r="X1" s="364"/>
      <c r="Y1" s="364"/>
      <c r="Z1" s="364"/>
    </row>
    <row r="2" ht="15.0" customHeight="1">
      <c r="A2" s="548" t="s">
        <v>418</v>
      </c>
      <c r="B2" s="549"/>
      <c r="C2" s="550" t="s">
        <v>490</v>
      </c>
      <c r="D2" s="549"/>
      <c r="E2" s="549"/>
      <c r="F2" s="551"/>
      <c r="G2" s="364"/>
      <c r="H2" s="552"/>
      <c r="I2" s="363"/>
      <c r="J2" s="364"/>
      <c r="K2" s="364"/>
      <c r="L2" s="364"/>
      <c r="M2" s="364"/>
      <c r="N2" s="364"/>
      <c r="O2" s="364"/>
      <c r="P2" s="364"/>
      <c r="Q2" s="364"/>
      <c r="R2" s="364"/>
      <c r="S2" s="364"/>
      <c r="T2" s="364"/>
      <c r="U2" s="364"/>
      <c r="V2" s="364"/>
      <c r="W2" s="364"/>
      <c r="X2" s="364"/>
      <c r="Y2" s="364"/>
      <c r="Z2" s="364"/>
    </row>
    <row r="3" ht="15.0" customHeight="1">
      <c r="A3" s="553" t="s">
        <v>420</v>
      </c>
      <c r="B3" s="364"/>
      <c r="C3" s="558">
        <f>'Plan financement'!C61+'Plan financement'!E61</f>
        <v>0</v>
      </c>
      <c r="D3" s="364" t="s">
        <v>421</v>
      </c>
      <c r="E3" s="364"/>
      <c r="F3" s="556"/>
      <c r="G3" s="364"/>
      <c r="H3" s="364"/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4"/>
      <c r="U3" s="364"/>
      <c r="V3" s="364"/>
      <c r="W3" s="364"/>
      <c r="X3" s="364"/>
      <c r="Y3" s="364"/>
      <c r="Z3" s="364"/>
    </row>
    <row r="4" ht="15.0" customHeight="1">
      <c r="A4" s="553" t="s">
        <v>422</v>
      </c>
      <c r="B4" s="364"/>
      <c r="C4" s="595">
        <f>'Plan financement'!J61/12</f>
        <v>3</v>
      </c>
      <c r="D4" s="399" t="s">
        <v>423</v>
      </c>
      <c r="E4" s="558">
        <f>C4*12</f>
        <v>36</v>
      </c>
      <c r="F4" s="556" t="s">
        <v>424</v>
      </c>
      <c r="G4" s="364"/>
      <c r="H4" s="364"/>
      <c r="I4" s="364"/>
      <c r="J4" s="364"/>
      <c r="K4" s="364"/>
      <c r="L4" s="364"/>
      <c r="M4" s="364"/>
      <c r="N4" s="364"/>
      <c r="O4" s="364"/>
      <c r="P4" s="364"/>
      <c r="Q4" s="364"/>
      <c r="R4" s="364"/>
      <c r="S4" s="364"/>
      <c r="T4" s="364"/>
      <c r="U4" s="364"/>
      <c r="V4" s="364"/>
      <c r="W4" s="364"/>
      <c r="X4" s="364"/>
      <c r="Y4" s="364"/>
      <c r="Z4" s="364"/>
    </row>
    <row r="5" ht="15.0" customHeight="1">
      <c r="A5" s="553" t="s">
        <v>425</v>
      </c>
      <c r="B5" s="559"/>
      <c r="C5" s="596">
        <f>'Plan financement'!K61</f>
        <v>0</v>
      </c>
      <c r="D5" s="399" t="s">
        <v>423</v>
      </c>
      <c r="E5" s="597">
        <f>C3/E4</f>
        <v>0</v>
      </c>
      <c r="F5" s="556" t="s">
        <v>426</v>
      </c>
      <c r="G5" s="364"/>
      <c r="H5" s="364"/>
      <c r="I5" s="364"/>
      <c r="J5" s="364"/>
      <c r="K5" s="364"/>
      <c r="L5" s="364"/>
      <c r="M5" s="364"/>
      <c r="N5" s="364"/>
      <c r="O5" s="364"/>
      <c r="P5" s="364"/>
      <c r="Q5" s="364"/>
      <c r="R5" s="364"/>
      <c r="S5" s="364"/>
      <c r="T5" s="364"/>
      <c r="U5" s="364"/>
      <c r="V5" s="364"/>
      <c r="W5" s="364"/>
      <c r="X5" s="364"/>
      <c r="Y5" s="364"/>
      <c r="Z5" s="364"/>
    </row>
    <row r="6" ht="15.0" customHeight="1">
      <c r="A6" s="562"/>
      <c r="B6" s="563"/>
      <c r="C6" s="563"/>
      <c r="D6" s="563"/>
      <c r="E6" s="563"/>
      <c r="F6" s="5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  <c r="S6" s="364"/>
      <c r="T6" s="364"/>
      <c r="U6" s="364"/>
      <c r="V6" s="364"/>
      <c r="W6" s="364"/>
      <c r="X6" s="364"/>
      <c r="Y6" s="364"/>
      <c r="Z6" s="364"/>
    </row>
    <row r="7" ht="15.0" customHeight="1">
      <c r="A7" s="565" t="s">
        <v>427</v>
      </c>
      <c r="B7" s="565" t="s">
        <v>428</v>
      </c>
      <c r="C7" s="565" t="s">
        <v>123</v>
      </c>
      <c r="D7" s="565" t="s">
        <v>429</v>
      </c>
      <c r="E7" s="565" t="s">
        <v>173</v>
      </c>
      <c r="F7" s="565" t="s">
        <v>430</v>
      </c>
      <c r="G7" s="364"/>
      <c r="H7" s="364"/>
      <c r="I7" s="364"/>
      <c r="J7" s="364"/>
      <c r="K7" s="364"/>
      <c r="L7" s="364"/>
      <c r="M7" s="364"/>
      <c r="N7" s="364"/>
      <c r="O7" s="364"/>
      <c r="P7" s="364"/>
      <c r="Q7" s="364"/>
      <c r="R7" s="364"/>
      <c r="S7" s="364"/>
      <c r="T7" s="364"/>
      <c r="U7" s="364"/>
      <c r="V7" s="364"/>
      <c r="W7" s="364"/>
      <c r="X7" s="364"/>
      <c r="Y7" s="364"/>
      <c r="Z7" s="364"/>
    </row>
    <row r="8" ht="15.0" customHeight="1">
      <c r="A8" s="566"/>
      <c r="B8" s="566"/>
      <c r="C8" s="566"/>
      <c r="D8" s="566"/>
      <c r="E8" s="566"/>
      <c r="F8" s="566"/>
      <c r="G8" s="364"/>
      <c r="H8" s="364"/>
      <c r="I8" s="364"/>
      <c r="J8" s="364"/>
      <c r="K8" s="364"/>
      <c r="L8" s="364"/>
      <c r="M8" s="364"/>
      <c r="N8" s="364"/>
      <c r="O8" s="364"/>
      <c r="P8" s="364"/>
      <c r="Q8" s="364"/>
      <c r="R8" s="364"/>
      <c r="S8" s="364"/>
      <c r="T8" s="364"/>
      <c r="U8" s="364"/>
      <c r="V8" s="364"/>
      <c r="W8" s="364"/>
      <c r="X8" s="364"/>
      <c r="Y8" s="364"/>
      <c r="Z8" s="364"/>
    </row>
    <row r="9" ht="15.0" customHeight="1">
      <c r="A9" s="567" t="s">
        <v>431</v>
      </c>
      <c r="B9" s="568">
        <f>C3</f>
        <v>0</v>
      </c>
      <c r="C9" s="569">
        <f t="shared" ref="C9:C20" si="1">PMT($C$5/12,$E$4,$C$3,0)</f>
        <v>0</v>
      </c>
      <c r="D9" s="568">
        <f t="shared" ref="D9:D20" si="2">C9-E9</f>
        <v>0</v>
      </c>
      <c r="E9" s="569">
        <f t="shared" ref="E9:E20" si="3">-B9*$C$5/12</f>
        <v>0</v>
      </c>
      <c r="F9" s="570">
        <f t="shared" ref="F9:F20" si="4">B9+D9</f>
        <v>0</v>
      </c>
      <c r="G9" s="364"/>
      <c r="H9" s="364"/>
      <c r="I9" s="364"/>
      <c r="J9" s="364"/>
      <c r="K9" s="364"/>
      <c r="L9" s="364"/>
      <c r="M9" s="364"/>
      <c r="N9" s="364"/>
      <c r="O9" s="364"/>
      <c r="P9" s="364"/>
      <c r="Q9" s="364"/>
      <c r="R9" s="364"/>
      <c r="S9" s="364"/>
      <c r="T9" s="364"/>
      <c r="U9" s="364"/>
      <c r="V9" s="364"/>
      <c r="W9" s="364"/>
      <c r="X9" s="364"/>
      <c r="Y9" s="364"/>
      <c r="Z9" s="364"/>
    </row>
    <row r="10" ht="15.0" customHeight="1">
      <c r="A10" s="567" t="s">
        <v>432</v>
      </c>
      <c r="B10" s="568">
        <f t="shared" ref="B10:B20" si="5">F9</f>
        <v>0</v>
      </c>
      <c r="C10" s="569">
        <f t="shared" si="1"/>
        <v>0</v>
      </c>
      <c r="D10" s="568">
        <f t="shared" si="2"/>
        <v>0</v>
      </c>
      <c r="E10" s="569">
        <f t="shared" si="3"/>
        <v>0</v>
      </c>
      <c r="F10" s="570">
        <f t="shared" si="4"/>
        <v>0</v>
      </c>
      <c r="G10" s="364"/>
      <c r="H10" s="364"/>
      <c r="I10" s="364"/>
      <c r="J10" s="364"/>
      <c r="K10" s="364"/>
      <c r="L10" s="364"/>
      <c r="M10" s="364"/>
      <c r="N10" s="364"/>
      <c r="O10" s="364"/>
      <c r="P10" s="364"/>
      <c r="Q10" s="364"/>
      <c r="R10" s="364"/>
      <c r="S10" s="364"/>
      <c r="T10" s="364"/>
      <c r="U10" s="364"/>
      <c r="V10" s="364"/>
      <c r="W10" s="364"/>
      <c r="X10" s="364"/>
      <c r="Y10" s="364"/>
      <c r="Z10" s="364"/>
    </row>
    <row r="11" ht="15.0" customHeight="1">
      <c r="A11" s="567" t="s">
        <v>433</v>
      </c>
      <c r="B11" s="568">
        <f t="shared" si="5"/>
        <v>0</v>
      </c>
      <c r="C11" s="569">
        <f t="shared" si="1"/>
        <v>0</v>
      </c>
      <c r="D11" s="568">
        <f t="shared" si="2"/>
        <v>0</v>
      </c>
      <c r="E11" s="569">
        <f t="shared" si="3"/>
        <v>0</v>
      </c>
      <c r="F11" s="570">
        <f t="shared" si="4"/>
        <v>0</v>
      </c>
      <c r="G11" s="364"/>
      <c r="H11" s="364"/>
      <c r="I11" s="364"/>
      <c r="J11" s="364"/>
      <c r="K11" s="364"/>
      <c r="L11" s="364"/>
      <c r="M11" s="364"/>
      <c r="N11" s="364"/>
      <c r="O11" s="364"/>
      <c r="P11" s="364"/>
      <c r="Q11" s="364"/>
      <c r="R11" s="364"/>
      <c r="S11" s="364"/>
      <c r="T11" s="364"/>
      <c r="U11" s="364"/>
      <c r="V11" s="364"/>
      <c r="W11" s="364"/>
      <c r="X11" s="364"/>
      <c r="Y11" s="364"/>
      <c r="Z11" s="364"/>
    </row>
    <row r="12" ht="15.0" customHeight="1">
      <c r="A12" s="567" t="s">
        <v>434</v>
      </c>
      <c r="B12" s="568">
        <f t="shared" si="5"/>
        <v>0</v>
      </c>
      <c r="C12" s="569">
        <f t="shared" si="1"/>
        <v>0</v>
      </c>
      <c r="D12" s="568">
        <f t="shared" si="2"/>
        <v>0</v>
      </c>
      <c r="E12" s="569">
        <f t="shared" si="3"/>
        <v>0</v>
      </c>
      <c r="F12" s="570">
        <f t="shared" si="4"/>
        <v>0</v>
      </c>
      <c r="G12" s="364"/>
      <c r="H12" s="364"/>
      <c r="I12" s="364"/>
      <c r="J12" s="364"/>
      <c r="K12" s="364"/>
      <c r="L12" s="364"/>
      <c r="M12" s="364"/>
      <c r="N12" s="364"/>
      <c r="O12" s="364"/>
      <c r="P12" s="364"/>
      <c r="Q12" s="364"/>
      <c r="R12" s="364"/>
      <c r="S12" s="364"/>
      <c r="T12" s="364"/>
      <c r="U12" s="364"/>
      <c r="V12" s="364"/>
      <c r="W12" s="364"/>
      <c r="X12" s="364"/>
      <c r="Y12" s="364"/>
      <c r="Z12" s="364"/>
    </row>
    <row r="13" ht="15.0" customHeight="1">
      <c r="A13" s="567" t="s">
        <v>435</v>
      </c>
      <c r="B13" s="568">
        <f t="shared" si="5"/>
        <v>0</v>
      </c>
      <c r="C13" s="569">
        <f t="shared" si="1"/>
        <v>0</v>
      </c>
      <c r="D13" s="568">
        <f t="shared" si="2"/>
        <v>0</v>
      </c>
      <c r="E13" s="569">
        <f t="shared" si="3"/>
        <v>0</v>
      </c>
      <c r="F13" s="570">
        <f t="shared" si="4"/>
        <v>0</v>
      </c>
      <c r="G13" s="364"/>
      <c r="H13" s="364"/>
      <c r="I13" s="364"/>
      <c r="J13" s="364"/>
      <c r="K13" s="364"/>
      <c r="L13" s="364"/>
      <c r="M13" s="364"/>
      <c r="N13" s="364"/>
      <c r="O13" s="364"/>
      <c r="P13" s="364"/>
      <c r="Q13" s="364"/>
      <c r="R13" s="364"/>
      <c r="S13" s="364"/>
      <c r="T13" s="364"/>
      <c r="U13" s="364"/>
      <c r="V13" s="364"/>
      <c r="W13" s="364"/>
      <c r="X13" s="364"/>
      <c r="Y13" s="364"/>
      <c r="Z13" s="364"/>
    </row>
    <row r="14" ht="15.0" customHeight="1">
      <c r="A14" s="567" t="s">
        <v>436</v>
      </c>
      <c r="B14" s="568">
        <f t="shared" si="5"/>
        <v>0</v>
      </c>
      <c r="C14" s="569">
        <f t="shared" si="1"/>
        <v>0</v>
      </c>
      <c r="D14" s="568">
        <f t="shared" si="2"/>
        <v>0</v>
      </c>
      <c r="E14" s="569">
        <f t="shared" si="3"/>
        <v>0</v>
      </c>
      <c r="F14" s="570">
        <f t="shared" si="4"/>
        <v>0</v>
      </c>
      <c r="G14" s="364"/>
      <c r="H14" s="364"/>
      <c r="I14" s="364"/>
      <c r="J14" s="364"/>
      <c r="K14" s="364"/>
      <c r="L14" s="364"/>
      <c r="M14" s="364"/>
      <c r="N14" s="364"/>
      <c r="O14" s="364"/>
      <c r="P14" s="364"/>
      <c r="Q14" s="364"/>
      <c r="R14" s="364"/>
      <c r="S14" s="364"/>
      <c r="T14" s="364"/>
      <c r="U14" s="364"/>
      <c r="V14" s="364"/>
      <c r="W14" s="364"/>
      <c r="X14" s="364"/>
      <c r="Y14" s="364"/>
      <c r="Z14" s="364"/>
    </row>
    <row r="15" ht="15.0" customHeight="1">
      <c r="A15" s="567" t="s">
        <v>437</v>
      </c>
      <c r="B15" s="568">
        <f t="shared" si="5"/>
        <v>0</v>
      </c>
      <c r="C15" s="569">
        <f t="shared" si="1"/>
        <v>0</v>
      </c>
      <c r="D15" s="568">
        <f t="shared" si="2"/>
        <v>0</v>
      </c>
      <c r="E15" s="569">
        <f t="shared" si="3"/>
        <v>0</v>
      </c>
      <c r="F15" s="570">
        <f t="shared" si="4"/>
        <v>0</v>
      </c>
      <c r="G15" s="364"/>
      <c r="H15" s="364"/>
      <c r="I15" s="364"/>
      <c r="J15" s="364"/>
      <c r="K15" s="364"/>
      <c r="L15" s="364"/>
      <c r="M15" s="364"/>
      <c r="N15" s="364"/>
      <c r="O15" s="364"/>
      <c r="P15" s="364"/>
      <c r="Q15" s="364"/>
      <c r="R15" s="364"/>
      <c r="S15" s="364"/>
      <c r="T15" s="364"/>
      <c r="U15" s="364"/>
      <c r="V15" s="364"/>
      <c r="W15" s="364"/>
      <c r="X15" s="364"/>
      <c r="Y15" s="364"/>
      <c r="Z15" s="364"/>
    </row>
    <row r="16" ht="15.0" customHeight="1">
      <c r="A16" s="567" t="s">
        <v>438</v>
      </c>
      <c r="B16" s="568">
        <f t="shared" si="5"/>
        <v>0</v>
      </c>
      <c r="C16" s="569">
        <f t="shared" si="1"/>
        <v>0</v>
      </c>
      <c r="D16" s="568">
        <f t="shared" si="2"/>
        <v>0</v>
      </c>
      <c r="E16" s="569">
        <f t="shared" si="3"/>
        <v>0</v>
      </c>
      <c r="F16" s="570">
        <f t="shared" si="4"/>
        <v>0</v>
      </c>
      <c r="G16" s="364"/>
      <c r="H16" s="364"/>
      <c r="I16" s="364"/>
      <c r="J16" s="364"/>
      <c r="K16" s="364"/>
      <c r="L16" s="364"/>
      <c r="M16" s="364"/>
      <c r="N16" s="364"/>
      <c r="O16" s="364"/>
      <c r="P16" s="364"/>
      <c r="Q16" s="364"/>
      <c r="R16" s="364"/>
      <c r="S16" s="364"/>
      <c r="T16" s="364"/>
      <c r="U16" s="364"/>
      <c r="V16" s="364"/>
      <c r="W16" s="364"/>
      <c r="X16" s="364"/>
      <c r="Y16" s="364"/>
      <c r="Z16" s="364"/>
    </row>
    <row r="17" ht="15.0" customHeight="1">
      <c r="A17" s="567" t="s">
        <v>439</v>
      </c>
      <c r="B17" s="568">
        <f t="shared" si="5"/>
        <v>0</v>
      </c>
      <c r="C17" s="569">
        <f t="shared" si="1"/>
        <v>0</v>
      </c>
      <c r="D17" s="568">
        <f t="shared" si="2"/>
        <v>0</v>
      </c>
      <c r="E17" s="569">
        <f t="shared" si="3"/>
        <v>0</v>
      </c>
      <c r="F17" s="570">
        <f t="shared" si="4"/>
        <v>0</v>
      </c>
      <c r="G17" s="364"/>
      <c r="H17" s="364"/>
      <c r="I17" s="364"/>
      <c r="J17" s="364"/>
      <c r="K17" s="364"/>
      <c r="L17" s="364"/>
      <c r="M17" s="364"/>
      <c r="N17" s="364"/>
      <c r="O17" s="364"/>
      <c r="P17" s="364"/>
      <c r="Q17" s="364"/>
      <c r="R17" s="364"/>
      <c r="S17" s="364"/>
      <c r="T17" s="364"/>
      <c r="U17" s="364"/>
      <c r="V17" s="364"/>
      <c r="W17" s="364"/>
      <c r="X17" s="364"/>
      <c r="Y17" s="364"/>
      <c r="Z17" s="364"/>
    </row>
    <row r="18" ht="15.0" customHeight="1">
      <c r="A18" s="567" t="s">
        <v>440</v>
      </c>
      <c r="B18" s="568">
        <f t="shared" si="5"/>
        <v>0</v>
      </c>
      <c r="C18" s="569">
        <f t="shared" si="1"/>
        <v>0</v>
      </c>
      <c r="D18" s="568">
        <f t="shared" si="2"/>
        <v>0</v>
      </c>
      <c r="E18" s="569">
        <f t="shared" si="3"/>
        <v>0</v>
      </c>
      <c r="F18" s="570">
        <f t="shared" si="4"/>
        <v>0</v>
      </c>
      <c r="G18" s="364"/>
      <c r="H18" s="364"/>
      <c r="I18" s="364"/>
      <c r="J18" s="364"/>
      <c r="K18" s="364"/>
      <c r="L18" s="364"/>
      <c r="M18" s="364"/>
      <c r="N18" s="364"/>
      <c r="O18" s="364"/>
      <c r="P18" s="364"/>
      <c r="Q18" s="364"/>
      <c r="R18" s="364"/>
      <c r="S18" s="364"/>
      <c r="T18" s="364"/>
      <c r="U18" s="364"/>
      <c r="V18" s="364"/>
      <c r="W18" s="364"/>
      <c r="X18" s="364"/>
      <c r="Y18" s="364"/>
      <c r="Z18" s="364"/>
    </row>
    <row r="19" ht="15.0" customHeight="1">
      <c r="A19" s="567" t="s">
        <v>441</v>
      </c>
      <c r="B19" s="568">
        <f t="shared" si="5"/>
        <v>0</v>
      </c>
      <c r="C19" s="569">
        <f t="shared" si="1"/>
        <v>0</v>
      </c>
      <c r="D19" s="568">
        <f t="shared" si="2"/>
        <v>0</v>
      </c>
      <c r="E19" s="569">
        <f t="shared" si="3"/>
        <v>0</v>
      </c>
      <c r="F19" s="570">
        <f t="shared" si="4"/>
        <v>0</v>
      </c>
      <c r="G19" s="364"/>
      <c r="H19" s="364"/>
      <c r="I19" s="364"/>
      <c r="J19" s="364"/>
      <c r="K19" s="364"/>
      <c r="L19" s="364"/>
      <c r="M19" s="364"/>
      <c r="N19" s="364"/>
      <c r="O19" s="364"/>
      <c r="P19" s="364"/>
      <c r="Q19" s="364"/>
      <c r="R19" s="364"/>
      <c r="S19" s="364"/>
      <c r="T19" s="364"/>
      <c r="U19" s="364"/>
      <c r="V19" s="364"/>
      <c r="W19" s="364"/>
      <c r="X19" s="364"/>
      <c r="Y19" s="364"/>
      <c r="Z19" s="364"/>
    </row>
    <row r="20" ht="15.0" customHeight="1">
      <c r="A20" s="567" t="s">
        <v>442</v>
      </c>
      <c r="B20" s="568">
        <f t="shared" si="5"/>
        <v>0</v>
      </c>
      <c r="C20" s="569">
        <f t="shared" si="1"/>
        <v>0</v>
      </c>
      <c r="D20" s="568">
        <f t="shared" si="2"/>
        <v>0</v>
      </c>
      <c r="E20" s="569">
        <f t="shared" si="3"/>
        <v>0</v>
      </c>
      <c r="F20" s="570">
        <f t="shared" si="4"/>
        <v>0</v>
      </c>
      <c r="G20" s="364"/>
      <c r="H20" s="364"/>
      <c r="I20" s="364"/>
      <c r="J20" s="364"/>
      <c r="K20" s="364"/>
      <c r="L20" s="364"/>
      <c r="M20" s="364"/>
      <c r="N20" s="364"/>
      <c r="O20" s="364"/>
      <c r="P20" s="364"/>
      <c r="Q20" s="364"/>
      <c r="R20" s="364"/>
      <c r="S20" s="364"/>
      <c r="T20" s="364"/>
      <c r="U20" s="364"/>
      <c r="V20" s="364"/>
      <c r="W20" s="364"/>
      <c r="X20" s="364"/>
      <c r="Y20" s="364"/>
      <c r="Z20" s="364"/>
    </row>
    <row r="21" ht="15.0" customHeight="1">
      <c r="A21" s="571" t="s">
        <v>443</v>
      </c>
      <c r="B21" s="572" t="s">
        <v>444</v>
      </c>
      <c r="C21" s="573">
        <f t="shared" ref="C21:E21" si="6">SUM(C9:C20)</f>
        <v>0</v>
      </c>
      <c r="D21" s="574">
        <f t="shared" si="6"/>
        <v>0</v>
      </c>
      <c r="E21" s="573">
        <f t="shared" si="6"/>
        <v>0</v>
      </c>
      <c r="F21" s="575"/>
      <c r="G21" s="364"/>
      <c r="H21" s="364"/>
      <c r="I21" s="364"/>
      <c r="J21" s="364"/>
      <c r="K21" s="364"/>
      <c r="L21" s="364"/>
      <c r="M21" s="364"/>
      <c r="N21" s="364"/>
      <c r="O21" s="364"/>
      <c r="P21" s="364"/>
      <c r="Q21" s="364"/>
      <c r="R21" s="364"/>
      <c r="S21" s="364"/>
      <c r="T21" s="364"/>
      <c r="U21" s="364"/>
      <c r="V21" s="364"/>
      <c r="W21" s="364"/>
      <c r="X21" s="364"/>
      <c r="Y21" s="364"/>
      <c r="Z21" s="364"/>
    </row>
    <row r="22" ht="15.0" customHeight="1">
      <c r="A22" s="567" t="s">
        <v>445</v>
      </c>
      <c r="B22" s="568">
        <f>F20</f>
        <v>0</v>
      </c>
      <c r="C22" s="569">
        <f t="shared" ref="C22:C33" si="7">PMT($C$5/12,$E$4,$C$3,0)</f>
        <v>0</v>
      </c>
      <c r="D22" s="568">
        <f t="shared" ref="D22:D33" si="8">C22-E22</f>
        <v>0</v>
      </c>
      <c r="E22" s="569">
        <f t="shared" ref="E22:E33" si="9">-B22*$C$5/12</f>
        <v>0</v>
      </c>
      <c r="F22" s="570">
        <f t="shared" ref="F22:F33" si="10">B22+D22</f>
        <v>0</v>
      </c>
      <c r="G22" s="364"/>
      <c r="H22" s="364"/>
      <c r="I22" s="364"/>
      <c r="J22" s="364"/>
      <c r="K22" s="364"/>
      <c r="L22" s="364"/>
      <c r="M22" s="364"/>
      <c r="N22" s="364"/>
      <c r="O22" s="364"/>
      <c r="P22" s="364"/>
      <c r="Q22" s="364"/>
      <c r="R22" s="364"/>
      <c r="S22" s="364"/>
      <c r="T22" s="364"/>
      <c r="U22" s="364"/>
      <c r="V22" s="364"/>
      <c r="W22" s="364"/>
      <c r="X22" s="364"/>
      <c r="Y22" s="364"/>
      <c r="Z22" s="364"/>
    </row>
    <row r="23" ht="15.0" customHeight="1">
      <c r="A23" s="567" t="s">
        <v>446</v>
      </c>
      <c r="B23" s="568">
        <f t="shared" ref="B23:B33" si="11">F22</f>
        <v>0</v>
      </c>
      <c r="C23" s="569">
        <f t="shared" si="7"/>
        <v>0</v>
      </c>
      <c r="D23" s="568">
        <f t="shared" si="8"/>
        <v>0</v>
      </c>
      <c r="E23" s="569">
        <f t="shared" si="9"/>
        <v>0</v>
      </c>
      <c r="F23" s="570">
        <f t="shared" si="10"/>
        <v>0</v>
      </c>
      <c r="G23" s="364"/>
      <c r="H23" s="364"/>
      <c r="I23" s="364"/>
      <c r="J23" s="364"/>
      <c r="K23" s="364"/>
      <c r="L23" s="364"/>
      <c r="M23" s="364"/>
      <c r="N23" s="364"/>
      <c r="O23" s="364"/>
      <c r="P23" s="364"/>
      <c r="Q23" s="364"/>
      <c r="R23" s="364"/>
      <c r="S23" s="364"/>
      <c r="T23" s="364"/>
      <c r="U23" s="364"/>
      <c r="V23" s="364"/>
      <c r="W23" s="364"/>
      <c r="X23" s="364"/>
      <c r="Y23" s="364"/>
      <c r="Z23" s="364"/>
    </row>
    <row r="24" ht="15.0" customHeight="1">
      <c r="A24" s="567" t="s">
        <v>447</v>
      </c>
      <c r="B24" s="568">
        <f t="shared" si="11"/>
        <v>0</v>
      </c>
      <c r="C24" s="569">
        <f t="shared" si="7"/>
        <v>0</v>
      </c>
      <c r="D24" s="568">
        <f t="shared" si="8"/>
        <v>0</v>
      </c>
      <c r="E24" s="569">
        <f t="shared" si="9"/>
        <v>0</v>
      </c>
      <c r="F24" s="570">
        <f t="shared" si="10"/>
        <v>0</v>
      </c>
      <c r="G24" s="364"/>
      <c r="H24" s="364"/>
      <c r="I24" s="364"/>
      <c r="J24" s="364"/>
      <c r="K24" s="364"/>
      <c r="L24" s="364"/>
      <c r="M24" s="364"/>
      <c r="N24" s="364"/>
      <c r="O24" s="364"/>
      <c r="P24" s="364"/>
      <c r="Q24" s="364"/>
      <c r="R24" s="364"/>
      <c r="S24" s="364"/>
      <c r="T24" s="364"/>
      <c r="U24" s="364"/>
      <c r="V24" s="364"/>
      <c r="W24" s="364"/>
      <c r="X24" s="364"/>
      <c r="Y24" s="364"/>
      <c r="Z24" s="364"/>
    </row>
    <row r="25" ht="15.0" customHeight="1">
      <c r="A25" s="567" t="s">
        <v>448</v>
      </c>
      <c r="B25" s="568">
        <f t="shared" si="11"/>
        <v>0</v>
      </c>
      <c r="C25" s="569">
        <f t="shared" si="7"/>
        <v>0</v>
      </c>
      <c r="D25" s="568">
        <f t="shared" si="8"/>
        <v>0</v>
      </c>
      <c r="E25" s="569">
        <f t="shared" si="9"/>
        <v>0</v>
      </c>
      <c r="F25" s="570">
        <f t="shared" si="10"/>
        <v>0</v>
      </c>
      <c r="G25" s="364"/>
      <c r="H25" s="364"/>
      <c r="I25" s="364"/>
      <c r="J25" s="364"/>
      <c r="K25" s="364"/>
      <c r="L25" s="364"/>
      <c r="M25" s="364"/>
      <c r="N25" s="364"/>
      <c r="O25" s="364"/>
      <c r="P25" s="364"/>
      <c r="Q25" s="364"/>
      <c r="R25" s="364"/>
      <c r="S25" s="364"/>
      <c r="T25" s="364"/>
      <c r="U25" s="364"/>
      <c r="V25" s="364"/>
      <c r="W25" s="364"/>
      <c r="X25" s="364"/>
      <c r="Y25" s="364"/>
      <c r="Z25" s="364"/>
    </row>
    <row r="26" ht="15.0" customHeight="1">
      <c r="A26" s="567" t="s">
        <v>449</v>
      </c>
      <c r="B26" s="568">
        <f t="shared" si="11"/>
        <v>0</v>
      </c>
      <c r="C26" s="569">
        <f t="shared" si="7"/>
        <v>0</v>
      </c>
      <c r="D26" s="568">
        <f t="shared" si="8"/>
        <v>0</v>
      </c>
      <c r="E26" s="569">
        <f t="shared" si="9"/>
        <v>0</v>
      </c>
      <c r="F26" s="570">
        <f t="shared" si="10"/>
        <v>0</v>
      </c>
      <c r="G26" s="364"/>
      <c r="H26" s="364"/>
      <c r="I26" s="364"/>
      <c r="J26" s="364"/>
      <c r="K26" s="364"/>
      <c r="L26" s="364"/>
      <c r="M26" s="364"/>
      <c r="N26" s="364"/>
      <c r="O26" s="364"/>
      <c r="P26" s="364"/>
      <c r="Q26" s="364"/>
      <c r="R26" s="364"/>
      <c r="S26" s="364"/>
      <c r="T26" s="364"/>
      <c r="U26" s="364"/>
      <c r="V26" s="364"/>
      <c r="W26" s="364"/>
      <c r="X26" s="364"/>
      <c r="Y26" s="364"/>
      <c r="Z26" s="364"/>
    </row>
    <row r="27" ht="15.0" customHeight="1">
      <c r="A27" s="567" t="s">
        <v>450</v>
      </c>
      <c r="B27" s="568">
        <f t="shared" si="11"/>
        <v>0</v>
      </c>
      <c r="C27" s="569">
        <f t="shared" si="7"/>
        <v>0</v>
      </c>
      <c r="D27" s="568">
        <f t="shared" si="8"/>
        <v>0</v>
      </c>
      <c r="E27" s="569">
        <f t="shared" si="9"/>
        <v>0</v>
      </c>
      <c r="F27" s="570">
        <f t="shared" si="10"/>
        <v>0</v>
      </c>
      <c r="G27" s="364"/>
      <c r="H27" s="364"/>
      <c r="I27" s="364"/>
      <c r="J27" s="364"/>
      <c r="K27" s="364"/>
      <c r="L27" s="364"/>
      <c r="M27" s="364"/>
      <c r="N27" s="364"/>
      <c r="O27" s="364"/>
      <c r="P27" s="364"/>
      <c r="Q27" s="364"/>
      <c r="R27" s="364"/>
      <c r="S27" s="364"/>
      <c r="T27" s="364"/>
      <c r="U27" s="364"/>
      <c r="V27" s="364"/>
      <c r="W27" s="364"/>
      <c r="X27" s="364"/>
      <c r="Y27" s="364"/>
      <c r="Z27" s="364"/>
    </row>
    <row r="28" ht="15.0" customHeight="1">
      <c r="A28" s="567" t="s">
        <v>451</v>
      </c>
      <c r="B28" s="568">
        <f t="shared" si="11"/>
        <v>0</v>
      </c>
      <c r="C28" s="569">
        <f t="shared" si="7"/>
        <v>0</v>
      </c>
      <c r="D28" s="568">
        <f t="shared" si="8"/>
        <v>0</v>
      </c>
      <c r="E28" s="569">
        <f t="shared" si="9"/>
        <v>0</v>
      </c>
      <c r="F28" s="570">
        <f t="shared" si="10"/>
        <v>0</v>
      </c>
      <c r="G28" s="364"/>
      <c r="H28" s="364"/>
      <c r="I28" s="364"/>
      <c r="J28" s="364"/>
      <c r="K28" s="364"/>
      <c r="L28" s="364"/>
      <c r="M28" s="364"/>
      <c r="N28" s="364"/>
      <c r="O28" s="364"/>
      <c r="P28" s="364"/>
      <c r="Q28" s="364"/>
      <c r="R28" s="364"/>
      <c r="S28" s="364"/>
      <c r="T28" s="364"/>
      <c r="U28" s="364"/>
      <c r="V28" s="364"/>
      <c r="W28" s="364"/>
      <c r="X28" s="364"/>
      <c r="Y28" s="364"/>
      <c r="Z28" s="364"/>
    </row>
    <row r="29" ht="15.0" customHeight="1">
      <c r="A29" s="567" t="s">
        <v>452</v>
      </c>
      <c r="B29" s="568">
        <f t="shared" si="11"/>
        <v>0</v>
      </c>
      <c r="C29" s="569">
        <f t="shared" si="7"/>
        <v>0</v>
      </c>
      <c r="D29" s="568">
        <f t="shared" si="8"/>
        <v>0</v>
      </c>
      <c r="E29" s="569">
        <f t="shared" si="9"/>
        <v>0</v>
      </c>
      <c r="F29" s="570">
        <f t="shared" si="10"/>
        <v>0</v>
      </c>
      <c r="G29" s="364"/>
      <c r="H29" s="364"/>
      <c r="I29" s="364"/>
      <c r="J29" s="364"/>
      <c r="K29" s="364"/>
      <c r="L29" s="364"/>
      <c r="M29" s="364"/>
      <c r="N29" s="364"/>
      <c r="O29" s="364"/>
      <c r="P29" s="364"/>
      <c r="Q29" s="364"/>
      <c r="R29" s="364"/>
      <c r="S29" s="364"/>
      <c r="T29" s="364"/>
      <c r="U29" s="364"/>
      <c r="V29" s="364"/>
      <c r="W29" s="364"/>
      <c r="X29" s="364"/>
      <c r="Y29" s="364"/>
      <c r="Z29" s="364"/>
    </row>
    <row r="30" ht="15.0" customHeight="1">
      <c r="A30" s="567" t="s">
        <v>453</v>
      </c>
      <c r="B30" s="568">
        <f t="shared" si="11"/>
        <v>0</v>
      </c>
      <c r="C30" s="569">
        <f t="shared" si="7"/>
        <v>0</v>
      </c>
      <c r="D30" s="568">
        <f t="shared" si="8"/>
        <v>0</v>
      </c>
      <c r="E30" s="569">
        <f t="shared" si="9"/>
        <v>0</v>
      </c>
      <c r="F30" s="570">
        <f t="shared" si="10"/>
        <v>0</v>
      </c>
      <c r="G30" s="364"/>
      <c r="H30" s="364"/>
      <c r="I30" s="364"/>
      <c r="J30" s="364"/>
      <c r="K30" s="364"/>
      <c r="L30" s="364"/>
      <c r="M30" s="364"/>
      <c r="N30" s="364"/>
      <c r="O30" s="364"/>
      <c r="P30" s="364"/>
      <c r="Q30" s="364"/>
      <c r="R30" s="364"/>
      <c r="S30" s="364"/>
      <c r="T30" s="364"/>
      <c r="U30" s="364"/>
      <c r="V30" s="364"/>
      <c r="W30" s="364"/>
      <c r="X30" s="364"/>
      <c r="Y30" s="364"/>
      <c r="Z30" s="364"/>
    </row>
    <row r="31" ht="15.0" customHeight="1">
      <c r="A31" s="567" t="s">
        <v>454</v>
      </c>
      <c r="B31" s="568">
        <f t="shared" si="11"/>
        <v>0</v>
      </c>
      <c r="C31" s="569">
        <f t="shared" si="7"/>
        <v>0</v>
      </c>
      <c r="D31" s="568">
        <f t="shared" si="8"/>
        <v>0</v>
      </c>
      <c r="E31" s="569">
        <f t="shared" si="9"/>
        <v>0</v>
      </c>
      <c r="F31" s="570">
        <f t="shared" si="10"/>
        <v>0</v>
      </c>
      <c r="G31" s="364"/>
      <c r="H31" s="364"/>
      <c r="I31" s="364"/>
      <c r="J31" s="364"/>
      <c r="K31" s="364"/>
      <c r="L31" s="364"/>
      <c r="M31" s="364"/>
      <c r="N31" s="364"/>
      <c r="O31" s="364"/>
      <c r="P31" s="364"/>
      <c r="Q31" s="364"/>
      <c r="R31" s="364"/>
      <c r="S31" s="364"/>
      <c r="T31" s="364"/>
      <c r="U31" s="364"/>
      <c r="V31" s="364"/>
      <c r="W31" s="364"/>
      <c r="X31" s="364"/>
      <c r="Y31" s="364"/>
      <c r="Z31" s="364"/>
    </row>
    <row r="32" ht="15.0" customHeight="1">
      <c r="A32" s="567" t="s">
        <v>455</v>
      </c>
      <c r="B32" s="568">
        <f t="shared" si="11"/>
        <v>0</v>
      </c>
      <c r="C32" s="569">
        <f t="shared" si="7"/>
        <v>0</v>
      </c>
      <c r="D32" s="568">
        <f t="shared" si="8"/>
        <v>0</v>
      </c>
      <c r="E32" s="569">
        <f t="shared" si="9"/>
        <v>0</v>
      </c>
      <c r="F32" s="570">
        <f t="shared" si="10"/>
        <v>0</v>
      </c>
      <c r="G32" s="364"/>
      <c r="H32" s="364"/>
      <c r="I32" s="364"/>
      <c r="J32" s="364"/>
      <c r="K32" s="364"/>
      <c r="L32" s="364"/>
      <c r="M32" s="364"/>
      <c r="N32" s="364"/>
      <c r="O32" s="364"/>
      <c r="P32" s="364"/>
      <c r="Q32" s="364"/>
      <c r="R32" s="364"/>
      <c r="S32" s="364"/>
      <c r="T32" s="364"/>
      <c r="U32" s="364"/>
      <c r="V32" s="364"/>
      <c r="W32" s="364"/>
      <c r="X32" s="364"/>
      <c r="Y32" s="364"/>
      <c r="Z32" s="364"/>
    </row>
    <row r="33" ht="15.0" customHeight="1">
      <c r="A33" s="567" t="s">
        <v>456</v>
      </c>
      <c r="B33" s="568">
        <f t="shared" si="11"/>
        <v>0</v>
      </c>
      <c r="C33" s="569">
        <f t="shared" si="7"/>
        <v>0</v>
      </c>
      <c r="D33" s="568">
        <f t="shared" si="8"/>
        <v>0</v>
      </c>
      <c r="E33" s="569">
        <f t="shared" si="9"/>
        <v>0</v>
      </c>
      <c r="F33" s="570">
        <f t="shared" si="10"/>
        <v>0</v>
      </c>
      <c r="G33" s="364"/>
      <c r="H33" s="364"/>
      <c r="I33" s="364"/>
      <c r="J33" s="364"/>
      <c r="K33" s="364"/>
      <c r="L33" s="364"/>
      <c r="M33" s="364"/>
      <c r="N33" s="364"/>
      <c r="O33" s="364"/>
      <c r="P33" s="364"/>
      <c r="Q33" s="364"/>
      <c r="R33" s="364"/>
      <c r="S33" s="364"/>
      <c r="T33" s="364"/>
      <c r="U33" s="364"/>
      <c r="V33" s="364"/>
      <c r="W33" s="364"/>
      <c r="X33" s="364"/>
      <c r="Y33" s="364"/>
      <c r="Z33" s="364"/>
    </row>
    <row r="34" ht="15.0" customHeight="1">
      <c r="A34" s="571" t="s">
        <v>443</v>
      </c>
      <c r="B34" s="572" t="s">
        <v>457</v>
      </c>
      <c r="C34" s="573">
        <f t="shared" ref="C34:E34" si="12">SUM(C22:C33)</f>
        <v>0</v>
      </c>
      <c r="D34" s="574">
        <f t="shared" si="12"/>
        <v>0</v>
      </c>
      <c r="E34" s="573">
        <f t="shared" si="12"/>
        <v>0</v>
      </c>
      <c r="F34" s="575"/>
      <c r="G34" s="364"/>
      <c r="H34" s="364"/>
      <c r="I34" s="364"/>
      <c r="J34" s="364"/>
      <c r="K34" s="364"/>
      <c r="L34" s="364"/>
      <c r="M34" s="364"/>
      <c r="N34" s="364"/>
      <c r="O34" s="364"/>
      <c r="P34" s="364"/>
      <c r="Q34" s="364"/>
      <c r="R34" s="364"/>
      <c r="S34" s="364"/>
      <c r="T34" s="364"/>
      <c r="U34" s="364"/>
      <c r="V34" s="364"/>
      <c r="W34" s="364"/>
      <c r="X34" s="364"/>
      <c r="Y34" s="364"/>
      <c r="Z34" s="364"/>
    </row>
    <row r="35" ht="15.0" customHeight="1">
      <c r="A35" s="567" t="s">
        <v>458</v>
      </c>
      <c r="B35" s="568">
        <f>F33</f>
        <v>0</v>
      </c>
      <c r="C35" s="569">
        <f t="shared" ref="C35:C46" si="13">PMT($C$5/12,$E$4,$C$3,0)</f>
        <v>0</v>
      </c>
      <c r="D35" s="568">
        <f t="shared" ref="D35:D46" si="14">C35-E35</f>
        <v>0</v>
      </c>
      <c r="E35" s="569">
        <f t="shared" ref="E35:E46" si="15">-B35*$C$5/12</f>
        <v>0</v>
      </c>
      <c r="F35" s="570">
        <f t="shared" ref="F35:F46" si="16">B35+D35</f>
        <v>0</v>
      </c>
      <c r="G35" s="364"/>
      <c r="H35" s="364"/>
      <c r="I35" s="364"/>
      <c r="J35" s="364"/>
      <c r="K35" s="364"/>
      <c r="L35" s="364"/>
      <c r="M35" s="364"/>
      <c r="N35" s="364"/>
      <c r="O35" s="364"/>
      <c r="P35" s="364"/>
      <c r="Q35" s="364"/>
      <c r="R35" s="364"/>
      <c r="S35" s="364"/>
      <c r="T35" s="364"/>
      <c r="U35" s="364"/>
      <c r="V35" s="364"/>
      <c r="W35" s="364"/>
      <c r="X35" s="364"/>
      <c r="Y35" s="364"/>
      <c r="Z35" s="364"/>
    </row>
    <row r="36" ht="15.0" customHeight="1">
      <c r="A36" s="567" t="s">
        <v>459</v>
      </c>
      <c r="B36" s="568">
        <f t="shared" ref="B36:B46" si="17">F35</f>
        <v>0</v>
      </c>
      <c r="C36" s="569">
        <f t="shared" si="13"/>
        <v>0</v>
      </c>
      <c r="D36" s="568">
        <f t="shared" si="14"/>
        <v>0</v>
      </c>
      <c r="E36" s="569">
        <f t="shared" si="15"/>
        <v>0</v>
      </c>
      <c r="F36" s="570">
        <f t="shared" si="16"/>
        <v>0</v>
      </c>
      <c r="G36" s="364"/>
      <c r="H36" s="364"/>
      <c r="I36" s="364"/>
      <c r="J36" s="364"/>
      <c r="K36" s="364"/>
      <c r="L36" s="364"/>
      <c r="M36" s="364"/>
      <c r="N36" s="364"/>
      <c r="O36" s="364"/>
      <c r="P36" s="364"/>
      <c r="Q36" s="364"/>
      <c r="R36" s="364"/>
      <c r="S36" s="364"/>
      <c r="T36" s="364"/>
      <c r="U36" s="364"/>
      <c r="V36" s="364"/>
      <c r="W36" s="364"/>
      <c r="X36" s="364"/>
      <c r="Y36" s="364"/>
      <c r="Z36" s="364"/>
    </row>
    <row r="37" ht="15.0" customHeight="1">
      <c r="A37" s="567" t="s">
        <v>460</v>
      </c>
      <c r="B37" s="568">
        <f t="shared" si="17"/>
        <v>0</v>
      </c>
      <c r="C37" s="569">
        <f t="shared" si="13"/>
        <v>0</v>
      </c>
      <c r="D37" s="568">
        <f t="shared" si="14"/>
        <v>0</v>
      </c>
      <c r="E37" s="569">
        <f t="shared" si="15"/>
        <v>0</v>
      </c>
      <c r="F37" s="570">
        <f t="shared" si="16"/>
        <v>0</v>
      </c>
      <c r="G37" s="364"/>
      <c r="H37" s="364"/>
      <c r="I37" s="364"/>
      <c r="J37" s="364"/>
      <c r="K37" s="364"/>
      <c r="L37" s="364"/>
      <c r="M37" s="364"/>
      <c r="N37" s="364"/>
      <c r="O37" s="364"/>
      <c r="P37" s="364"/>
      <c r="Q37" s="364"/>
      <c r="R37" s="364"/>
      <c r="S37" s="364"/>
      <c r="T37" s="364"/>
      <c r="U37" s="364"/>
      <c r="V37" s="364"/>
      <c r="W37" s="364"/>
      <c r="X37" s="364"/>
      <c r="Y37" s="364"/>
      <c r="Z37" s="364"/>
    </row>
    <row r="38" ht="15.0" customHeight="1">
      <c r="A38" s="567" t="s">
        <v>461</v>
      </c>
      <c r="B38" s="568">
        <f t="shared" si="17"/>
        <v>0</v>
      </c>
      <c r="C38" s="569">
        <f t="shared" si="13"/>
        <v>0</v>
      </c>
      <c r="D38" s="568">
        <f t="shared" si="14"/>
        <v>0</v>
      </c>
      <c r="E38" s="569">
        <f t="shared" si="15"/>
        <v>0</v>
      </c>
      <c r="F38" s="570">
        <f t="shared" si="16"/>
        <v>0</v>
      </c>
      <c r="G38" s="364"/>
      <c r="H38" s="364"/>
      <c r="I38" s="364"/>
      <c r="J38" s="364"/>
      <c r="K38" s="364"/>
      <c r="L38" s="364"/>
      <c r="M38" s="364"/>
      <c r="N38" s="364"/>
      <c r="O38" s="364"/>
      <c r="P38" s="364"/>
      <c r="Q38" s="364"/>
      <c r="R38" s="364"/>
      <c r="S38" s="364"/>
      <c r="T38" s="364"/>
      <c r="U38" s="364"/>
      <c r="V38" s="364"/>
      <c r="W38" s="364"/>
      <c r="X38" s="364"/>
      <c r="Y38" s="364"/>
      <c r="Z38" s="364"/>
    </row>
    <row r="39" ht="15.0" customHeight="1">
      <c r="A39" s="567" t="s">
        <v>462</v>
      </c>
      <c r="B39" s="568">
        <f t="shared" si="17"/>
        <v>0</v>
      </c>
      <c r="C39" s="569">
        <f t="shared" si="13"/>
        <v>0</v>
      </c>
      <c r="D39" s="568">
        <f t="shared" si="14"/>
        <v>0</v>
      </c>
      <c r="E39" s="569">
        <f t="shared" si="15"/>
        <v>0</v>
      </c>
      <c r="F39" s="570">
        <f t="shared" si="16"/>
        <v>0</v>
      </c>
      <c r="G39" s="364"/>
      <c r="H39" s="364"/>
      <c r="I39" s="364"/>
      <c r="J39" s="364"/>
      <c r="K39" s="364"/>
      <c r="L39" s="364"/>
      <c r="M39" s="364"/>
      <c r="N39" s="364"/>
      <c r="O39" s="364"/>
      <c r="P39" s="364"/>
      <c r="Q39" s="364"/>
      <c r="R39" s="364"/>
      <c r="S39" s="364"/>
      <c r="T39" s="364"/>
      <c r="U39" s="364"/>
      <c r="V39" s="364"/>
      <c r="W39" s="364"/>
      <c r="X39" s="364"/>
      <c r="Y39" s="364"/>
      <c r="Z39" s="364"/>
    </row>
    <row r="40" ht="15.0" customHeight="1">
      <c r="A40" s="567" t="s">
        <v>463</v>
      </c>
      <c r="B40" s="568">
        <f t="shared" si="17"/>
        <v>0</v>
      </c>
      <c r="C40" s="569">
        <f t="shared" si="13"/>
        <v>0</v>
      </c>
      <c r="D40" s="568">
        <f t="shared" si="14"/>
        <v>0</v>
      </c>
      <c r="E40" s="569">
        <f t="shared" si="15"/>
        <v>0</v>
      </c>
      <c r="F40" s="570">
        <f t="shared" si="16"/>
        <v>0</v>
      </c>
      <c r="G40" s="364"/>
      <c r="H40" s="364"/>
      <c r="I40" s="364"/>
      <c r="J40" s="364"/>
      <c r="K40" s="364"/>
      <c r="L40" s="364"/>
      <c r="M40" s="364"/>
      <c r="N40" s="364"/>
      <c r="O40" s="364"/>
      <c r="P40" s="364"/>
      <c r="Q40" s="364"/>
      <c r="R40" s="364"/>
      <c r="S40" s="364"/>
      <c r="T40" s="364"/>
      <c r="U40" s="364"/>
      <c r="V40" s="364"/>
      <c r="W40" s="364"/>
      <c r="X40" s="364"/>
      <c r="Y40" s="364"/>
      <c r="Z40" s="364"/>
    </row>
    <row r="41" ht="15.0" customHeight="1">
      <c r="A41" s="567" t="s">
        <v>464</v>
      </c>
      <c r="B41" s="568">
        <f t="shared" si="17"/>
        <v>0</v>
      </c>
      <c r="C41" s="569">
        <f t="shared" si="13"/>
        <v>0</v>
      </c>
      <c r="D41" s="568">
        <f t="shared" si="14"/>
        <v>0</v>
      </c>
      <c r="E41" s="569">
        <f t="shared" si="15"/>
        <v>0</v>
      </c>
      <c r="F41" s="570">
        <f t="shared" si="16"/>
        <v>0</v>
      </c>
      <c r="G41" s="364"/>
      <c r="H41" s="364"/>
      <c r="I41" s="364"/>
      <c r="J41" s="364"/>
      <c r="K41" s="364"/>
      <c r="L41" s="364"/>
      <c r="M41" s="364"/>
      <c r="N41" s="364"/>
      <c r="O41" s="364"/>
      <c r="P41" s="364"/>
      <c r="Q41" s="364"/>
      <c r="R41" s="364"/>
      <c r="S41" s="364"/>
      <c r="T41" s="364"/>
      <c r="U41" s="364"/>
      <c r="V41" s="364"/>
      <c r="W41" s="364"/>
      <c r="X41" s="364"/>
      <c r="Y41" s="364"/>
      <c r="Z41" s="364"/>
    </row>
    <row r="42" ht="15.0" customHeight="1">
      <c r="A42" s="567" t="s">
        <v>465</v>
      </c>
      <c r="B42" s="568">
        <f t="shared" si="17"/>
        <v>0</v>
      </c>
      <c r="C42" s="569">
        <f t="shared" si="13"/>
        <v>0</v>
      </c>
      <c r="D42" s="568">
        <f t="shared" si="14"/>
        <v>0</v>
      </c>
      <c r="E42" s="569">
        <f t="shared" si="15"/>
        <v>0</v>
      </c>
      <c r="F42" s="570">
        <f t="shared" si="16"/>
        <v>0</v>
      </c>
      <c r="G42" s="364"/>
      <c r="H42" s="364"/>
      <c r="I42" s="364"/>
      <c r="J42" s="364"/>
      <c r="K42" s="364"/>
      <c r="L42" s="364"/>
      <c r="M42" s="364"/>
      <c r="N42" s="364"/>
      <c r="O42" s="364"/>
      <c r="P42" s="364"/>
      <c r="Q42" s="364"/>
      <c r="R42" s="364"/>
      <c r="S42" s="364"/>
      <c r="T42" s="364"/>
      <c r="U42" s="364"/>
      <c r="V42" s="364"/>
      <c r="W42" s="364"/>
      <c r="X42" s="364"/>
      <c r="Y42" s="364"/>
      <c r="Z42" s="364"/>
    </row>
    <row r="43" ht="15.0" customHeight="1">
      <c r="A43" s="567" t="s">
        <v>466</v>
      </c>
      <c r="B43" s="568">
        <f t="shared" si="17"/>
        <v>0</v>
      </c>
      <c r="C43" s="569">
        <f t="shared" si="13"/>
        <v>0</v>
      </c>
      <c r="D43" s="568">
        <f t="shared" si="14"/>
        <v>0</v>
      </c>
      <c r="E43" s="569">
        <f t="shared" si="15"/>
        <v>0</v>
      </c>
      <c r="F43" s="570">
        <f t="shared" si="16"/>
        <v>0</v>
      </c>
      <c r="G43" s="364"/>
      <c r="H43" s="364"/>
      <c r="I43" s="364"/>
      <c r="J43" s="364"/>
      <c r="K43" s="364"/>
      <c r="L43" s="364"/>
      <c r="M43" s="364"/>
      <c r="N43" s="364"/>
      <c r="O43" s="364"/>
      <c r="P43" s="364"/>
      <c r="Q43" s="364"/>
      <c r="R43" s="364"/>
      <c r="S43" s="364"/>
      <c r="T43" s="364"/>
      <c r="U43" s="364"/>
      <c r="V43" s="364"/>
      <c r="W43" s="364"/>
      <c r="X43" s="364"/>
      <c r="Y43" s="364"/>
      <c r="Z43" s="364"/>
    </row>
    <row r="44" ht="15.0" customHeight="1">
      <c r="A44" s="567" t="s">
        <v>467</v>
      </c>
      <c r="B44" s="568">
        <f t="shared" si="17"/>
        <v>0</v>
      </c>
      <c r="C44" s="569">
        <f t="shared" si="13"/>
        <v>0</v>
      </c>
      <c r="D44" s="568">
        <f t="shared" si="14"/>
        <v>0</v>
      </c>
      <c r="E44" s="569">
        <f t="shared" si="15"/>
        <v>0</v>
      </c>
      <c r="F44" s="570">
        <f t="shared" si="16"/>
        <v>0</v>
      </c>
      <c r="G44" s="364"/>
      <c r="H44" s="364"/>
      <c r="I44" s="364"/>
      <c r="J44" s="364"/>
      <c r="K44" s="364"/>
      <c r="L44" s="364"/>
      <c r="M44" s="364"/>
      <c r="N44" s="364"/>
      <c r="O44" s="364"/>
      <c r="P44" s="364"/>
      <c r="Q44" s="364"/>
      <c r="R44" s="364"/>
      <c r="S44" s="364"/>
      <c r="T44" s="364"/>
      <c r="U44" s="364"/>
      <c r="V44" s="364"/>
      <c r="W44" s="364"/>
      <c r="X44" s="364"/>
      <c r="Y44" s="364"/>
      <c r="Z44" s="364"/>
    </row>
    <row r="45" ht="15.0" customHeight="1">
      <c r="A45" s="567" t="s">
        <v>468</v>
      </c>
      <c r="B45" s="568">
        <f t="shared" si="17"/>
        <v>0</v>
      </c>
      <c r="C45" s="569">
        <f t="shared" si="13"/>
        <v>0</v>
      </c>
      <c r="D45" s="568">
        <f t="shared" si="14"/>
        <v>0</v>
      </c>
      <c r="E45" s="569">
        <f t="shared" si="15"/>
        <v>0</v>
      </c>
      <c r="F45" s="570">
        <f t="shared" si="16"/>
        <v>0</v>
      </c>
      <c r="G45" s="364"/>
      <c r="H45" s="364"/>
      <c r="I45" s="364"/>
      <c r="J45" s="364"/>
      <c r="K45" s="364"/>
      <c r="L45" s="364"/>
      <c r="M45" s="364"/>
      <c r="N45" s="364"/>
      <c r="O45" s="364"/>
      <c r="P45" s="364"/>
      <c r="Q45" s="364"/>
      <c r="R45" s="364"/>
      <c r="S45" s="364"/>
      <c r="T45" s="364"/>
      <c r="U45" s="364"/>
      <c r="V45" s="364"/>
      <c r="W45" s="364"/>
      <c r="X45" s="364"/>
      <c r="Y45" s="364"/>
      <c r="Z45" s="364"/>
    </row>
    <row r="46" ht="15.0" customHeight="1">
      <c r="A46" s="567" t="s">
        <v>469</v>
      </c>
      <c r="B46" s="568">
        <f t="shared" si="17"/>
        <v>0</v>
      </c>
      <c r="C46" s="569">
        <f t="shared" si="13"/>
        <v>0</v>
      </c>
      <c r="D46" s="568">
        <f t="shared" si="14"/>
        <v>0</v>
      </c>
      <c r="E46" s="569">
        <f t="shared" si="15"/>
        <v>0</v>
      </c>
      <c r="F46" s="570">
        <f t="shared" si="16"/>
        <v>0</v>
      </c>
      <c r="G46" s="364"/>
      <c r="H46" s="364"/>
      <c r="I46" s="364"/>
      <c r="J46" s="364"/>
      <c r="K46" s="364"/>
      <c r="L46" s="364"/>
      <c r="M46" s="364"/>
      <c r="N46" s="364"/>
      <c r="O46" s="364"/>
      <c r="P46" s="364"/>
      <c r="Q46" s="364"/>
      <c r="R46" s="364"/>
      <c r="S46" s="364"/>
      <c r="T46" s="364"/>
      <c r="U46" s="364"/>
      <c r="V46" s="364"/>
      <c r="W46" s="364"/>
      <c r="X46" s="364"/>
      <c r="Y46" s="364"/>
      <c r="Z46" s="364"/>
    </row>
    <row r="47" ht="15.0" customHeight="1">
      <c r="A47" s="571" t="s">
        <v>443</v>
      </c>
      <c r="B47" s="572" t="s">
        <v>470</v>
      </c>
      <c r="C47" s="573">
        <f t="shared" ref="C47:E47" si="18">SUM(C35:C46)</f>
        <v>0</v>
      </c>
      <c r="D47" s="574">
        <f t="shared" si="18"/>
        <v>0</v>
      </c>
      <c r="E47" s="573">
        <f t="shared" si="18"/>
        <v>0</v>
      </c>
      <c r="F47" s="575"/>
      <c r="G47" s="364"/>
      <c r="H47" s="364"/>
      <c r="I47" s="364"/>
      <c r="J47" s="364"/>
      <c r="K47" s="364"/>
      <c r="L47" s="364"/>
      <c r="M47" s="364"/>
      <c r="N47" s="364"/>
      <c r="O47" s="364"/>
      <c r="P47" s="364"/>
      <c r="Q47" s="364"/>
      <c r="R47" s="364"/>
      <c r="S47" s="364"/>
      <c r="T47" s="364"/>
      <c r="U47" s="364"/>
      <c r="V47" s="364"/>
      <c r="W47" s="364"/>
      <c r="X47" s="364"/>
      <c r="Y47" s="364"/>
      <c r="Z47" s="364"/>
    </row>
    <row r="48" ht="15.0" customHeight="1">
      <c r="A48" s="567" t="s">
        <v>471</v>
      </c>
      <c r="B48" s="568">
        <f>F46</f>
        <v>0</v>
      </c>
      <c r="C48" s="569">
        <f t="shared" ref="C48:C59" si="19">PMT($C$5/12,$E$4,$C$3,0)</f>
        <v>0</v>
      </c>
      <c r="D48" s="568">
        <f t="shared" ref="D48:D59" si="20">C48-E48</f>
        <v>0</v>
      </c>
      <c r="E48" s="569">
        <f t="shared" ref="E48:E59" si="21">-B48*$C$5/12</f>
        <v>0</v>
      </c>
      <c r="F48" s="570">
        <f t="shared" ref="F48:F59" si="22">B48+D48</f>
        <v>0</v>
      </c>
      <c r="G48" s="364"/>
      <c r="H48" s="364"/>
      <c r="I48" s="364"/>
      <c r="J48" s="364"/>
      <c r="K48" s="364"/>
      <c r="L48" s="364"/>
      <c r="M48" s="364"/>
      <c r="N48" s="364"/>
      <c r="O48" s="364"/>
      <c r="P48" s="364"/>
      <c r="Q48" s="364"/>
      <c r="R48" s="364"/>
      <c r="S48" s="364"/>
      <c r="T48" s="364"/>
      <c r="U48" s="364"/>
      <c r="V48" s="364"/>
      <c r="W48" s="364"/>
      <c r="X48" s="364"/>
      <c r="Y48" s="364"/>
      <c r="Z48" s="364"/>
    </row>
    <row r="49" ht="15.0" customHeight="1">
      <c r="A49" s="567" t="s">
        <v>472</v>
      </c>
      <c r="B49" s="568">
        <f t="shared" ref="B49:B59" si="23">F48</f>
        <v>0</v>
      </c>
      <c r="C49" s="569">
        <f t="shared" si="19"/>
        <v>0</v>
      </c>
      <c r="D49" s="568">
        <f t="shared" si="20"/>
        <v>0</v>
      </c>
      <c r="E49" s="569">
        <f t="shared" si="21"/>
        <v>0</v>
      </c>
      <c r="F49" s="570">
        <f t="shared" si="22"/>
        <v>0</v>
      </c>
      <c r="G49" s="364"/>
      <c r="H49" s="364"/>
      <c r="I49" s="364"/>
      <c r="J49" s="364"/>
      <c r="K49" s="364"/>
      <c r="L49" s="364"/>
      <c r="M49" s="364"/>
      <c r="N49" s="364"/>
      <c r="O49" s="364"/>
      <c r="P49" s="364"/>
      <c r="Q49" s="364"/>
      <c r="R49" s="364"/>
      <c r="S49" s="364"/>
      <c r="T49" s="364"/>
      <c r="U49" s="364"/>
      <c r="V49" s="364"/>
      <c r="W49" s="364"/>
      <c r="X49" s="364"/>
      <c r="Y49" s="364"/>
      <c r="Z49" s="364"/>
    </row>
    <row r="50" ht="15.0" customHeight="1">
      <c r="A50" s="567" t="s">
        <v>473</v>
      </c>
      <c r="B50" s="568">
        <f t="shared" si="23"/>
        <v>0</v>
      </c>
      <c r="C50" s="569">
        <f t="shared" si="19"/>
        <v>0</v>
      </c>
      <c r="D50" s="568">
        <f t="shared" si="20"/>
        <v>0</v>
      </c>
      <c r="E50" s="569">
        <f t="shared" si="21"/>
        <v>0</v>
      </c>
      <c r="F50" s="570">
        <f t="shared" si="22"/>
        <v>0</v>
      </c>
      <c r="G50" s="364"/>
      <c r="H50" s="364"/>
      <c r="I50" s="364"/>
      <c r="J50" s="364"/>
      <c r="K50" s="364"/>
      <c r="L50" s="364"/>
      <c r="M50" s="364"/>
      <c r="N50" s="364"/>
      <c r="O50" s="364"/>
      <c r="P50" s="364"/>
      <c r="Q50" s="364"/>
      <c r="R50" s="364"/>
      <c r="S50" s="364"/>
      <c r="T50" s="364"/>
      <c r="U50" s="364"/>
      <c r="V50" s="364"/>
      <c r="W50" s="364"/>
      <c r="X50" s="364"/>
      <c r="Y50" s="364"/>
      <c r="Z50" s="364"/>
    </row>
    <row r="51" ht="15.0" customHeight="1">
      <c r="A51" s="567" t="s">
        <v>474</v>
      </c>
      <c r="B51" s="568">
        <f t="shared" si="23"/>
        <v>0</v>
      </c>
      <c r="C51" s="569">
        <f t="shared" si="19"/>
        <v>0</v>
      </c>
      <c r="D51" s="568">
        <f t="shared" si="20"/>
        <v>0</v>
      </c>
      <c r="E51" s="569">
        <f t="shared" si="21"/>
        <v>0</v>
      </c>
      <c r="F51" s="570">
        <f t="shared" si="22"/>
        <v>0</v>
      </c>
      <c r="G51" s="364"/>
      <c r="H51" s="364"/>
      <c r="I51" s="364"/>
      <c r="J51" s="364"/>
      <c r="K51" s="364"/>
      <c r="L51" s="364"/>
      <c r="M51" s="364"/>
      <c r="N51" s="364"/>
      <c r="O51" s="364"/>
      <c r="P51" s="364"/>
      <c r="Q51" s="364"/>
      <c r="R51" s="364"/>
      <c r="S51" s="364"/>
      <c r="T51" s="364"/>
      <c r="U51" s="364"/>
      <c r="V51" s="364"/>
      <c r="W51" s="364"/>
      <c r="X51" s="364"/>
      <c r="Y51" s="364"/>
      <c r="Z51" s="364"/>
    </row>
    <row r="52" ht="15.0" customHeight="1">
      <c r="A52" s="567" t="s">
        <v>475</v>
      </c>
      <c r="B52" s="568">
        <f t="shared" si="23"/>
        <v>0</v>
      </c>
      <c r="C52" s="569">
        <f t="shared" si="19"/>
        <v>0</v>
      </c>
      <c r="D52" s="568">
        <f t="shared" si="20"/>
        <v>0</v>
      </c>
      <c r="E52" s="569">
        <f t="shared" si="21"/>
        <v>0</v>
      </c>
      <c r="F52" s="570">
        <f t="shared" si="22"/>
        <v>0</v>
      </c>
      <c r="G52" s="364"/>
      <c r="H52" s="364"/>
      <c r="I52" s="364"/>
      <c r="J52" s="364"/>
      <c r="K52" s="364"/>
      <c r="L52" s="364"/>
      <c r="M52" s="364"/>
      <c r="N52" s="364"/>
      <c r="O52" s="364"/>
      <c r="P52" s="364"/>
      <c r="Q52" s="364"/>
      <c r="R52" s="364"/>
      <c r="S52" s="364"/>
      <c r="T52" s="364"/>
      <c r="U52" s="364"/>
      <c r="V52" s="364"/>
      <c r="W52" s="364"/>
      <c r="X52" s="364"/>
      <c r="Y52" s="364"/>
      <c r="Z52" s="364"/>
    </row>
    <row r="53" ht="15.0" customHeight="1">
      <c r="A53" s="567" t="s">
        <v>476</v>
      </c>
      <c r="B53" s="568">
        <f t="shared" si="23"/>
        <v>0</v>
      </c>
      <c r="C53" s="569">
        <f t="shared" si="19"/>
        <v>0</v>
      </c>
      <c r="D53" s="568">
        <f t="shared" si="20"/>
        <v>0</v>
      </c>
      <c r="E53" s="569">
        <f t="shared" si="21"/>
        <v>0</v>
      </c>
      <c r="F53" s="570">
        <f t="shared" si="22"/>
        <v>0</v>
      </c>
      <c r="G53" s="364"/>
      <c r="H53" s="364"/>
      <c r="I53" s="364"/>
      <c r="J53" s="364"/>
      <c r="K53" s="364"/>
      <c r="L53" s="364"/>
      <c r="M53" s="364"/>
      <c r="N53" s="364"/>
      <c r="O53" s="364"/>
      <c r="P53" s="364"/>
      <c r="Q53" s="364"/>
      <c r="R53" s="364"/>
      <c r="S53" s="364"/>
      <c r="T53" s="364"/>
      <c r="U53" s="364"/>
      <c r="V53" s="364"/>
      <c r="W53" s="364"/>
      <c r="X53" s="364"/>
      <c r="Y53" s="364"/>
      <c r="Z53" s="364"/>
    </row>
    <row r="54" ht="15.0" customHeight="1">
      <c r="A54" s="567" t="s">
        <v>477</v>
      </c>
      <c r="B54" s="568">
        <f t="shared" si="23"/>
        <v>0</v>
      </c>
      <c r="C54" s="569">
        <f t="shared" si="19"/>
        <v>0</v>
      </c>
      <c r="D54" s="568">
        <f t="shared" si="20"/>
        <v>0</v>
      </c>
      <c r="E54" s="569">
        <f t="shared" si="21"/>
        <v>0</v>
      </c>
      <c r="F54" s="570">
        <f t="shared" si="22"/>
        <v>0</v>
      </c>
      <c r="G54" s="364"/>
      <c r="H54" s="364"/>
      <c r="I54" s="364"/>
      <c r="J54" s="364"/>
      <c r="K54" s="364"/>
      <c r="L54" s="364"/>
      <c r="M54" s="364"/>
      <c r="N54" s="364"/>
      <c r="O54" s="364"/>
      <c r="P54" s="364"/>
      <c r="Q54" s="364"/>
      <c r="R54" s="364"/>
      <c r="S54" s="364"/>
      <c r="T54" s="364"/>
      <c r="U54" s="364"/>
      <c r="V54" s="364"/>
      <c r="W54" s="364"/>
      <c r="X54" s="364"/>
      <c r="Y54" s="364"/>
      <c r="Z54" s="364"/>
    </row>
    <row r="55" ht="15.0" customHeight="1">
      <c r="A55" s="567" t="s">
        <v>478</v>
      </c>
      <c r="B55" s="568">
        <f t="shared" si="23"/>
        <v>0</v>
      </c>
      <c r="C55" s="569">
        <f t="shared" si="19"/>
        <v>0</v>
      </c>
      <c r="D55" s="568">
        <f t="shared" si="20"/>
        <v>0</v>
      </c>
      <c r="E55" s="569">
        <f t="shared" si="21"/>
        <v>0</v>
      </c>
      <c r="F55" s="570">
        <f t="shared" si="22"/>
        <v>0</v>
      </c>
      <c r="G55" s="364"/>
      <c r="H55" s="364"/>
      <c r="I55" s="364"/>
      <c r="J55" s="364"/>
      <c r="K55" s="364"/>
      <c r="L55" s="364"/>
      <c r="M55" s="364"/>
      <c r="N55" s="364"/>
      <c r="O55" s="364"/>
      <c r="P55" s="364"/>
      <c r="Q55" s="364"/>
      <c r="R55" s="364"/>
      <c r="S55" s="364"/>
      <c r="T55" s="364"/>
      <c r="U55" s="364"/>
      <c r="V55" s="364"/>
      <c r="W55" s="364"/>
      <c r="X55" s="364"/>
      <c r="Y55" s="364"/>
      <c r="Z55" s="364"/>
    </row>
    <row r="56" ht="15.0" customHeight="1">
      <c r="A56" s="567" t="s">
        <v>479</v>
      </c>
      <c r="B56" s="568">
        <f t="shared" si="23"/>
        <v>0</v>
      </c>
      <c r="C56" s="569">
        <f t="shared" si="19"/>
        <v>0</v>
      </c>
      <c r="D56" s="568">
        <f t="shared" si="20"/>
        <v>0</v>
      </c>
      <c r="E56" s="569">
        <f t="shared" si="21"/>
        <v>0</v>
      </c>
      <c r="F56" s="570">
        <f t="shared" si="22"/>
        <v>0</v>
      </c>
      <c r="G56" s="364"/>
      <c r="H56" s="364"/>
      <c r="I56" s="364"/>
      <c r="J56" s="364"/>
      <c r="K56" s="364"/>
      <c r="L56" s="364"/>
      <c r="M56" s="364"/>
      <c r="N56" s="364"/>
      <c r="O56" s="364"/>
      <c r="P56" s="364"/>
      <c r="Q56" s="364"/>
      <c r="R56" s="364"/>
      <c r="S56" s="364"/>
      <c r="T56" s="364"/>
      <c r="U56" s="364"/>
      <c r="V56" s="364"/>
      <c r="W56" s="364"/>
      <c r="X56" s="364"/>
      <c r="Y56" s="364"/>
      <c r="Z56" s="364"/>
    </row>
    <row r="57" ht="15.0" customHeight="1">
      <c r="A57" s="567" t="s">
        <v>480</v>
      </c>
      <c r="B57" s="568">
        <f t="shared" si="23"/>
        <v>0</v>
      </c>
      <c r="C57" s="569">
        <f t="shared" si="19"/>
        <v>0</v>
      </c>
      <c r="D57" s="568">
        <f t="shared" si="20"/>
        <v>0</v>
      </c>
      <c r="E57" s="569">
        <f t="shared" si="21"/>
        <v>0</v>
      </c>
      <c r="F57" s="570">
        <f t="shared" si="22"/>
        <v>0</v>
      </c>
      <c r="G57" s="364"/>
      <c r="H57" s="364"/>
      <c r="I57" s="364"/>
      <c r="J57" s="364"/>
      <c r="K57" s="364"/>
      <c r="L57" s="364"/>
      <c r="M57" s="364"/>
      <c r="N57" s="364"/>
      <c r="O57" s="364"/>
      <c r="P57" s="364"/>
      <c r="Q57" s="364"/>
      <c r="R57" s="364"/>
      <c r="S57" s="364"/>
      <c r="T57" s="364"/>
      <c r="U57" s="364"/>
      <c r="V57" s="364"/>
      <c r="W57" s="364"/>
      <c r="X57" s="364"/>
      <c r="Y57" s="364"/>
      <c r="Z57" s="364"/>
    </row>
    <row r="58" ht="15.0" customHeight="1">
      <c r="A58" s="567" t="s">
        <v>481</v>
      </c>
      <c r="B58" s="568">
        <f t="shared" si="23"/>
        <v>0</v>
      </c>
      <c r="C58" s="569">
        <f t="shared" si="19"/>
        <v>0</v>
      </c>
      <c r="D58" s="568">
        <f t="shared" si="20"/>
        <v>0</v>
      </c>
      <c r="E58" s="569">
        <f t="shared" si="21"/>
        <v>0</v>
      </c>
      <c r="F58" s="570">
        <f t="shared" si="22"/>
        <v>0</v>
      </c>
      <c r="G58" s="364"/>
      <c r="H58" s="364"/>
      <c r="I58" s="364"/>
      <c r="J58" s="364"/>
      <c r="K58" s="364"/>
      <c r="L58" s="364"/>
      <c r="M58" s="364"/>
      <c r="N58" s="364"/>
      <c r="O58" s="364"/>
      <c r="P58" s="364"/>
      <c r="Q58" s="364"/>
      <c r="R58" s="364"/>
      <c r="S58" s="364"/>
      <c r="T58" s="364"/>
      <c r="U58" s="364"/>
      <c r="V58" s="364"/>
      <c r="W58" s="364"/>
      <c r="X58" s="364"/>
      <c r="Y58" s="364"/>
      <c r="Z58" s="364"/>
    </row>
    <row r="59" ht="15.0" customHeight="1">
      <c r="A59" s="567" t="s">
        <v>482</v>
      </c>
      <c r="B59" s="568">
        <f t="shared" si="23"/>
        <v>0</v>
      </c>
      <c r="C59" s="569">
        <f t="shared" si="19"/>
        <v>0</v>
      </c>
      <c r="D59" s="568">
        <f t="shared" si="20"/>
        <v>0</v>
      </c>
      <c r="E59" s="569">
        <f t="shared" si="21"/>
        <v>0</v>
      </c>
      <c r="F59" s="570">
        <f t="shared" si="22"/>
        <v>0</v>
      </c>
      <c r="G59" s="364"/>
      <c r="H59" s="364"/>
      <c r="I59" s="364"/>
      <c r="J59" s="364"/>
      <c r="K59" s="364"/>
      <c r="L59" s="364"/>
      <c r="M59" s="364"/>
      <c r="N59" s="364"/>
      <c r="O59" s="364"/>
      <c r="P59" s="364"/>
      <c r="Q59" s="364"/>
      <c r="R59" s="364"/>
      <c r="S59" s="364"/>
      <c r="T59" s="364"/>
      <c r="U59" s="364"/>
      <c r="V59" s="364"/>
      <c r="W59" s="364"/>
      <c r="X59" s="364"/>
      <c r="Y59" s="364"/>
      <c r="Z59" s="364"/>
    </row>
    <row r="60" ht="15.0" customHeight="1">
      <c r="A60" s="571" t="s">
        <v>443</v>
      </c>
      <c r="B60" s="572" t="s">
        <v>483</v>
      </c>
      <c r="C60" s="573">
        <f t="shared" ref="C60:E60" si="24">SUM(C48:C59)</f>
        <v>0</v>
      </c>
      <c r="D60" s="574">
        <f t="shared" si="24"/>
        <v>0</v>
      </c>
      <c r="E60" s="576">
        <f t="shared" si="24"/>
        <v>0</v>
      </c>
      <c r="F60" s="575"/>
      <c r="G60" s="364"/>
      <c r="H60" s="364"/>
      <c r="I60" s="364"/>
      <c r="J60" s="364"/>
      <c r="K60" s="364"/>
      <c r="L60" s="364"/>
      <c r="M60" s="364"/>
      <c r="N60" s="364"/>
      <c r="O60" s="364"/>
      <c r="P60" s="364"/>
      <c r="Q60" s="364"/>
      <c r="R60" s="364"/>
      <c r="S60" s="364"/>
      <c r="T60" s="364"/>
      <c r="U60" s="364"/>
      <c r="V60" s="364"/>
      <c r="W60" s="364"/>
      <c r="X60" s="364"/>
      <c r="Y60" s="364"/>
      <c r="Z60" s="364"/>
    </row>
    <row r="61" ht="15.0" customHeight="1">
      <c r="A61" s="577" t="s">
        <v>427</v>
      </c>
      <c r="B61" s="578" t="s">
        <v>484</v>
      </c>
      <c r="C61" s="579" t="s">
        <v>123</v>
      </c>
      <c r="D61" s="578" t="s">
        <v>429</v>
      </c>
      <c r="E61" s="579" t="s">
        <v>173</v>
      </c>
      <c r="F61" s="580" t="s">
        <v>484</v>
      </c>
      <c r="G61" s="364"/>
      <c r="H61" s="364"/>
      <c r="I61" s="364"/>
      <c r="J61" s="364"/>
      <c r="K61" s="364"/>
      <c r="L61" s="364"/>
      <c r="M61" s="364"/>
      <c r="N61" s="364"/>
      <c r="O61" s="364"/>
      <c r="P61" s="364"/>
      <c r="Q61" s="364"/>
      <c r="R61" s="364"/>
      <c r="S61" s="364"/>
      <c r="T61" s="364"/>
      <c r="U61" s="364"/>
      <c r="V61" s="364"/>
      <c r="W61" s="364"/>
      <c r="X61" s="364"/>
      <c r="Y61" s="364"/>
      <c r="Z61" s="364"/>
    </row>
    <row r="62" ht="15.0" customHeight="1">
      <c r="A62" s="581"/>
      <c r="B62" s="582" t="s">
        <v>485</v>
      </c>
      <c r="C62" s="583"/>
      <c r="D62" s="582"/>
      <c r="E62" s="583"/>
      <c r="F62" s="584" t="s">
        <v>486</v>
      </c>
      <c r="G62" s="364"/>
      <c r="H62" s="364"/>
      <c r="I62" s="364"/>
      <c r="J62" s="364"/>
      <c r="K62" s="364"/>
      <c r="L62" s="364"/>
      <c r="M62" s="364"/>
      <c r="N62" s="364"/>
      <c r="O62" s="364"/>
      <c r="P62" s="364"/>
      <c r="Q62" s="364"/>
      <c r="R62" s="364"/>
      <c r="S62" s="364"/>
      <c r="T62" s="364"/>
      <c r="U62" s="364"/>
      <c r="V62" s="364"/>
      <c r="W62" s="364"/>
      <c r="X62" s="364"/>
      <c r="Y62" s="364"/>
      <c r="Z62" s="364"/>
    </row>
    <row r="63" ht="15.0" customHeight="1">
      <c r="A63" s="585" t="s">
        <v>487</v>
      </c>
      <c r="B63" s="586">
        <f>F59</f>
        <v>0</v>
      </c>
      <c r="C63" s="587">
        <f t="shared" ref="C63:C64" si="25">PMT($C$5/12,$E$4,$C$3,0)</f>
        <v>0</v>
      </c>
      <c r="D63" s="588">
        <f t="shared" ref="D63:D64" si="26">C63-E63</f>
        <v>0</v>
      </c>
      <c r="E63" s="586">
        <f t="shared" ref="E63:E64" si="27">-B63*$C$5/12</f>
        <v>0</v>
      </c>
      <c r="F63" s="589">
        <f t="shared" ref="F63:F64" si="28">B63+D63</f>
        <v>0</v>
      </c>
      <c r="G63" s="364"/>
      <c r="H63" s="364"/>
      <c r="I63" s="364"/>
      <c r="J63" s="364"/>
      <c r="K63" s="364"/>
      <c r="L63" s="364"/>
      <c r="M63" s="364"/>
      <c r="N63" s="364"/>
      <c r="O63" s="364"/>
      <c r="P63" s="364"/>
      <c r="Q63" s="364"/>
      <c r="R63" s="364"/>
      <c r="S63" s="364"/>
      <c r="T63" s="364"/>
      <c r="U63" s="364"/>
      <c r="V63" s="364"/>
      <c r="W63" s="364"/>
      <c r="X63" s="364"/>
      <c r="Y63" s="364"/>
      <c r="Z63" s="364"/>
    </row>
    <row r="64" ht="15.0" customHeight="1">
      <c r="A64" s="590" t="s">
        <v>488</v>
      </c>
      <c r="B64" s="591">
        <f>F63</f>
        <v>0</v>
      </c>
      <c r="C64" s="592">
        <f t="shared" si="25"/>
        <v>0</v>
      </c>
      <c r="D64" s="593">
        <f t="shared" si="26"/>
        <v>0</v>
      </c>
      <c r="E64" s="591">
        <f t="shared" si="27"/>
        <v>0</v>
      </c>
      <c r="F64" s="594">
        <f t="shared" si="28"/>
        <v>0</v>
      </c>
      <c r="G64" s="364"/>
      <c r="H64" s="364"/>
      <c r="I64" s="364"/>
      <c r="J64" s="364"/>
      <c r="K64" s="364"/>
      <c r="L64" s="364"/>
      <c r="M64" s="364"/>
      <c r="N64" s="364"/>
      <c r="O64" s="364"/>
      <c r="P64" s="364"/>
      <c r="Q64" s="364"/>
      <c r="R64" s="364"/>
      <c r="S64" s="364"/>
      <c r="T64" s="364"/>
      <c r="U64" s="364"/>
      <c r="V64" s="364"/>
      <c r="W64" s="364"/>
      <c r="X64" s="364"/>
      <c r="Y64" s="364"/>
      <c r="Z64" s="364"/>
    </row>
    <row r="65" ht="9.0" customHeight="1">
      <c r="A65" s="545"/>
      <c r="B65" s="545"/>
      <c r="C65" s="545"/>
      <c r="D65" s="545"/>
      <c r="E65" s="545"/>
      <c r="F65" s="545"/>
      <c r="G65" s="545"/>
      <c r="H65" s="545"/>
      <c r="I65" s="545"/>
      <c r="J65" s="545"/>
      <c r="K65" s="545"/>
      <c r="L65" s="545"/>
      <c r="M65" s="545"/>
      <c r="N65" s="545"/>
      <c r="O65" s="545"/>
      <c r="P65" s="545"/>
      <c r="Q65" s="545"/>
      <c r="R65" s="545"/>
      <c r="S65" s="545"/>
      <c r="T65" s="545"/>
      <c r="U65" s="545"/>
      <c r="V65" s="545"/>
      <c r="W65" s="545"/>
      <c r="X65" s="545"/>
      <c r="Y65" s="545"/>
      <c r="Z65" s="545"/>
    </row>
    <row r="66" ht="9.0" customHeight="1">
      <c r="A66" s="545"/>
      <c r="B66" s="545"/>
      <c r="C66" s="545"/>
      <c r="D66" s="545"/>
      <c r="E66" s="545"/>
      <c r="F66" s="545"/>
      <c r="G66" s="545"/>
      <c r="H66" s="545"/>
      <c r="I66" s="545"/>
      <c r="J66" s="545"/>
      <c r="K66" s="545"/>
      <c r="L66" s="545"/>
      <c r="M66" s="545"/>
      <c r="N66" s="545"/>
      <c r="O66" s="545"/>
      <c r="P66" s="545"/>
      <c r="Q66" s="545"/>
      <c r="R66" s="545"/>
      <c r="S66" s="545"/>
      <c r="T66" s="545"/>
      <c r="U66" s="545"/>
      <c r="V66" s="545"/>
      <c r="W66" s="545"/>
      <c r="X66" s="545"/>
      <c r="Y66" s="545"/>
      <c r="Z66" s="545"/>
    </row>
    <row r="67" ht="9.0" customHeight="1">
      <c r="A67" s="545"/>
      <c r="B67" s="545"/>
      <c r="C67" s="545"/>
      <c r="D67" s="545"/>
      <c r="E67" s="545"/>
      <c r="F67" s="545"/>
      <c r="G67" s="545"/>
      <c r="H67" s="545"/>
      <c r="I67" s="545"/>
      <c r="J67" s="545"/>
      <c r="K67" s="545"/>
      <c r="L67" s="545"/>
      <c r="M67" s="545"/>
      <c r="N67" s="545"/>
      <c r="O67" s="545"/>
      <c r="P67" s="545"/>
      <c r="Q67" s="545"/>
      <c r="R67" s="545"/>
      <c r="S67" s="545"/>
      <c r="T67" s="545"/>
      <c r="U67" s="545"/>
      <c r="V67" s="545"/>
      <c r="W67" s="545"/>
      <c r="X67" s="545"/>
      <c r="Y67" s="545"/>
      <c r="Z67" s="545"/>
    </row>
    <row r="68" ht="9.0" customHeight="1">
      <c r="A68" s="545"/>
      <c r="B68" s="545"/>
      <c r="C68" s="545"/>
      <c r="D68" s="545"/>
      <c r="E68" s="545"/>
      <c r="F68" s="545"/>
      <c r="G68" s="545"/>
      <c r="H68" s="545"/>
      <c r="I68" s="545"/>
      <c r="J68" s="545"/>
      <c r="K68" s="545"/>
      <c r="L68" s="545"/>
      <c r="M68" s="545"/>
      <c r="N68" s="545"/>
      <c r="O68" s="545"/>
      <c r="P68" s="545"/>
      <c r="Q68" s="545"/>
      <c r="R68" s="545"/>
      <c r="S68" s="545"/>
      <c r="T68" s="545"/>
      <c r="U68" s="545"/>
      <c r="V68" s="545"/>
      <c r="W68" s="545"/>
      <c r="X68" s="545"/>
      <c r="Y68" s="545"/>
      <c r="Z68" s="545"/>
    </row>
    <row r="69" ht="9.0" customHeight="1">
      <c r="A69" s="545"/>
      <c r="B69" s="545"/>
      <c r="C69" s="545"/>
      <c r="D69" s="545"/>
      <c r="E69" s="545"/>
      <c r="F69" s="545"/>
      <c r="G69" s="545"/>
      <c r="H69" s="545"/>
      <c r="I69" s="545"/>
      <c r="J69" s="545"/>
      <c r="K69" s="545"/>
      <c r="L69" s="545"/>
      <c r="M69" s="545"/>
      <c r="N69" s="545"/>
      <c r="O69" s="545"/>
      <c r="P69" s="545"/>
      <c r="Q69" s="545"/>
      <c r="R69" s="545"/>
      <c r="S69" s="545"/>
      <c r="T69" s="545"/>
      <c r="U69" s="545"/>
      <c r="V69" s="545"/>
      <c r="W69" s="545"/>
      <c r="X69" s="545"/>
      <c r="Y69" s="545"/>
      <c r="Z69" s="545"/>
    </row>
    <row r="70" ht="9.0" customHeight="1">
      <c r="A70" s="545"/>
      <c r="B70" s="545"/>
      <c r="C70" s="545"/>
      <c r="D70" s="545"/>
      <c r="E70" s="545"/>
      <c r="F70" s="545"/>
      <c r="G70" s="545"/>
      <c r="H70" s="545"/>
      <c r="I70" s="545"/>
      <c r="J70" s="545"/>
      <c r="K70" s="545"/>
      <c r="L70" s="545"/>
      <c r="M70" s="545"/>
      <c r="N70" s="545"/>
      <c r="O70" s="545"/>
      <c r="P70" s="545"/>
      <c r="Q70" s="545"/>
      <c r="R70" s="545"/>
      <c r="S70" s="545"/>
      <c r="T70" s="545"/>
      <c r="U70" s="545"/>
      <c r="V70" s="545"/>
      <c r="W70" s="545"/>
      <c r="X70" s="545"/>
      <c r="Y70" s="545"/>
      <c r="Z70" s="545"/>
    </row>
    <row r="71" ht="9.0" customHeight="1">
      <c r="A71" s="545"/>
      <c r="B71" s="545"/>
      <c r="C71" s="545"/>
      <c r="D71" s="545"/>
      <c r="E71" s="545"/>
      <c r="F71" s="545"/>
      <c r="G71" s="545"/>
      <c r="H71" s="545"/>
      <c r="I71" s="545"/>
      <c r="J71" s="545"/>
      <c r="K71" s="545"/>
      <c r="L71" s="545"/>
      <c r="M71" s="545"/>
      <c r="N71" s="545"/>
      <c r="O71" s="545"/>
      <c r="P71" s="545"/>
      <c r="Q71" s="545"/>
      <c r="R71" s="545"/>
      <c r="S71" s="545"/>
      <c r="T71" s="545"/>
      <c r="U71" s="545"/>
      <c r="V71" s="545"/>
      <c r="W71" s="545"/>
      <c r="X71" s="545"/>
      <c r="Y71" s="545"/>
      <c r="Z71" s="545"/>
    </row>
    <row r="72" ht="9.0" customHeight="1">
      <c r="A72" s="545"/>
      <c r="B72" s="545"/>
      <c r="C72" s="545"/>
      <c r="D72" s="545"/>
      <c r="E72" s="545"/>
      <c r="F72" s="545"/>
      <c r="G72" s="545"/>
      <c r="H72" s="545"/>
      <c r="I72" s="545"/>
      <c r="J72" s="545"/>
      <c r="K72" s="545"/>
      <c r="L72" s="545"/>
      <c r="M72" s="545"/>
      <c r="N72" s="545"/>
      <c r="O72" s="545"/>
      <c r="P72" s="545"/>
      <c r="Q72" s="545"/>
      <c r="R72" s="545"/>
      <c r="S72" s="545"/>
      <c r="T72" s="545"/>
      <c r="U72" s="545"/>
      <c r="V72" s="545"/>
      <c r="W72" s="545"/>
      <c r="X72" s="545"/>
      <c r="Y72" s="545"/>
      <c r="Z72" s="545"/>
    </row>
    <row r="73" ht="9.0" customHeight="1">
      <c r="A73" s="545"/>
      <c r="B73" s="545"/>
      <c r="C73" s="545"/>
      <c r="D73" s="545"/>
      <c r="E73" s="545"/>
      <c r="F73" s="545"/>
      <c r="G73" s="545"/>
      <c r="H73" s="545"/>
      <c r="I73" s="545"/>
      <c r="J73" s="545"/>
      <c r="K73" s="545"/>
      <c r="L73" s="545"/>
      <c r="M73" s="545"/>
      <c r="N73" s="545"/>
      <c r="O73" s="545"/>
      <c r="P73" s="545"/>
      <c r="Q73" s="545"/>
      <c r="R73" s="545"/>
      <c r="S73" s="545"/>
      <c r="T73" s="545"/>
      <c r="U73" s="545"/>
      <c r="V73" s="545"/>
      <c r="W73" s="545"/>
      <c r="X73" s="545"/>
      <c r="Y73" s="545"/>
      <c r="Z73" s="545"/>
    </row>
    <row r="74" ht="9.0" customHeight="1">
      <c r="A74" s="545"/>
      <c r="B74" s="545"/>
      <c r="C74" s="545"/>
      <c r="D74" s="545"/>
      <c r="E74" s="545"/>
      <c r="F74" s="545"/>
      <c r="G74" s="545"/>
      <c r="H74" s="545"/>
      <c r="I74" s="545"/>
      <c r="J74" s="545"/>
      <c r="K74" s="545"/>
      <c r="L74" s="545"/>
      <c r="M74" s="545"/>
      <c r="N74" s="545"/>
      <c r="O74" s="545"/>
      <c r="P74" s="545"/>
      <c r="Q74" s="545"/>
      <c r="R74" s="545"/>
      <c r="S74" s="545"/>
      <c r="T74" s="545"/>
      <c r="U74" s="545"/>
      <c r="V74" s="545"/>
      <c r="W74" s="545"/>
      <c r="X74" s="545"/>
      <c r="Y74" s="545"/>
      <c r="Z74" s="545"/>
    </row>
    <row r="75" ht="9.0" customHeight="1">
      <c r="A75" s="545"/>
      <c r="B75" s="545"/>
      <c r="C75" s="545"/>
      <c r="D75" s="545"/>
      <c r="E75" s="545"/>
      <c r="F75" s="545"/>
      <c r="G75" s="545"/>
      <c r="H75" s="545"/>
      <c r="I75" s="545"/>
      <c r="J75" s="545"/>
      <c r="K75" s="545"/>
      <c r="L75" s="545"/>
      <c r="M75" s="545"/>
      <c r="N75" s="545"/>
      <c r="O75" s="545"/>
      <c r="P75" s="545"/>
      <c r="Q75" s="545"/>
      <c r="R75" s="545"/>
      <c r="S75" s="545"/>
      <c r="T75" s="545"/>
      <c r="U75" s="545"/>
      <c r="V75" s="545"/>
      <c r="W75" s="545"/>
      <c r="X75" s="545"/>
      <c r="Y75" s="545"/>
      <c r="Z75" s="545"/>
    </row>
    <row r="76" ht="9.0" customHeight="1">
      <c r="A76" s="545"/>
      <c r="B76" s="545"/>
      <c r="C76" s="545"/>
      <c r="D76" s="545"/>
      <c r="E76" s="545"/>
      <c r="F76" s="545"/>
      <c r="G76" s="545"/>
      <c r="H76" s="545"/>
      <c r="I76" s="545"/>
      <c r="J76" s="545"/>
      <c r="K76" s="545"/>
      <c r="L76" s="545"/>
      <c r="M76" s="545"/>
      <c r="N76" s="545"/>
      <c r="O76" s="545"/>
      <c r="P76" s="545"/>
      <c r="Q76" s="545"/>
      <c r="R76" s="545"/>
      <c r="S76" s="545"/>
      <c r="T76" s="545"/>
      <c r="U76" s="545"/>
      <c r="V76" s="545"/>
      <c r="W76" s="545"/>
      <c r="X76" s="545"/>
      <c r="Y76" s="545"/>
      <c r="Z76" s="545"/>
    </row>
    <row r="77" ht="9.0" customHeight="1">
      <c r="A77" s="545"/>
      <c r="B77" s="545"/>
      <c r="C77" s="545"/>
      <c r="D77" s="545"/>
      <c r="E77" s="545"/>
      <c r="F77" s="545"/>
      <c r="G77" s="545"/>
      <c r="H77" s="545"/>
      <c r="I77" s="545"/>
      <c r="J77" s="545"/>
      <c r="K77" s="545"/>
      <c r="L77" s="545"/>
      <c r="M77" s="545"/>
      <c r="N77" s="545"/>
      <c r="O77" s="545"/>
      <c r="P77" s="545"/>
      <c r="Q77" s="545"/>
      <c r="R77" s="545"/>
      <c r="S77" s="545"/>
      <c r="T77" s="545"/>
      <c r="U77" s="545"/>
      <c r="V77" s="545"/>
      <c r="W77" s="545"/>
      <c r="X77" s="545"/>
      <c r="Y77" s="545"/>
      <c r="Z77" s="545"/>
    </row>
    <row r="78" ht="9.0" customHeight="1">
      <c r="A78" s="545"/>
      <c r="B78" s="545"/>
      <c r="C78" s="545"/>
      <c r="D78" s="545"/>
      <c r="E78" s="545"/>
      <c r="F78" s="545"/>
      <c r="G78" s="545"/>
      <c r="H78" s="545"/>
      <c r="I78" s="545"/>
      <c r="J78" s="545"/>
      <c r="K78" s="545"/>
      <c r="L78" s="545"/>
      <c r="M78" s="545"/>
      <c r="N78" s="545"/>
      <c r="O78" s="545"/>
      <c r="P78" s="545"/>
      <c r="Q78" s="545"/>
      <c r="R78" s="545"/>
      <c r="S78" s="545"/>
      <c r="T78" s="545"/>
      <c r="U78" s="545"/>
      <c r="V78" s="545"/>
      <c r="W78" s="545"/>
      <c r="X78" s="545"/>
      <c r="Y78" s="545"/>
      <c r="Z78" s="545"/>
    </row>
    <row r="79" ht="9.0" customHeight="1">
      <c r="A79" s="545"/>
      <c r="B79" s="545"/>
      <c r="C79" s="545"/>
      <c r="D79" s="545"/>
      <c r="E79" s="545"/>
      <c r="F79" s="545"/>
      <c r="G79" s="545"/>
      <c r="H79" s="545"/>
      <c r="I79" s="545"/>
      <c r="J79" s="545"/>
      <c r="K79" s="545"/>
      <c r="L79" s="545"/>
      <c r="M79" s="545"/>
      <c r="N79" s="545"/>
      <c r="O79" s="545"/>
      <c r="P79" s="545"/>
      <c r="Q79" s="545"/>
      <c r="R79" s="545"/>
      <c r="S79" s="545"/>
      <c r="T79" s="545"/>
      <c r="U79" s="545"/>
      <c r="V79" s="545"/>
      <c r="W79" s="545"/>
      <c r="X79" s="545"/>
      <c r="Y79" s="545"/>
      <c r="Z79" s="545"/>
    </row>
    <row r="80" ht="9.0" customHeight="1">
      <c r="A80" s="545"/>
      <c r="B80" s="545"/>
      <c r="C80" s="545"/>
      <c r="D80" s="545"/>
      <c r="E80" s="545"/>
      <c r="F80" s="545"/>
      <c r="G80" s="545"/>
      <c r="H80" s="545"/>
      <c r="I80" s="545"/>
      <c r="J80" s="545"/>
      <c r="K80" s="545"/>
      <c r="L80" s="545"/>
      <c r="M80" s="545"/>
      <c r="N80" s="545"/>
      <c r="O80" s="545"/>
      <c r="P80" s="545"/>
      <c r="Q80" s="545"/>
      <c r="R80" s="545"/>
      <c r="S80" s="545"/>
      <c r="T80" s="545"/>
      <c r="U80" s="545"/>
      <c r="V80" s="545"/>
      <c r="W80" s="545"/>
      <c r="X80" s="545"/>
      <c r="Y80" s="545"/>
      <c r="Z80" s="545"/>
    </row>
    <row r="81" ht="9.0" customHeight="1">
      <c r="A81" s="545"/>
      <c r="B81" s="545"/>
      <c r="C81" s="545"/>
      <c r="D81" s="545"/>
      <c r="E81" s="545"/>
      <c r="F81" s="545"/>
      <c r="G81" s="545"/>
      <c r="H81" s="545"/>
      <c r="I81" s="545"/>
      <c r="J81" s="545"/>
      <c r="K81" s="545"/>
      <c r="L81" s="545"/>
      <c r="M81" s="545"/>
      <c r="N81" s="545"/>
      <c r="O81" s="545"/>
      <c r="P81" s="545"/>
      <c r="Q81" s="545"/>
      <c r="R81" s="545"/>
      <c r="S81" s="545"/>
      <c r="T81" s="545"/>
      <c r="U81" s="545"/>
      <c r="V81" s="545"/>
      <c r="W81" s="545"/>
      <c r="X81" s="545"/>
      <c r="Y81" s="545"/>
      <c r="Z81" s="545"/>
    </row>
    <row r="82" ht="9.0" customHeight="1">
      <c r="A82" s="545"/>
      <c r="B82" s="545"/>
      <c r="C82" s="545"/>
      <c r="D82" s="545"/>
      <c r="E82" s="545"/>
      <c r="F82" s="545"/>
      <c r="G82" s="545"/>
      <c r="H82" s="545"/>
      <c r="I82" s="545"/>
      <c r="J82" s="545"/>
      <c r="K82" s="545"/>
      <c r="L82" s="545"/>
      <c r="M82" s="545"/>
      <c r="N82" s="545"/>
      <c r="O82" s="545"/>
      <c r="P82" s="545"/>
      <c r="Q82" s="545"/>
      <c r="R82" s="545"/>
      <c r="S82" s="545"/>
      <c r="T82" s="545"/>
      <c r="U82" s="545"/>
      <c r="V82" s="545"/>
      <c r="W82" s="545"/>
      <c r="X82" s="545"/>
      <c r="Y82" s="545"/>
      <c r="Z82" s="545"/>
    </row>
    <row r="83" ht="9.0" customHeight="1">
      <c r="A83" s="545"/>
      <c r="B83" s="545"/>
      <c r="C83" s="545"/>
      <c r="D83" s="545"/>
      <c r="E83" s="545"/>
      <c r="F83" s="545"/>
      <c r="G83" s="545"/>
      <c r="H83" s="545"/>
      <c r="I83" s="545"/>
      <c r="J83" s="545"/>
      <c r="K83" s="545"/>
      <c r="L83" s="545"/>
      <c r="M83" s="545"/>
      <c r="N83" s="545"/>
      <c r="O83" s="545"/>
      <c r="P83" s="545"/>
      <c r="Q83" s="545"/>
      <c r="R83" s="545"/>
      <c r="S83" s="545"/>
      <c r="T83" s="545"/>
      <c r="U83" s="545"/>
      <c r="V83" s="545"/>
      <c r="W83" s="545"/>
      <c r="X83" s="545"/>
      <c r="Y83" s="545"/>
      <c r="Z83" s="545"/>
    </row>
    <row r="84" ht="9.0" customHeight="1">
      <c r="A84" s="545"/>
      <c r="B84" s="545"/>
      <c r="C84" s="545"/>
      <c r="D84" s="545"/>
      <c r="E84" s="545"/>
      <c r="F84" s="545"/>
      <c r="G84" s="545"/>
      <c r="H84" s="545"/>
      <c r="I84" s="545"/>
      <c r="J84" s="545"/>
      <c r="K84" s="545"/>
      <c r="L84" s="545"/>
      <c r="M84" s="545"/>
      <c r="N84" s="545"/>
      <c r="O84" s="545"/>
      <c r="P84" s="545"/>
      <c r="Q84" s="545"/>
      <c r="R84" s="545"/>
      <c r="S84" s="545"/>
      <c r="T84" s="545"/>
      <c r="U84" s="545"/>
      <c r="V84" s="545"/>
      <c r="W84" s="545"/>
      <c r="X84" s="545"/>
      <c r="Y84" s="545"/>
      <c r="Z84" s="545"/>
    </row>
    <row r="85" ht="9.0" customHeight="1">
      <c r="A85" s="545"/>
      <c r="B85" s="545"/>
      <c r="C85" s="545"/>
      <c r="D85" s="545"/>
      <c r="E85" s="545"/>
      <c r="F85" s="545"/>
      <c r="G85" s="545"/>
      <c r="H85" s="545"/>
      <c r="I85" s="545"/>
      <c r="J85" s="545"/>
      <c r="K85" s="545"/>
      <c r="L85" s="545"/>
      <c r="M85" s="545"/>
      <c r="N85" s="545"/>
      <c r="O85" s="545"/>
      <c r="P85" s="545"/>
      <c r="Q85" s="545"/>
      <c r="R85" s="545"/>
      <c r="S85" s="545"/>
      <c r="T85" s="545"/>
      <c r="U85" s="545"/>
      <c r="V85" s="545"/>
      <c r="W85" s="545"/>
      <c r="X85" s="545"/>
      <c r="Y85" s="545"/>
      <c r="Z85" s="545"/>
    </row>
    <row r="86" ht="9.0" customHeight="1">
      <c r="A86" s="545"/>
      <c r="B86" s="545"/>
      <c r="C86" s="545"/>
      <c r="D86" s="545"/>
      <c r="E86" s="545"/>
      <c r="F86" s="545"/>
      <c r="G86" s="545"/>
      <c r="H86" s="545"/>
      <c r="I86" s="545"/>
      <c r="J86" s="545"/>
      <c r="K86" s="545"/>
      <c r="L86" s="545"/>
      <c r="M86" s="545"/>
      <c r="N86" s="545"/>
      <c r="O86" s="545"/>
      <c r="P86" s="545"/>
      <c r="Q86" s="545"/>
      <c r="R86" s="545"/>
      <c r="S86" s="545"/>
      <c r="T86" s="545"/>
      <c r="U86" s="545"/>
      <c r="V86" s="545"/>
      <c r="W86" s="545"/>
      <c r="X86" s="545"/>
      <c r="Y86" s="545"/>
      <c r="Z86" s="545"/>
    </row>
    <row r="87" ht="9.0" customHeight="1">
      <c r="A87" s="545"/>
      <c r="B87" s="545"/>
      <c r="C87" s="545"/>
      <c r="D87" s="545"/>
      <c r="E87" s="545"/>
      <c r="F87" s="545"/>
      <c r="G87" s="545"/>
      <c r="H87" s="545"/>
      <c r="I87" s="545"/>
      <c r="J87" s="545"/>
      <c r="K87" s="545"/>
      <c r="L87" s="545"/>
      <c r="M87" s="545"/>
      <c r="N87" s="545"/>
      <c r="O87" s="545"/>
      <c r="P87" s="545"/>
      <c r="Q87" s="545"/>
      <c r="R87" s="545"/>
      <c r="S87" s="545"/>
      <c r="T87" s="545"/>
      <c r="U87" s="545"/>
      <c r="V87" s="545"/>
      <c r="W87" s="545"/>
      <c r="X87" s="545"/>
      <c r="Y87" s="545"/>
      <c r="Z87" s="545"/>
    </row>
    <row r="88" ht="9.0" customHeight="1">
      <c r="A88" s="545"/>
      <c r="B88" s="545"/>
      <c r="C88" s="545"/>
      <c r="D88" s="545"/>
      <c r="E88" s="545"/>
      <c r="F88" s="545"/>
      <c r="G88" s="545"/>
      <c r="H88" s="545"/>
      <c r="I88" s="545"/>
      <c r="J88" s="545"/>
      <c r="K88" s="545"/>
      <c r="L88" s="545"/>
      <c r="M88" s="545"/>
      <c r="N88" s="545"/>
      <c r="O88" s="545"/>
      <c r="P88" s="545"/>
      <c r="Q88" s="545"/>
      <c r="R88" s="545"/>
      <c r="S88" s="545"/>
      <c r="T88" s="545"/>
      <c r="U88" s="545"/>
      <c r="V88" s="545"/>
      <c r="W88" s="545"/>
      <c r="X88" s="545"/>
      <c r="Y88" s="545"/>
      <c r="Z88" s="545"/>
    </row>
    <row r="89" ht="9.0" customHeight="1">
      <c r="A89" s="545"/>
      <c r="B89" s="545"/>
      <c r="C89" s="545"/>
      <c r="D89" s="545"/>
      <c r="E89" s="545"/>
      <c r="F89" s="545"/>
      <c r="G89" s="545"/>
      <c r="H89" s="545"/>
      <c r="I89" s="545"/>
      <c r="J89" s="545"/>
      <c r="K89" s="545"/>
      <c r="L89" s="545"/>
      <c r="M89" s="545"/>
      <c r="N89" s="545"/>
      <c r="O89" s="545"/>
      <c r="P89" s="545"/>
      <c r="Q89" s="545"/>
      <c r="R89" s="545"/>
      <c r="S89" s="545"/>
      <c r="T89" s="545"/>
      <c r="U89" s="545"/>
      <c r="V89" s="545"/>
      <c r="W89" s="545"/>
      <c r="X89" s="545"/>
      <c r="Y89" s="545"/>
      <c r="Z89" s="545"/>
    </row>
    <row r="90" ht="9.0" customHeight="1">
      <c r="A90" s="545"/>
      <c r="B90" s="545"/>
      <c r="C90" s="545"/>
      <c r="D90" s="545"/>
      <c r="E90" s="545"/>
      <c r="F90" s="545"/>
      <c r="G90" s="545"/>
      <c r="H90" s="545"/>
      <c r="I90" s="545"/>
      <c r="J90" s="545"/>
      <c r="K90" s="545"/>
      <c r="L90" s="545"/>
      <c r="M90" s="545"/>
      <c r="N90" s="545"/>
      <c r="O90" s="545"/>
      <c r="P90" s="545"/>
      <c r="Q90" s="545"/>
      <c r="R90" s="545"/>
      <c r="S90" s="545"/>
      <c r="T90" s="545"/>
      <c r="U90" s="545"/>
      <c r="V90" s="545"/>
      <c r="W90" s="545"/>
      <c r="X90" s="545"/>
      <c r="Y90" s="545"/>
      <c r="Z90" s="545"/>
    </row>
    <row r="91" ht="9.0" customHeight="1">
      <c r="A91" s="545"/>
      <c r="B91" s="545"/>
      <c r="C91" s="545"/>
      <c r="D91" s="545"/>
      <c r="E91" s="545"/>
      <c r="F91" s="545"/>
      <c r="G91" s="545"/>
      <c r="H91" s="545"/>
      <c r="I91" s="545"/>
      <c r="J91" s="545"/>
      <c r="K91" s="545"/>
      <c r="L91" s="545"/>
      <c r="M91" s="545"/>
      <c r="N91" s="545"/>
      <c r="O91" s="545"/>
      <c r="P91" s="545"/>
      <c r="Q91" s="545"/>
      <c r="R91" s="545"/>
      <c r="S91" s="545"/>
      <c r="T91" s="545"/>
      <c r="U91" s="545"/>
      <c r="V91" s="545"/>
      <c r="W91" s="545"/>
      <c r="X91" s="545"/>
      <c r="Y91" s="545"/>
      <c r="Z91" s="545"/>
    </row>
    <row r="92" ht="9.0" customHeight="1">
      <c r="A92" s="545"/>
      <c r="B92" s="545"/>
      <c r="C92" s="545"/>
      <c r="D92" s="545"/>
      <c r="E92" s="545"/>
      <c r="F92" s="545"/>
      <c r="G92" s="545"/>
      <c r="H92" s="545"/>
      <c r="I92" s="545"/>
      <c r="J92" s="545"/>
      <c r="K92" s="545"/>
      <c r="L92" s="545"/>
      <c r="M92" s="545"/>
      <c r="N92" s="545"/>
      <c r="O92" s="545"/>
      <c r="P92" s="545"/>
      <c r="Q92" s="545"/>
      <c r="R92" s="545"/>
      <c r="S92" s="545"/>
      <c r="T92" s="545"/>
      <c r="U92" s="545"/>
      <c r="V92" s="545"/>
      <c r="W92" s="545"/>
      <c r="X92" s="545"/>
      <c r="Y92" s="545"/>
      <c r="Z92" s="545"/>
    </row>
    <row r="93" ht="9.0" customHeight="1">
      <c r="A93" s="545"/>
      <c r="B93" s="545"/>
      <c r="C93" s="545"/>
      <c r="D93" s="545"/>
      <c r="E93" s="545"/>
      <c r="F93" s="545"/>
      <c r="G93" s="545"/>
      <c r="H93" s="545"/>
      <c r="I93" s="545"/>
      <c r="J93" s="545"/>
      <c r="K93" s="545"/>
      <c r="L93" s="545"/>
      <c r="M93" s="545"/>
      <c r="N93" s="545"/>
      <c r="O93" s="545"/>
      <c r="P93" s="545"/>
      <c r="Q93" s="545"/>
      <c r="R93" s="545"/>
      <c r="S93" s="545"/>
      <c r="T93" s="545"/>
      <c r="U93" s="545"/>
      <c r="V93" s="545"/>
      <c r="W93" s="545"/>
      <c r="X93" s="545"/>
      <c r="Y93" s="545"/>
      <c r="Z93" s="545"/>
    </row>
    <row r="94" ht="9.0" customHeight="1">
      <c r="A94" s="545"/>
      <c r="B94" s="545"/>
      <c r="C94" s="545"/>
      <c r="D94" s="545"/>
      <c r="E94" s="545"/>
      <c r="F94" s="545"/>
      <c r="G94" s="545"/>
      <c r="H94" s="545"/>
      <c r="I94" s="545"/>
      <c r="J94" s="545"/>
      <c r="K94" s="545"/>
      <c r="L94" s="545"/>
      <c r="M94" s="545"/>
      <c r="N94" s="545"/>
      <c r="O94" s="545"/>
      <c r="P94" s="545"/>
      <c r="Q94" s="545"/>
      <c r="R94" s="545"/>
      <c r="S94" s="545"/>
      <c r="T94" s="545"/>
      <c r="U94" s="545"/>
      <c r="V94" s="545"/>
      <c r="W94" s="545"/>
      <c r="X94" s="545"/>
      <c r="Y94" s="545"/>
      <c r="Z94" s="545"/>
    </row>
    <row r="95" ht="9.0" customHeight="1">
      <c r="A95" s="545"/>
      <c r="B95" s="545"/>
      <c r="C95" s="545"/>
      <c r="D95" s="545"/>
      <c r="E95" s="545"/>
      <c r="F95" s="545"/>
      <c r="G95" s="545"/>
      <c r="H95" s="545"/>
      <c r="I95" s="545"/>
      <c r="J95" s="545"/>
      <c r="K95" s="545"/>
      <c r="L95" s="545"/>
      <c r="M95" s="545"/>
      <c r="N95" s="545"/>
      <c r="O95" s="545"/>
      <c r="P95" s="545"/>
      <c r="Q95" s="545"/>
      <c r="R95" s="545"/>
      <c r="S95" s="545"/>
      <c r="T95" s="545"/>
      <c r="U95" s="545"/>
      <c r="V95" s="545"/>
      <c r="W95" s="545"/>
      <c r="X95" s="545"/>
      <c r="Y95" s="545"/>
      <c r="Z95" s="545"/>
    </row>
    <row r="96" ht="9.0" customHeight="1">
      <c r="A96" s="545"/>
      <c r="B96" s="545"/>
      <c r="C96" s="545"/>
      <c r="D96" s="545"/>
      <c r="E96" s="545"/>
      <c r="F96" s="545"/>
      <c r="G96" s="545"/>
      <c r="H96" s="545"/>
      <c r="I96" s="545"/>
      <c r="J96" s="545"/>
      <c r="K96" s="545"/>
      <c r="L96" s="545"/>
      <c r="M96" s="545"/>
      <c r="N96" s="545"/>
      <c r="O96" s="545"/>
      <c r="P96" s="545"/>
      <c r="Q96" s="545"/>
      <c r="R96" s="545"/>
      <c r="S96" s="545"/>
      <c r="T96" s="545"/>
      <c r="U96" s="545"/>
      <c r="V96" s="545"/>
      <c r="W96" s="545"/>
      <c r="X96" s="545"/>
      <c r="Y96" s="545"/>
      <c r="Z96" s="545"/>
    </row>
    <row r="97" ht="9.0" customHeight="1">
      <c r="A97" s="545"/>
      <c r="B97" s="545"/>
      <c r="C97" s="545"/>
      <c r="D97" s="545"/>
      <c r="E97" s="545"/>
      <c r="F97" s="545"/>
      <c r="G97" s="545"/>
      <c r="H97" s="545"/>
      <c r="I97" s="545"/>
      <c r="J97" s="545"/>
      <c r="K97" s="545"/>
      <c r="L97" s="545"/>
      <c r="M97" s="545"/>
      <c r="N97" s="545"/>
      <c r="O97" s="545"/>
      <c r="P97" s="545"/>
      <c r="Q97" s="545"/>
      <c r="R97" s="545"/>
      <c r="S97" s="545"/>
      <c r="T97" s="545"/>
      <c r="U97" s="545"/>
      <c r="V97" s="545"/>
      <c r="W97" s="545"/>
      <c r="X97" s="545"/>
      <c r="Y97" s="545"/>
      <c r="Z97" s="545"/>
    </row>
    <row r="98" ht="9.0" customHeight="1">
      <c r="A98" s="545"/>
      <c r="B98" s="545"/>
      <c r="C98" s="545"/>
      <c r="D98" s="545"/>
      <c r="E98" s="545"/>
      <c r="F98" s="545"/>
      <c r="G98" s="545"/>
      <c r="H98" s="545"/>
      <c r="I98" s="545"/>
      <c r="J98" s="545"/>
      <c r="K98" s="545"/>
      <c r="L98" s="545"/>
      <c r="M98" s="545"/>
      <c r="N98" s="545"/>
      <c r="O98" s="545"/>
      <c r="P98" s="545"/>
      <c r="Q98" s="545"/>
      <c r="R98" s="545"/>
      <c r="S98" s="545"/>
      <c r="T98" s="545"/>
      <c r="U98" s="545"/>
      <c r="V98" s="545"/>
      <c r="W98" s="545"/>
      <c r="X98" s="545"/>
      <c r="Y98" s="545"/>
      <c r="Z98" s="545"/>
    </row>
    <row r="99" ht="9.0" customHeight="1">
      <c r="A99" s="545"/>
      <c r="B99" s="545"/>
      <c r="C99" s="545"/>
      <c r="D99" s="545"/>
      <c r="E99" s="545"/>
      <c r="F99" s="545"/>
      <c r="G99" s="545"/>
      <c r="H99" s="545"/>
      <c r="I99" s="545"/>
      <c r="J99" s="545"/>
      <c r="K99" s="545"/>
      <c r="L99" s="545"/>
      <c r="M99" s="545"/>
      <c r="N99" s="545"/>
      <c r="O99" s="545"/>
      <c r="P99" s="545"/>
      <c r="Q99" s="545"/>
      <c r="R99" s="545"/>
      <c r="S99" s="545"/>
      <c r="T99" s="545"/>
      <c r="U99" s="545"/>
      <c r="V99" s="545"/>
      <c r="W99" s="545"/>
      <c r="X99" s="545"/>
      <c r="Y99" s="545"/>
      <c r="Z99" s="545"/>
    </row>
    <row r="100" ht="9.0" customHeight="1">
      <c r="A100" s="545"/>
      <c r="B100" s="545"/>
      <c r="C100" s="545"/>
      <c r="D100" s="545"/>
      <c r="E100" s="545"/>
      <c r="F100" s="545"/>
      <c r="G100" s="545"/>
      <c r="H100" s="545"/>
      <c r="I100" s="545"/>
      <c r="J100" s="545"/>
      <c r="K100" s="545"/>
      <c r="L100" s="545"/>
      <c r="M100" s="545"/>
      <c r="N100" s="545"/>
      <c r="O100" s="545"/>
      <c r="P100" s="545"/>
      <c r="Q100" s="545"/>
      <c r="R100" s="545"/>
      <c r="S100" s="545"/>
      <c r="T100" s="545"/>
      <c r="U100" s="545"/>
      <c r="V100" s="545"/>
      <c r="W100" s="545"/>
      <c r="X100" s="545"/>
      <c r="Y100" s="545"/>
      <c r="Z100" s="545"/>
    </row>
    <row r="101" ht="9.0" customHeight="1">
      <c r="A101" s="545"/>
      <c r="B101" s="545"/>
      <c r="C101" s="545"/>
      <c r="D101" s="545"/>
      <c r="E101" s="545"/>
      <c r="F101" s="545"/>
      <c r="G101" s="545"/>
      <c r="H101" s="545"/>
      <c r="I101" s="545"/>
      <c r="J101" s="545"/>
      <c r="K101" s="545"/>
      <c r="L101" s="545"/>
      <c r="M101" s="545"/>
      <c r="N101" s="545"/>
      <c r="O101" s="545"/>
      <c r="P101" s="545"/>
      <c r="Q101" s="545"/>
      <c r="R101" s="545"/>
      <c r="S101" s="545"/>
      <c r="T101" s="545"/>
      <c r="U101" s="545"/>
      <c r="V101" s="545"/>
      <c r="W101" s="545"/>
      <c r="X101" s="545"/>
      <c r="Y101" s="545"/>
      <c r="Z101" s="545"/>
    </row>
    <row r="102" ht="9.0" customHeight="1">
      <c r="A102" s="545"/>
      <c r="B102" s="545"/>
      <c r="C102" s="545"/>
      <c r="D102" s="545"/>
      <c r="E102" s="545"/>
      <c r="F102" s="545"/>
      <c r="G102" s="545"/>
      <c r="H102" s="545"/>
      <c r="I102" s="545"/>
      <c r="J102" s="545"/>
      <c r="K102" s="545"/>
      <c r="L102" s="545"/>
      <c r="M102" s="545"/>
      <c r="N102" s="545"/>
      <c r="O102" s="545"/>
      <c r="P102" s="545"/>
      <c r="Q102" s="545"/>
      <c r="R102" s="545"/>
      <c r="S102" s="545"/>
      <c r="T102" s="545"/>
      <c r="U102" s="545"/>
      <c r="V102" s="545"/>
      <c r="W102" s="545"/>
      <c r="X102" s="545"/>
      <c r="Y102" s="545"/>
      <c r="Z102" s="545"/>
    </row>
    <row r="103" ht="9.0" customHeight="1">
      <c r="A103" s="545"/>
      <c r="B103" s="545"/>
      <c r="C103" s="545"/>
      <c r="D103" s="545"/>
      <c r="E103" s="545"/>
      <c r="F103" s="545"/>
      <c r="G103" s="545"/>
      <c r="H103" s="545"/>
      <c r="I103" s="545"/>
      <c r="J103" s="545"/>
      <c r="K103" s="545"/>
      <c r="L103" s="545"/>
      <c r="M103" s="545"/>
      <c r="N103" s="545"/>
      <c r="O103" s="545"/>
      <c r="P103" s="545"/>
      <c r="Q103" s="545"/>
      <c r="R103" s="545"/>
      <c r="S103" s="545"/>
      <c r="T103" s="545"/>
      <c r="U103" s="545"/>
      <c r="V103" s="545"/>
      <c r="W103" s="545"/>
      <c r="X103" s="545"/>
      <c r="Y103" s="545"/>
      <c r="Z103" s="545"/>
    </row>
    <row r="104" ht="9.0" customHeight="1">
      <c r="A104" s="545"/>
      <c r="B104" s="545"/>
      <c r="C104" s="545"/>
      <c r="D104" s="545"/>
      <c r="E104" s="545"/>
      <c r="F104" s="545"/>
      <c r="G104" s="545"/>
      <c r="H104" s="545"/>
      <c r="I104" s="545"/>
      <c r="J104" s="545"/>
      <c r="K104" s="545"/>
      <c r="L104" s="545"/>
      <c r="M104" s="545"/>
      <c r="N104" s="545"/>
      <c r="O104" s="545"/>
      <c r="P104" s="545"/>
      <c r="Q104" s="545"/>
      <c r="R104" s="545"/>
      <c r="S104" s="545"/>
      <c r="T104" s="545"/>
      <c r="U104" s="545"/>
      <c r="V104" s="545"/>
      <c r="W104" s="545"/>
      <c r="X104" s="545"/>
      <c r="Y104" s="545"/>
      <c r="Z104" s="545"/>
    </row>
    <row r="105" ht="9.0" customHeight="1">
      <c r="A105" s="545"/>
      <c r="B105" s="545"/>
      <c r="C105" s="545"/>
      <c r="D105" s="545"/>
      <c r="E105" s="545"/>
      <c r="F105" s="545"/>
      <c r="G105" s="545"/>
      <c r="H105" s="545"/>
      <c r="I105" s="545"/>
      <c r="J105" s="545"/>
      <c r="K105" s="545"/>
      <c r="L105" s="545"/>
      <c r="M105" s="545"/>
      <c r="N105" s="545"/>
      <c r="O105" s="545"/>
      <c r="P105" s="545"/>
      <c r="Q105" s="545"/>
      <c r="R105" s="545"/>
      <c r="S105" s="545"/>
      <c r="T105" s="545"/>
      <c r="U105" s="545"/>
      <c r="V105" s="545"/>
      <c r="W105" s="545"/>
      <c r="X105" s="545"/>
      <c r="Y105" s="545"/>
      <c r="Z105" s="545"/>
    </row>
    <row r="106" ht="9.0" customHeight="1">
      <c r="A106" s="545"/>
      <c r="B106" s="545"/>
      <c r="C106" s="545"/>
      <c r="D106" s="545"/>
      <c r="E106" s="545"/>
      <c r="F106" s="545"/>
      <c r="G106" s="545"/>
      <c r="H106" s="545"/>
      <c r="I106" s="545"/>
      <c r="J106" s="545"/>
      <c r="K106" s="545"/>
      <c r="L106" s="545"/>
      <c r="M106" s="545"/>
      <c r="N106" s="545"/>
      <c r="O106" s="545"/>
      <c r="P106" s="545"/>
      <c r="Q106" s="545"/>
      <c r="R106" s="545"/>
      <c r="S106" s="545"/>
      <c r="T106" s="545"/>
      <c r="U106" s="545"/>
      <c r="V106" s="545"/>
      <c r="W106" s="545"/>
      <c r="X106" s="545"/>
      <c r="Y106" s="545"/>
      <c r="Z106" s="545"/>
    </row>
    <row r="107" ht="9.0" customHeight="1">
      <c r="A107" s="545"/>
      <c r="B107" s="545"/>
      <c r="C107" s="545"/>
      <c r="D107" s="545"/>
      <c r="E107" s="545"/>
      <c r="F107" s="545"/>
      <c r="G107" s="545"/>
      <c r="H107" s="545"/>
      <c r="I107" s="545"/>
      <c r="J107" s="545"/>
      <c r="K107" s="545"/>
      <c r="L107" s="545"/>
      <c r="M107" s="545"/>
      <c r="N107" s="545"/>
      <c r="O107" s="545"/>
      <c r="P107" s="545"/>
      <c r="Q107" s="545"/>
      <c r="R107" s="545"/>
      <c r="S107" s="545"/>
      <c r="T107" s="545"/>
      <c r="U107" s="545"/>
      <c r="V107" s="545"/>
      <c r="W107" s="545"/>
      <c r="X107" s="545"/>
      <c r="Y107" s="545"/>
      <c r="Z107" s="545"/>
    </row>
    <row r="108" ht="9.0" customHeight="1">
      <c r="A108" s="545"/>
      <c r="B108" s="545"/>
      <c r="C108" s="545"/>
      <c r="D108" s="545"/>
      <c r="E108" s="545"/>
      <c r="F108" s="545"/>
      <c r="G108" s="545"/>
      <c r="H108" s="545"/>
      <c r="I108" s="545"/>
      <c r="J108" s="545"/>
      <c r="K108" s="545"/>
      <c r="L108" s="545"/>
      <c r="M108" s="545"/>
      <c r="N108" s="545"/>
      <c r="O108" s="545"/>
      <c r="P108" s="545"/>
      <c r="Q108" s="545"/>
      <c r="R108" s="545"/>
      <c r="S108" s="545"/>
      <c r="T108" s="545"/>
      <c r="U108" s="545"/>
      <c r="V108" s="545"/>
      <c r="W108" s="545"/>
      <c r="X108" s="545"/>
      <c r="Y108" s="545"/>
      <c r="Z108" s="545"/>
    </row>
    <row r="109" ht="9.0" customHeight="1">
      <c r="A109" s="545"/>
      <c r="B109" s="545"/>
      <c r="C109" s="545"/>
      <c r="D109" s="545"/>
      <c r="E109" s="545"/>
      <c r="F109" s="545"/>
      <c r="G109" s="545"/>
      <c r="H109" s="545"/>
      <c r="I109" s="545"/>
      <c r="J109" s="545"/>
      <c r="K109" s="545"/>
      <c r="L109" s="545"/>
      <c r="M109" s="545"/>
      <c r="N109" s="545"/>
      <c r="O109" s="545"/>
      <c r="P109" s="545"/>
      <c r="Q109" s="545"/>
      <c r="R109" s="545"/>
      <c r="S109" s="545"/>
      <c r="T109" s="545"/>
      <c r="U109" s="545"/>
      <c r="V109" s="545"/>
      <c r="W109" s="545"/>
      <c r="X109" s="545"/>
      <c r="Y109" s="545"/>
      <c r="Z109" s="545"/>
    </row>
    <row r="110" ht="9.0" customHeight="1">
      <c r="A110" s="545"/>
      <c r="B110" s="545"/>
      <c r="C110" s="545"/>
      <c r="D110" s="545"/>
      <c r="E110" s="545"/>
      <c r="F110" s="545"/>
      <c r="G110" s="545"/>
      <c r="H110" s="545"/>
      <c r="I110" s="545"/>
      <c r="J110" s="545"/>
      <c r="K110" s="545"/>
      <c r="L110" s="545"/>
      <c r="M110" s="545"/>
      <c r="N110" s="545"/>
      <c r="O110" s="545"/>
      <c r="P110" s="545"/>
      <c r="Q110" s="545"/>
      <c r="R110" s="545"/>
      <c r="S110" s="545"/>
      <c r="T110" s="545"/>
      <c r="U110" s="545"/>
      <c r="V110" s="545"/>
      <c r="W110" s="545"/>
      <c r="X110" s="545"/>
      <c r="Y110" s="545"/>
      <c r="Z110" s="545"/>
    </row>
    <row r="111" ht="9.0" customHeight="1">
      <c r="A111" s="545"/>
      <c r="B111" s="545"/>
      <c r="C111" s="545"/>
      <c r="D111" s="545"/>
      <c r="E111" s="545"/>
      <c r="F111" s="545"/>
      <c r="G111" s="545"/>
      <c r="H111" s="545"/>
      <c r="I111" s="545"/>
      <c r="J111" s="545"/>
      <c r="K111" s="545"/>
      <c r="L111" s="545"/>
      <c r="M111" s="545"/>
      <c r="N111" s="545"/>
      <c r="O111" s="545"/>
      <c r="P111" s="545"/>
      <c r="Q111" s="545"/>
      <c r="R111" s="545"/>
      <c r="S111" s="545"/>
      <c r="T111" s="545"/>
      <c r="U111" s="545"/>
      <c r="V111" s="545"/>
      <c r="W111" s="545"/>
      <c r="X111" s="545"/>
      <c r="Y111" s="545"/>
      <c r="Z111" s="545"/>
    </row>
    <row r="112" ht="9.0" customHeight="1">
      <c r="A112" s="545"/>
      <c r="B112" s="545"/>
      <c r="C112" s="545"/>
      <c r="D112" s="545"/>
      <c r="E112" s="545"/>
      <c r="F112" s="545"/>
      <c r="G112" s="545"/>
      <c r="H112" s="545"/>
      <c r="I112" s="545"/>
      <c r="J112" s="545"/>
      <c r="K112" s="545"/>
      <c r="L112" s="545"/>
      <c r="M112" s="545"/>
      <c r="N112" s="545"/>
      <c r="O112" s="545"/>
      <c r="P112" s="545"/>
      <c r="Q112" s="545"/>
      <c r="R112" s="545"/>
      <c r="S112" s="545"/>
      <c r="T112" s="545"/>
      <c r="U112" s="545"/>
      <c r="V112" s="545"/>
      <c r="W112" s="545"/>
      <c r="X112" s="545"/>
      <c r="Y112" s="545"/>
      <c r="Z112" s="545"/>
    </row>
    <row r="113" ht="9.0" customHeight="1">
      <c r="A113" s="545"/>
      <c r="B113" s="545"/>
      <c r="C113" s="545"/>
      <c r="D113" s="545"/>
      <c r="E113" s="545"/>
      <c r="F113" s="545"/>
      <c r="G113" s="545"/>
      <c r="H113" s="545"/>
      <c r="I113" s="545"/>
      <c r="J113" s="545"/>
      <c r="K113" s="545"/>
      <c r="L113" s="545"/>
      <c r="M113" s="545"/>
      <c r="N113" s="545"/>
      <c r="O113" s="545"/>
      <c r="P113" s="545"/>
      <c r="Q113" s="545"/>
      <c r="R113" s="545"/>
      <c r="S113" s="545"/>
      <c r="T113" s="545"/>
      <c r="U113" s="545"/>
      <c r="V113" s="545"/>
      <c r="W113" s="545"/>
      <c r="X113" s="545"/>
      <c r="Y113" s="545"/>
      <c r="Z113" s="545"/>
    </row>
    <row r="114" ht="9.0" customHeight="1">
      <c r="A114" s="545"/>
      <c r="B114" s="545"/>
      <c r="C114" s="545"/>
      <c r="D114" s="545"/>
      <c r="E114" s="545"/>
      <c r="F114" s="545"/>
      <c r="G114" s="545"/>
      <c r="H114" s="545"/>
      <c r="I114" s="545"/>
      <c r="J114" s="545"/>
      <c r="K114" s="545"/>
      <c r="L114" s="545"/>
      <c r="M114" s="545"/>
      <c r="N114" s="545"/>
      <c r="O114" s="545"/>
      <c r="P114" s="545"/>
      <c r="Q114" s="545"/>
      <c r="R114" s="545"/>
      <c r="S114" s="545"/>
      <c r="T114" s="545"/>
      <c r="U114" s="545"/>
      <c r="V114" s="545"/>
      <c r="W114" s="545"/>
      <c r="X114" s="545"/>
      <c r="Y114" s="545"/>
      <c r="Z114" s="545"/>
    </row>
    <row r="115" ht="9.0" customHeight="1">
      <c r="A115" s="545"/>
      <c r="B115" s="545"/>
      <c r="C115" s="545"/>
      <c r="D115" s="545"/>
      <c r="E115" s="545"/>
      <c r="F115" s="545"/>
      <c r="G115" s="545"/>
      <c r="H115" s="545"/>
      <c r="I115" s="545"/>
      <c r="J115" s="545"/>
      <c r="K115" s="545"/>
      <c r="L115" s="545"/>
      <c r="M115" s="545"/>
      <c r="N115" s="545"/>
      <c r="O115" s="545"/>
      <c r="P115" s="545"/>
      <c r="Q115" s="545"/>
      <c r="R115" s="545"/>
      <c r="S115" s="545"/>
      <c r="T115" s="545"/>
      <c r="U115" s="545"/>
      <c r="V115" s="545"/>
      <c r="W115" s="545"/>
      <c r="X115" s="545"/>
      <c r="Y115" s="545"/>
      <c r="Z115" s="545"/>
    </row>
    <row r="116" ht="9.0" customHeight="1">
      <c r="A116" s="545"/>
      <c r="B116" s="545"/>
      <c r="C116" s="545"/>
      <c r="D116" s="545"/>
      <c r="E116" s="545"/>
      <c r="F116" s="545"/>
      <c r="G116" s="545"/>
      <c r="H116" s="545"/>
      <c r="I116" s="545"/>
      <c r="J116" s="545"/>
      <c r="K116" s="545"/>
      <c r="L116" s="545"/>
      <c r="M116" s="545"/>
      <c r="N116" s="545"/>
      <c r="O116" s="545"/>
      <c r="P116" s="545"/>
      <c r="Q116" s="545"/>
      <c r="R116" s="545"/>
      <c r="S116" s="545"/>
      <c r="T116" s="545"/>
      <c r="U116" s="545"/>
      <c r="V116" s="545"/>
      <c r="W116" s="545"/>
      <c r="X116" s="545"/>
      <c r="Y116" s="545"/>
      <c r="Z116" s="545"/>
    </row>
    <row r="117" ht="9.0" customHeight="1">
      <c r="A117" s="545"/>
      <c r="B117" s="545"/>
      <c r="C117" s="545"/>
      <c r="D117" s="545"/>
      <c r="E117" s="545"/>
      <c r="F117" s="545"/>
      <c r="G117" s="545"/>
      <c r="H117" s="545"/>
      <c r="I117" s="545"/>
      <c r="J117" s="545"/>
      <c r="K117" s="545"/>
      <c r="L117" s="545"/>
      <c r="M117" s="545"/>
      <c r="N117" s="545"/>
      <c r="O117" s="545"/>
      <c r="P117" s="545"/>
      <c r="Q117" s="545"/>
      <c r="R117" s="545"/>
      <c r="S117" s="545"/>
      <c r="T117" s="545"/>
      <c r="U117" s="545"/>
      <c r="V117" s="545"/>
      <c r="W117" s="545"/>
      <c r="X117" s="545"/>
      <c r="Y117" s="545"/>
      <c r="Z117" s="545"/>
    </row>
    <row r="118" ht="9.0" customHeight="1">
      <c r="A118" s="545"/>
      <c r="B118" s="545"/>
      <c r="C118" s="545"/>
      <c r="D118" s="545"/>
      <c r="E118" s="545"/>
      <c r="F118" s="545"/>
      <c r="G118" s="545"/>
      <c r="H118" s="545"/>
      <c r="I118" s="545"/>
      <c r="J118" s="545"/>
      <c r="K118" s="545"/>
      <c r="L118" s="545"/>
      <c r="M118" s="545"/>
      <c r="N118" s="545"/>
      <c r="O118" s="545"/>
      <c r="P118" s="545"/>
      <c r="Q118" s="545"/>
      <c r="R118" s="545"/>
      <c r="S118" s="545"/>
      <c r="T118" s="545"/>
      <c r="U118" s="545"/>
      <c r="V118" s="545"/>
      <c r="W118" s="545"/>
      <c r="X118" s="545"/>
      <c r="Y118" s="545"/>
      <c r="Z118" s="545"/>
    </row>
    <row r="119" ht="9.0" customHeight="1">
      <c r="A119" s="545"/>
      <c r="B119" s="545"/>
      <c r="C119" s="545"/>
      <c r="D119" s="545"/>
      <c r="E119" s="545"/>
      <c r="F119" s="545"/>
      <c r="G119" s="545"/>
      <c r="H119" s="545"/>
      <c r="I119" s="545"/>
      <c r="J119" s="545"/>
      <c r="K119" s="545"/>
      <c r="L119" s="545"/>
      <c r="M119" s="545"/>
      <c r="N119" s="545"/>
      <c r="O119" s="545"/>
      <c r="P119" s="545"/>
      <c r="Q119" s="545"/>
      <c r="R119" s="545"/>
      <c r="S119" s="545"/>
      <c r="T119" s="545"/>
      <c r="U119" s="545"/>
      <c r="V119" s="545"/>
      <c r="W119" s="545"/>
      <c r="X119" s="545"/>
      <c r="Y119" s="545"/>
      <c r="Z119" s="545"/>
    </row>
    <row r="120" ht="9.0" customHeight="1">
      <c r="A120" s="545"/>
      <c r="B120" s="545"/>
      <c r="C120" s="545"/>
      <c r="D120" s="545"/>
      <c r="E120" s="545"/>
      <c r="F120" s="545"/>
      <c r="G120" s="545"/>
      <c r="H120" s="545"/>
      <c r="I120" s="545"/>
      <c r="J120" s="545"/>
      <c r="K120" s="545"/>
      <c r="L120" s="545"/>
      <c r="M120" s="545"/>
      <c r="N120" s="545"/>
      <c r="O120" s="545"/>
      <c r="P120" s="545"/>
      <c r="Q120" s="545"/>
      <c r="R120" s="545"/>
      <c r="S120" s="545"/>
      <c r="T120" s="545"/>
      <c r="U120" s="545"/>
      <c r="V120" s="545"/>
      <c r="W120" s="545"/>
      <c r="X120" s="545"/>
      <c r="Y120" s="545"/>
      <c r="Z120" s="545"/>
    </row>
    <row r="121" ht="9.0" customHeight="1">
      <c r="A121" s="545"/>
      <c r="B121" s="545"/>
      <c r="C121" s="545"/>
      <c r="D121" s="545"/>
      <c r="E121" s="545"/>
      <c r="F121" s="545"/>
      <c r="G121" s="545"/>
      <c r="H121" s="545"/>
      <c r="I121" s="545"/>
      <c r="J121" s="545"/>
      <c r="K121" s="545"/>
      <c r="L121" s="545"/>
      <c r="M121" s="545"/>
      <c r="N121" s="545"/>
      <c r="O121" s="545"/>
      <c r="P121" s="545"/>
      <c r="Q121" s="545"/>
      <c r="R121" s="545"/>
      <c r="S121" s="545"/>
      <c r="T121" s="545"/>
      <c r="U121" s="545"/>
      <c r="V121" s="545"/>
      <c r="W121" s="545"/>
      <c r="X121" s="545"/>
      <c r="Y121" s="545"/>
      <c r="Z121" s="545"/>
    </row>
    <row r="122" ht="9.0" customHeight="1">
      <c r="A122" s="545"/>
      <c r="B122" s="545"/>
      <c r="C122" s="545"/>
      <c r="D122" s="545"/>
      <c r="E122" s="545"/>
      <c r="F122" s="545"/>
      <c r="G122" s="545"/>
      <c r="H122" s="545"/>
      <c r="I122" s="545"/>
      <c r="J122" s="545"/>
      <c r="K122" s="545"/>
      <c r="L122" s="545"/>
      <c r="M122" s="545"/>
      <c r="N122" s="545"/>
      <c r="O122" s="545"/>
      <c r="P122" s="545"/>
      <c r="Q122" s="545"/>
      <c r="R122" s="545"/>
      <c r="S122" s="545"/>
      <c r="T122" s="545"/>
      <c r="U122" s="545"/>
      <c r="V122" s="545"/>
      <c r="W122" s="545"/>
      <c r="X122" s="545"/>
      <c r="Y122" s="545"/>
      <c r="Z122" s="545"/>
    </row>
    <row r="123" ht="9.0" customHeight="1">
      <c r="A123" s="545"/>
      <c r="B123" s="545"/>
      <c r="C123" s="545"/>
      <c r="D123" s="545"/>
      <c r="E123" s="545"/>
      <c r="F123" s="545"/>
      <c r="G123" s="545"/>
      <c r="H123" s="545"/>
      <c r="I123" s="545"/>
      <c r="J123" s="545"/>
      <c r="K123" s="545"/>
      <c r="L123" s="545"/>
      <c r="M123" s="545"/>
      <c r="N123" s="545"/>
      <c r="O123" s="545"/>
      <c r="P123" s="545"/>
      <c r="Q123" s="545"/>
      <c r="R123" s="545"/>
      <c r="S123" s="545"/>
      <c r="T123" s="545"/>
      <c r="U123" s="545"/>
      <c r="V123" s="545"/>
      <c r="W123" s="545"/>
      <c r="X123" s="545"/>
      <c r="Y123" s="545"/>
      <c r="Z123" s="545"/>
    </row>
    <row r="124" ht="9.0" customHeight="1">
      <c r="A124" s="545"/>
      <c r="B124" s="545"/>
      <c r="C124" s="545"/>
      <c r="D124" s="545"/>
      <c r="E124" s="545"/>
      <c r="F124" s="545"/>
      <c r="G124" s="545"/>
      <c r="H124" s="545"/>
      <c r="I124" s="545"/>
      <c r="J124" s="545"/>
      <c r="K124" s="545"/>
      <c r="L124" s="545"/>
      <c r="M124" s="545"/>
      <c r="N124" s="545"/>
      <c r="O124" s="545"/>
      <c r="P124" s="545"/>
      <c r="Q124" s="545"/>
      <c r="R124" s="545"/>
      <c r="S124" s="545"/>
      <c r="T124" s="545"/>
      <c r="U124" s="545"/>
      <c r="V124" s="545"/>
      <c r="W124" s="545"/>
      <c r="X124" s="545"/>
      <c r="Y124" s="545"/>
      <c r="Z124" s="545"/>
    </row>
    <row r="125" ht="9.0" customHeight="1">
      <c r="A125" s="545"/>
      <c r="B125" s="545"/>
      <c r="C125" s="545"/>
      <c r="D125" s="545"/>
      <c r="E125" s="545"/>
      <c r="F125" s="545"/>
      <c r="G125" s="545"/>
      <c r="H125" s="545"/>
      <c r="I125" s="545"/>
      <c r="J125" s="545"/>
      <c r="K125" s="545"/>
      <c r="L125" s="545"/>
      <c r="M125" s="545"/>
      <c r="N125" s="545"/>
      <c r="O125" s="545"/>
      <c r="P125" s="545"/>
      <c r="Q125" s="545"/>
      <c r="R125" s="545"/>
      <c r="S125" s="545"/>
      <c r="T125" s="545"/>
      <c r="U125" s="545"/>
      <c r="V125" s="545"/>
      <c r="W125" s="545"/>
      <c r="X125" s="545"/>
      <c r="Y125" s="545"/>
      <c r="Z125" s="545"/>
    </row>
    <row r="126" ht="9.0" customHeight="1">
      <c r="A126" s="545"/>
      <c r="B126" s="545"/>
      <c r="C126" s="545"/>
      <c r="D126" s="545"/>
      <c r="E126" s="545"/>
      <c r="F126" s="545"/>
      <c r="G126" s="545"/>
      <c r="H126" s="545"/>
      <c r="I126" s="545"/>
      <c r="J126" s="545"/>
      <c r="K126" s="545"/>
      <c r="L126" s="545"/>
      <c r="M126" s="545"/>
      <c r="N126" s="545"/>
      <c r="O126" s="545"/>
      <c r="P126" s="545"/>
      <c r="Q126" s="545"/>
      <c r="R126" s="545"/>
      <c r="S126" s="545"/>
      <c r="T126" s="545"/>
      <c r="U126" s="545"/>
      <c r="V126" s="545"/>
      <c r="W126" s="545"/>
      <c r="X126" s="545"/>
      <c r="Y126" s="545"/>
      <c r="Z126" s="545"/>
    </row>
    <row r="127" ht="9.0" customHeight="1">
      <c r="A127" s="545"/>
      <c r="B127" s="545"/>
      <c r="C127" s="545"/>
      <c r="D127" s="545"/>
      <c r="E127" s="545"/>
      <c r="F127" s="545"/>
      <c r="G127" s="545"/>
      <c r="H127" s="545"/>
      <c r="I127" s="545"/>
      <c r="J127" s="545"/>
      <c r="K127" s="545"/>
      <c r="L127" s="545"/>
      <c r="M127" s="545"/>
      <c r="N127" s="545"/>
      <c r="O127" s="545"/>
      <c r="P127" s="545"/>
      <c r="Q127" s="545"/>
      <c r="R127" s="545"/>
      <c r="S127" s="545"/>
      <c r="T127" s="545"/>
      <c r="U127" s="545"/>
      <c r="V127" s="545"/>
      <c r="W127" s="545"/>
      <c r="X127" s="545"/>
      <c r="Y127" s="545"/>
      <c r="Z127" s="545"/>
    </row>
    <row r="128" ht="9.0" customHeight="1">
      <c r="A128" s="545"/>
      <c r="B128" s="545"/>
      <c r="C128" s="545"/>
      <c r="D128" s="545"/>
      <c r="E128" s="545"/>
      <c r="F128" s="545"/>
      <c r="G128" s="545"/>
      <c r="H128" s="545"/>
      <c r="I128" s="545"/>
      <c r="J128" s="545"/>
      <c r="K128" s="545"/>
      <c r="L128" s="545"/>
      <c r="M128" s="545"/>
      <c r="N128" s="545"/>
      <c r="O128" s="545"/>
      <c r="P128" s="545"/>
      <c r="Q128" s="545"/>
      <c r="R128" s="545"/>
      <c r="S128" s="545"/>
      <c r="T128" s="545"/>
      <c r="U128" s="545"/>
      <c r="V128" s="545"/>
      <c r="W128" s="545"/>
      <c r="X128" s="545"/>
      <c r="Y128" s="545"/>
      <c r="Z128" s="545"/>
    </row>
    <row r="129" ht="9.0" customHeight="1">
      <c r="A129" s="545"/>
      <c r="B129" s="545"/>
      <c r="C129" s="545"/>
      <c r="D129" s="545"/>
      <c r="E129" s="545"/>
      <c r="F129" s="545"/>
      <c r="G129" s="545"/>
      <c r="H129" s="545"/>
      <c r="I129" s="545"/>
      <c r="J129" s="545"/>
      <c r="K129" s="545"/>
      <c r="L129" s="545"/>
      <c r="M129" s="545"/>
      <c r="N129" s="545"/>
      <c r="O129" s="545"/>
      <c r="P129" s="545"/>
      <c r="Q129" s="545"/>
      <c r="R129" s="545"/>
      <c r="S129" s="545"/>
      <c r="T129" s="545"/>
      <c r="U129" s="545"/>
      <c r="V129" s="545"/>
      <c r="W129" s="545"/>
      <c r="X129" s="545"/>
      <c r="Y129" s="545"/>
      <c r="Z129" s="545"/>
    </row>
    <row r="130" ht="9.0" customHeight="1">
      <c r="A130" s="545"/>
      <c r="B130" s="545"/>
      <c r="C130" s="545"/>
      <c r="D130" s="545"/>
      <c r="E130" s="545"/>
      <c r="F130" s="545"/>
      <c r="G130" s="545"/>
      <c r="H130" s="545"/>
      <c r="I130" s="545"/>
      <c r="J130" s="545"/>
      <c r="K130" s="545"/>
      <c r="L130" s="545"/>
      <c r="M130" s="545"/>
      <c r="N130" s="545"/>
      <c r="O130" s="545"/>
      <c r="P130" s="545"/>
      <c r="Q130" s="545"/>
      <c r="R130" s="545"/>
      <c r="S130" s="545"/>
      <c r="T130" s="545"/>
      <c r="U130" s="545"/>
      <c r="V130" s="545"/>
      <c r="W130" s="545"/>
      <c r="X130" s="545"/>
      <c r="Y130" s="545"/>
      <c r="Z130" s="545"/>
    </row>
    <row r="131" ht="9.0" customHeight="1">
      <c r="A131" s="545"/>
      <c r="B131" s="545"/>
      <c r="C131" s="545"/>
      <c r="D131" s="545"/>
      <c r="E131" s="545"/>
      <c r="F131" s="545"/>
      <c r="G131" s="545"/>
      <c r="H131" s="545"/>
      <c r="I131" s="545"/>
      <c r="J131" s="545"/>
      <c r="K131" s="545"/>
      <c r="L131" s="545"/>
      <c r="M131" s="545"/>
      <c r="N131" s="545"/>
      <c r="O131" s="545"/>
      <c r="P131" s="545"/>
      <c r="Q131" s="545"/>
      <c r="R131" s="545"/>
      <c r="S131" s="545"/>
      <c r="T131" s="545"/>
      <c r="U131" s="545"/>
      <c r="V131" s="545"/>
      <c r="W131" s="545"/>
      <c r="X131" s="545"/>
      <c r="Y131" s="545"/>
      <c r="Z131" s="545"/>
    </row>
    <row r="132" ht="9.0" customHeight="1">
      <c r="A132" s="545"/>
      <c r="B132" s="545"/>
      <c r="C132" s="545"/>
      <c r="D132" s="545"/>
      <c r="E132" s="545"/>
      <c r="F132" s="545"/>
      <c r="G132" s="545"/>
      <c r="H132" s="545"/>
      <c r="I132" s="545"/>
      <c r="J132" s="545"/>
      <c r="K132" s="545"/>
      <c r="L132" s="545"/>
      <c r="M132" s="545"/>
      <c r="N132" s="545"/>
      <c r="O132" s="545"/>
      <c r="P132" s="545"/>
      <c r="Q132" s="545"/>
      <c r="R132" s="545"/>
      <c r="S132" s="545"/>
      <c r="T132" s="545"/>
      <c r="U132" s="545"/>
      <c r="V132" s="545"/>
      <c r="W132" s="545"/>
      <c r="X132" s="545"/>
      <c r="Y132" s="545"/>
      <c r="Z132" s="545"/>
    </row>
    <row r="133" ht="9.0" customHeight="1">
      <c r="A133" s="545"/>
      <c r="B133" s="545"/>
      <c r="C133" s="545"/>
      <c r="D133" s="545"/>
      <c r="E133" s="545"/>
      <c r="F133" s="545"/>
      <c r="G133" s="545"/>
      <c r="H133" s="545"/>
      <c r="I133" s="545"/>
      <c r="J133" s="545"/>
      <c r="K133" s="545"/>
      <c r="L133" s="545"/>
      <c r="M133" s="545"/>
      <c r="N133" s="545"/>
      <c r="O133" s="545"/>
      <c r="P133" s="545"/>
      <c r="Q133" s="545"/>
      <c r="R133" s="545"/>
      <c r="S133" s="545"/>
      <c r="T133" s="545"/>
      <c r="U133" s="545"/>
      <c r="V133" s="545"/>
      <c r="W133" s="545"/>
      <c r="X133" s="545"/>
      <c r="Y133" s="545"/>
      <c r="Z133" s="545"/>
    </row>
    <row r="134" ht="9.0" customHeight="1">
      <c r="A134" s="545"/>
      <c r="B134" s="545"/>
      <c r="C134" s="545"/>
      <c r="D134" s="545"/>
      <c r="E134" s="545"/>
      <c r="F134" s="545"/>
      <c r="G134" s="545"/>
      <c r="H134" s="545"/>
      <c r="I134" s="545"/>
      <c r="J134" s="545"/>
      <c r="K134" s="545"/>
      <c r="L134" s="545"/>
      <c r="M134" s="545"/>
      <c r="N134" s="545"/>
      <c r="O134" s="545"/>
      <c r="P134" s="545"/>
      <c r="Q134" s="545"/>
      <c r="R134" s="545"/>
      <c r="S134" s="545"/>
      <c r="T134" s="545"/>
      <c r="U134" s="545"/>
      <c r="V134" s="545"/>
      <c r="W134" s="545"/>
      <c r="X134" s="545"/>
      <c r="Y134" s="545"/>
      <c r="Z134" s="545"/>
    </row>
    <row r="135" ht="9.0" customHeight="1">
      <c r="A135" s="545"/>
      <c r="B135" s="545"/>
      <c r="C135" s="545"/>
      <c r="D135" s="545"/>
      <c r="E135" s="545"/>
      <c r="F135" s="545"/>
      <c r="G135" s="545"/>
      <c r="H135" s="545"/>
      <c r="I135" s="545"/>
      <c r="J135" s="545"/>
      <c r="K135" s="545"/>
      <c r="L135" s="545"/>
      <c r="M135" s="545"/>
      <c r="N135" s="545"/>
      <c r="O135" s="545"/>
      <c r="P135" s="545"/>
      <c r="Q135" s="545"/>
      <c r="R135" s="545"/>
      <c r="S135" s="545"/>
      <c r="T135" s="545"/>
      <c r="U135" s="545"/>
      <c r="V135" s="545"/>
      <c r="W135" s="545"/>
      <c r="X135" s="545"/>
      <c r="Y135" s="545"/>
      <c r="Z135" s="545"/>
    </row>
    <row r="136" ht="9.0" customHeight="1">
      <c r="A136" s="545"/>
      <c r="B136" s="545"/>
      <c r="C136" s="545"/>
      <c r="D136" s="545"/>
      <c r="E136" s="545"/>
      <c r="F136" s="545"/>
      <c r="G136" s="545"/>
      <c r="H136" s="545"/>
      <c r="I136" s="545"/>
      <c r="J136" s="545"/>
      <c r="K136" s="545"/>
      <c r="L136" s="545"/>
      <c r="M136" s="545"/>
      <c r="N136" s="545"/>
      <c r="O136" s="545"/>
      <c r="P136" s="545"/>
      <c r="Q136" s="545"/>
      <c r="R136" s="545"/>
      <c r="S136" s="545"/>
      <c r="T136" s="545"/>
      <c r="U136" s="545"/>
      <c r="V136" s="545"/>
      <c r="W136" s="545"/>
      <c r="X136" s="545"/>
      <c r="Y136" s="545"/>
      <c r="Z136" s="545"/>
    </row>
    <row r="137" ht="9.0" customHeight="1">
      <c r="A137" s="545"/>
      <c r="B137" s="545"/>
      <c r="C137" s="545"/>
      <c r="D137" s="545"/>
      <c r="E137" s="545"/>
      <c r="F137" s="545"/>
      <c r="G137" s="545"/>
      <c r="H137" s="545"/>
      <c r="I137" s="545"/>
      <c r="J137" s="545"/>
      <c r="K137" s="545"/>
      <c r="L137" s="545"/>
      <c r="M137" s="545"/>
      <c r="N137" s="545"/>
      <c r="O137" s="545"/>
      <c r="P137" s="545"/>
      <c r="Q137" s="545"/>
      <c r="R137" s="545"/>
      <c r="S137" s="545"/>
      <c r="T137" s="545"/>
      <c r="U137" s="545"/>
      <c r="V137" s="545"/>
      <c r="W137" s="545"/>
      <c r="X137" s="545"/>
      <c r="Y137" s="545"/>
      <c r="Z137" s="545"/>
    </row>
    <row r="138" ht="9.0" customHeight="1">
      <c r="A138" s="545"/>
      <c r="B138" s="545"/>
      <c r="C138" s="545"/>
      <c r="D138" s="545"/>
      <c r="E138" s="545"/>
      <c r="F138" s="545"/>
      <c r="G138" s="545"/>
      <c r="H138" s="545"/>
      <c r="I138" s="545"/>
      <c r="J138" s="545"/>
      <c r="K138" s="545"/>
      <c r="L138" s="545"/>
      <c r="M138" s="545"/>
      <c r="N138" s="545"/>
      <c r="O138" s="545"/>
      <c r="P138" s="545"/>
      <c r="Q138" s="545"/>
      <c r="R138" s="545"/>
      <c r="S138" s="545"/>
      <c r="T138" s="545"/>
      <c r="U138" s="545"/>
      <c r="V138" s="545"/>
      <c r="W138" s="545"/>
      <c r="X138" s="545"/>
      <c r="Y138" s="545"/>
      <c r="Z138" s="545"/>
    </row>
    <row r="139" ht="9.0" customHeight="1">
      <c r="A139" s="545"/>
      <c r="B139" s="545"/>
      <c r="C139" s="545"/>
      <c r="D139" s="545"/>
      <c r="E139" s="545"/>
      <c r="F139" s="545"/>
      <c r="G139" s="545"/>
      <c r="H139" s="545"/>
      <c r="I139" s="545"/>
      <c r="J139" s="545"/>
      <c r="K139" s="545"/>
      <c r="L139" s="545"/>
      <c r="M139" s="545"/>
      <c r="N139" s="545"/>
      <c r="O139" s="545"/>
      <c r="P139" s="545"/>
      <c r="Q139" s="545"/>
      <c r="R139" s="545"/>
      <c r="S139" s="545"/>
      <c r="T139" s="545"/>
      <c r="U139" s="545"/>
      <c r="V139" s="545"/>
      <c r="W139" s="545"/>
      <c r="X139" s="545"/>
      <c r="Y139" s="545"/>
      <c r="Z139" s="545"/>
    </row>
    <row r="140" ht="9.0" customHeight="1">
      <c r="A140" s="545"/>
      <c r="B140" s="545"/>
      <c r="C140" s="545"/>
      <c r="D140" s="545"/>
      <c r="E140" s="545"/>
      <c r="F140" s="545"/>
      <c r="G140" s="545"/>
      <c r="H140" s="545"/>
      <c r="I140" s="545"/>
      <c r="J140" s="545"/>
      <c r="K140" s="545"/>
      <c r="L140" s="545"/>
      <c r="M140" s="545"/>
      <c r="N140" s="545"/>
      <c r="O140" s="545"/>
      <c r="P140" s="545"/>
      <c r="Q140" s="545"/>
      <c r="R140" s="545"/>
      <c r="S140" s="545"/>
      <c r="T140" s="545"/>
      <c r="U140" s="545"/>
      <c r="V140" s="545"/>
      <c r="W140" s="545"/>
      <c r="X140" s="545"/>
      <c r="Y140" s="545"/>
      <c r="Z140" s="545"/>
    </row>
    <row r="141" ht="9.0" customHeight="1">
      <c r="A141" s="545"/>
      <c r="B141" s="545"/>
      <c r="C141" s="545"/>
      <c r="D141" s="545"/>
      <c r="E141" s="545"/>
      <c r="F141" s="545"/>
      <c r="G141" s="545"/>
      <c r="H141" s="545"/>
      <c r="I141" s="545"/>
      <c r="J141" s="545"/>
      <c r="K141" s="545"/>
      <c r="L141" s="545"/>
      <c r="M141" s="545"/>
      <c r="N141" s="545"/>
      <c r="O141" s="545"/>
      <c r="P141" s="545"/>
      <c r="Q141" s="545"/>
      <c r="R141" s="545"/>
      <c r="S141" s="545"/>
      <c r="T141" s="545"/>
      <c r="U141" s="545"/>
      <c r="V141" s="545"/>
      <c r="W141" s="545"/>
      <c r="X141" s="545"/>
      <c r="Y141" s="545"/>
      <c r="Z141" s="545"/>
    </row>
    <row r="142" ht="9.0" customHeight="1">
      <c r="A142" s="545"/>
      <c r="B142" s="545"/>
      <c r="C142" s="545"/>
      <c r="D142" s="545"/>
      <c r="E142" s="545"/>
      <c r="F142" s="545"/>
      <c r="G142" s="545"/>
      <c r="H142" s="545"/>
      <c r="I142" s="545"/>
      <c r="J142" s="545"/>
      <c r="K142" s="545"/>
      <c r="L142" s="545"/>
      <c r="M142" s="545"/>
      <c r="N142" s="545"/>
      <c r="O142" s="545"/>
      <c r="P142" s="545"/>
      <c r="Q142" s="545"/>
      <c r="R142" s="545"/>
      <c r="S142" s="545"/>
      <c r="T142" s="545"/>
      <c r="U142" s="545"/>
      <c r="V142" s="545"/>
      <c r="W142" s="545"/>
      <c r="X142" s="545"/>
      <c r="Y142" s="545"/>
      <c r="Z142" s="545"/>
    </row>
    <row r="143" ht="9.0" customHeight="1">
      <c r="A143" s="545"/>
      <c r="B143" s="545"/>
      <c r="C143" s="545"/>
      <c r="D143" s="545"/>
      <c r="E143" s="545"/>
      <c r="F143" s="545"/>
      <c r="G143" s="545"/>
      <c r="H143" s="545"/>
      <c r="I143" s="545"/>
      <c r="J143" s="545"/>
      <c r="K143" s="545"/>
      <c r="L143" s="545"/>
      <c r="M143" s="545"/>
      <c r="N143" s="545"/>
      <c r="O143" s="545"/>
      <c r="P143" s="545"/>
      <c r="Q143" s="545"/>
      <c r="R143" s="545"/>
      <c r="S143" s="545"/>
      <c r="T143" s="545"/>
      <c r="U143" s="545"/>
      <c r="V143" s="545"/>
      <c r="W143" s="545"/>
      <c r="X143" s="545"/>
      <c r="Y143" s="545"/>
      <c r="Z143" s="545"/>
    </row>
    <row r="144" ht="9.0" customHeight="1">
      <c r="A144" s="545"/>
      <c r="B144" s="545"/>
      <c r="C144" s="545"/>
      <c r="D144" s="545"/>
      <c r="E144" s="545"/>
      <c r="F144" s="545"/>
      <c r="G144" s="545"/>
      <c r="H144" s="545"/>
      <c r="I144" s="545"/>
      <c r="J144" s="545"/>
      <c r="K144" s="545"/>
      <c r="L144" s="545"/>
      <c r="M144" s="545"/>
      <c r="N144" s="545"/>
      <c r="O144" s="545"/>
      <c r="P144" s="545"/>
      <c r="Q144" s="545"/>
      <c r="R144" s="545"/>
      <c r="S144" s="545"/>
      <c r="T144" s="545"/>
      <c r="U144" s="545"/>
      <c r="V144" s="545"/>
      <c r="W144" s="545"/>
      <c r="X144" s="545"/>
      <c r="Y144" s="545"/>
      <c r="Z144" s="545"/>
    </row>
    <row r="145" ht="9.0" customHeight="1">
      <c r="A145" s="545"/>
      <c r="B145" s="545"/>
      <c r="C145" s="545"/>
      <c r="D145" s="545"/>
      <c r="E145" s="545"/>
      <c r="F145" s="545"/>
      <c r="G145" s="545"/>
      <c r="H145" s="545"/>
      <c r="I145" s="545"/>
      <c r="J145" s="545"/>
      <c r="K145" s="545"/>
      <c r="L145" s="545"/>
      <c r="M145" s="545"/>
      <c r="N145" s="545"/>
      <c r="O145" s="545"/>
      <c r="P145" s="545"/>
      <c r="Q145" s="545"/>
      <c r="R145" s="545"/>
      <c r="S145" s="545"/>
      <c r="T145" s="545"/>
      <c r="U145" s="545"/>
      <c r="V145" s="545"/>
      <c r="W145" s="545"/>
      <c r="X145" s="545"/>
      <c r="Y145" s="545"/>
      <c r="Z145" s="545"/>
    </row>
    <row r="146" ht="9.0" customHeight="1">
      <c r="A146" s="545"/>
      <c r="B146" s="545"/>
      <c r="C146" s="545"/>
      <c r="D146" s="545"/>
      <c r="E146" s="545"/>
      <c r="F146" s="545"/>
      <c r="G146" s="545"/>
      <c r="H146" s="545"/>
      <c r="I146" s="545"/>
      <c r="J146" s="545"/>
      <c r="K146" s="545"/>
      <c r="L146" s="545"/>
      <c r="M146" s="545"/>
      <c r="N146" s="545"/>
      <c r="O146" s="545"/>
      <c r="P146" s="545"/>
      <c r="Q146" s="545"/>
      <c r="R146" s="545"/>
      <c r="S146" s="545"/>
      <c r="T146" s="545"/>
      <c r="U146" s="545"/>
      <c r="V146" s="545"/>
      <c r="W146" s="545"/>
      <c r="X146" s="545"/>
      <c r="Y146" s="545"/>
      <c r="Z146" s="545"/>
    </row>
    <row r="147" ht="9.0" customHeight="1">
      <c r="A147" s="545"/>
      <c r="B147" s="545"/>
      <c r="C147" s="545"/>
      <c r="D147" s="545"/>
      <c r="E147" s="545"/>
      <c r="F147" s="545"/>
      <c r="G147" s="545"/>
      <c r="H147" s="545"/>
      <c r="I147" s="545"/>
      <c r="J147" s="545"/>
      <c r="K147" s="545"/>
      <c r="L147" s="545"/>
      <c r="M147" s="545"/>
      <c r="N147" s="545"/>
      <c r="O147" s="545"/>
      <c r="P147" s="545"/>
      <c r="Q147" s="545"/>
      <c r="R147" s="545"/>
      <c r="S147" s="545"/>
      <c r="T147" s="545"/>
      <c r="U147" s="545"/>
      <c r="V147" s="545"/>
      <c r="W147" s="545"/>
      <c r="X147" s="545"/>
      <c r="Y147" s="545"/>
      <c r="Z147" s="545"/>
    </row>
    <row r="148" ht="9.0" customHeight="1">
      <c r="A148" s="545"/>
      <c r="B148" s="545"/>
      <c r="C148" s="545"/>
      <c r="D148" s="545"/>
      <c r="E148" s="545"/>
      <c r="F148" s="545"/>
      <c r="G148" s="545"/>
      <c r="H148" s="545"/>
      <c r="I148" s="545"/>
      <c r="J148" s="545"/>
      <c r="K148" s="545"/>
      <c r="L148" s="545"/>
      <c r="M148" s="545"/>
      <c r="N148" s="545"/>
      <c r="O148" s="545"/>
      <c r="P148" s="545"/>
      <c r="Q148" s="545"/>
      <c r="R148" s="545"/>
      <c r="S148" s="545"/>
      <c r="T148" s="545"/>
      <c r="U148" s="545"/>
      <c r="V148" s="545"/>
      <c r="W148" s="545"/>
      <c r="X148" s="545"/>
      <c r="Y148" s="545"/>
      <c r="Z148" s="545"/>
    </row>
    <row r="149" ht="9.0" customHeight="1">
      <c r="A149" s="545"/>
      <c r="B149" s="545"/>
      <c r="C149" s="545"/>
      <c r="D149" s="545"/>
      <c r="E149" s="545"/>
      <c r="F149" s="545"/>
      <c r="G149" s="545"/>
      <c r="H149" s="545"/>
      <c r="I149" s="545"/>
      <c r="J149" s="545"/>
      <c r="K149" s="545"/>
      <c r="L149" s="545"/>
      <c r="M149" s="545"/>
      <c r="N149" s="545"/>
      <c r="O149" s="545"/>
      <c r="P149" s="545"/>
      <c r="Q149" s="545"/>
      <c r="R149" s="545"/>
      <c r="S149" s="545"/>
      <c r="T149" s="545"/>
      <c r="U149" s="545"/>
      <c r="V149" s="545"/>
      <c r="W149" s="545"/>
      <c r="X149" s="545"/>
      <c r="Y149" s="545"/>
      <c r="Z149" s="545"/>
    </row>
    <row r="150" ht="9.0" customHeight="1">
      <c r="A150" s="545"/>
      <c r="B150" s="545"/>
      <c r="C150" s="545"/>
      <c r="D150" s="545"/>
      <c r="E150" s="545"/>
      <c r="F150" s="545"/>
      <c r="G150" s="545"/>
      <c r="H150" s="545"/>
      <c r="I150" s="545"/>
      <c r="J150" s="545"/>
      <c r="K150" s="545"/>
      <c r="L150" s="545"/>
      <c r="M150" s="545"/>
      <c r="N150" s="545"/>
      <c r="O150" s="545"/>
      <c r="P150" s="545"/>
      <c r="Q150" s="545"/>
      <c r="R150" s="545"/>
      <c r="S150" s="545"/>
      <c r="T150" s="545"/>
      <c r="U150" s="545"/>
      <c r="V150" s="545"/>
      <c r="W150" s="545"/>
      <c r="X150" s="545"/>
      <c r="Y150" s="545"/>
      <c r="Z150" s="545"/>
    </row>
    <row r="151" ht="9.0" customHeight="1">
      <c r="A151" s="545"/>
      <c r="B151" s="545"/>
      <c r="C151" s="545"/>
      <c r="D151" s="545"/>
      <c r="E151" s="545"/>
      <c r="F151" s="545"/>
      <c r="G151" s="545"/>
      <c r="H151" s="545"/>
      <c r="I151" s="545"/>
      <c r="J151" s="545"/>
      <c r="K151" s="545"/>
      <c r="L151" s="545"/>
      <c r="M151" s="545"/>
      <c r="N151" s="545"/>
      <c r="O151" s="545"/>
      <c r="P151" s="545"/>
      <c r="Q151" s="545"/>
      <c r="R151" s="545"/>
      <c r="S151" s="545"/>
      <c r="T151" s="545"/>
      <c r="U151" s="545"/>
      <c r="V151" s="545"/>
      <c r="W151" s="545"/>
      <c r="X151" s="545"/>
      <c r="Y151" s="545"/>
      <c r="Z151" s="545"/>
    </row>
    <row r="152" ht="9.0" customHeight="1">
      <c r="A152" s="545"/>
      <c r="B152" s="545"/>
      <c r="C152" s="545"/>
      <c r="D152" s="545"/>
      <c r="E152" s="545"/>
      <c r="F152" s="545"/>
      <c r="G152" s="545"/>
      <c r="H152" s="545"/>
      <c r="I152" s="545"/>
      <c r="J152" s="545"/>
      <c r="K152" s="545"/>
      <c r="L152" s="545"/>
      <c r="M152" s="545"/>
      <c r="N152" s="545"/>
      <c r="O152" s="545"/>
      <c r="P152" s="545"/>
      <c r="Q152" s="545"/>
      <c r="R152" s="545"/>
      <c r="S152" s="545"/>
      <c r="T152" s="545"/>
      <c r="U152" s="545"/>
      <c r="V152" s="545"/>
      <c r="W152" s="545"/>
      <c r="X152" s="545"/>
      <c r="Y152" s="545"/>
      <c r="Z152" s="545"/>
    </row>
    <row r="153" ht="9.0" customHeight="1">
      <c r="A153" s="545"/>
      <c r="B153" s="545"/>
      <c r="C153" s="545"/>
      <c r="D153" s="545"/>
      <c r="E153" s="545"/>
      <c r="F153" s="545"/>
      <c r="G153" s="545"/>
      <c r="H153" s="545"/>
      <c r="I153" s="545"/>
      <c r="J153" s="545"/>
      <c r="K153" s="545"/>
      <c r="L153" s="545"/>
      <c r="M153" s="545"/>
      <c r="N153" s="545"/>
      <c r="O153" s="545"/>
      <c r="P153" s="545"/>
      <c r="Q153" s="545"/>
      <c r="R153" s="545"/>
      <c r="S153" s="545"/>
      <c r="T153" s="545"/>
      <c r="U153" s="545"/>
      <c r="V153" s="545"/>
      <c r="W153" s="545"/>
      <c r="X153" s="545"/>
      <c r="Y153" s="545"/>
      <c r="Z153" s="545"/>
    </row>
    <row r="154" ht="9.0" customHeight="1">
      <c r="A154" s="545"/>
      <c r="B154" s="545"/>
      <c r="C154" s="545"/>
      <c r="D154" s="545"/>
      <c r="E154" s="545"/>
      <c r="F154" s="545"/>
      <c r="G154" s="545"/>
      <c r="H154" s="545"/>
      <c r="I154" s="545"/>
      <c r="J154" s="545"/>
      <c r="K154" s="545"/>
      <c r="L154" s="545"/>
      <c r="M154" s="545"/>
      <c r="N154" s="545"/>
      <c r="O154" s="545"/>
      <c r="P154" s="545"/>
      <c r="Q154" s="545"/>
      <c r="R154" s="545"/>
      <c r="S154" s="545"/>
      <c r="T154" s="545"/>
      <c r="U154" s="545"/>
      <c r="V154" s="545"/>
      <c r="W154" s="545"/>
      <c r="X154" s="545"/>
      <c r="Y154" s="545"/>
      <c r="Z154" s="545"/>
    </row>
    <row r="155" ht="9.0" customHeight="1">
      <c r="A155" s="545"/>
      <c r="B155" s="545"/>
      <c r="C155" s="545"/>
      <c r="D155" s="545"/>
      <c r="E155" s="545"/>
      <c r="F155" s="545"/>
      <c r="G155" s="545"/>
      <c r="H155" s="545"/>
      <c r="I155" s="545"/>
      <c r="J155" s="545"/>
      <c r="K155" s="545"/>
      <c r="L155" s="545"/>
      <c r="M155" s="545"/>
      <c r="N155" s="545"/>
      <c r="O155" s="545"/>
      <c r="P155" s="545"/>
      <c r="Q155" s="545"/>
      <c r="R155" s="545"/>
      <c r="S155" s="545"/>
      <c r="T155" s="545"/>
      <c r="U155" s="545"/>
      <c r="V155" s="545"/>
      <c r="W155" s="545"/>
      <c r="X155" s="545"/>
      <c r="Y155" s="545"/>
      <c r="Z155" s="545"/>
    </row>
    <row r="156" ht="9.0" customHeight="1">
      <c r="A156" s="545"/>
      <c r="B156" s="545"/>
      <c r="C156" s="545"/>
      <c r="D156" s="545"/>
      <c r="E156" s="545"/>
      <c r="F156" s="545"/>
      <c r="G156" s="545"/>
      <c r="H156" s="545"/>
      <c r="I156" s="545"/>
      <c r="J156" s="545"/>
      <c r="K156" s="545"/>
      <c r="L156" s="545"/>
      <c r="M156" s="545"/>
      <c r="N156" s="545"/>
      <c r="O156" s="545"/>
      <c r="P156" s="545"/>
      <c r="Q156" s="545"/>
      <c r="R156" s="545"/>
      <c r="S156" s="545"/>
      <c r="T156" s="545"/>
      <c r="U156" s="545"/>
      <c r="V156" s="545"/>
      <c r="W156" s="545"/>
      <c r="X156" s="545"/>
      <c r="Y156" s="545"/>
      <c r="Z156" s="545"/>
    </row>
    <row r="157" ht="9.0" customHeight="1">
      <c r="A157" s="545"/>
      <c r="B157" s="545"/>
      <c r="C157" s="545"/>
      <c r="D157" s="545"/>
      <c r="E157" s="545"/>
      <c r="F157" s="545"/>
      <c r="G157" s="545"/>
      <c r="H157" s="545"/>
      <c r="I157" s="545"/>
      <c r="J157" s="545"/>
      <c r="K157" s="545"/>
      <c r="L157" s="545"/>
      <c r="M157" s="545"/>
      <c r="N157" s="545"/>
      <c r="O157" s="545"/>
      <c r="P157" s="545"/>
      <c r="Q157" s="545"/>
      <c r="R157" s="545"/>
      <c r="S157" s="545"/>
      <c r="T157" s="545"/>
      <c r="U157" s="545"/>
      <c r="V157" s="545"/>
      <c r="W157" s="545"/>
      <c r="X157" s="545"/>
      <c r="Y157" s="545"/>
      <c r="Z157" s="545"/>
    </row>
    <row r="158" ht="9.0" customHeight="1">
      <c r="A158" s="545"/>
      <c r="B158" s="545"/>
      <c r="C158" s="545"/>
      <c r="D158" s="545"/>
      <c r="E158" s="545"/>
      <c r="F158" s="545"/>
      <c r="G158" s="545"/>
      <c r="H158" s="545"/>
      <c r="I158" s="545"/>
      <c r="J158" s="545"/>
      <c r="K158" s="545"/>
      <c r="L158" s="545"/>
      <c r="M158" s="545"/>
      <c r="N158" s="545"/>
      <c r="O158" s="545"/>
      <c r="P158" s="545"/>
      <c r="Q158" s="545"/>
      <c r="R158" s="545"/>
      <c r="S158" s="545"/>
      <c r="T158" s="545"/>
      <c r="U158" s="545"/>
      <c r="V158" s="545"/>
      <c r="W158" s="545"/>
      <c r="X158" s="545"/>
      <c r="Y158" s="545"/>
      <c r="Z158" s="545"/>
    </row>
    <row r="159" ht="9.0" customHeight="1">
      <c r="A159" s="545"/>
      <c r="B159" s="545"/>
      <c r="C159" s="545"/>
      <c r="D159" s="545"/>
      <c r="E159" s="545"/>
      <c r="F159" s="545"/>
      <c r="G159" s="545"/>
      <c r="H159" s="545"/>
      <c r="I159" s="545"/>
      <c r="J159" s="545"/>
      <c r="K159" s="545"/>
      <c r="L159" s="545"/>
      <c r="M159" s="545"/>
      <c r="N159" s="545"/>
      <c r="O159" s="545"/>
      <c r="P159" s="545"/>
      <c r="Q159" s="545"/>
      <c r="R159" s="545"/>
      <c r="S159" s="545"/>
      <c r="T159" s="545"/>
      <c r="U159" s="545"/>
      <c r="V159" s="545"/>
      <c r="W159" s="545"/>
      <c r="X159" s="545"/>
      <c r="Y159" s="545"/>
      <c r="Z159" s="545"/>
    </row>
    <row r="160" ht="9.0" customHeight="1">
      <c r="A160" s="545"/>
      <c r="B160" s="545"/>
      <c r="C160" s="545"/>
      <c r="D160" s="545"/>
      <c r="E160" s="545"/>
      <c r="F160" s="545"/>
      <c r="G160" s="545"/>
      <c r="H160" s="545"/>
      <c r="I160" s="545"/>
      <c r="J160" s="545"/>
      <c r="K160" s="545"/>
      <c r="L160" s="545"/>
      <c r="M160" s="545"/>
      <c r="N160" s="545"/>
      <c r="O160" s="545"/>
      <c r="P160" s="545"/>
      <c r="Q160" s="545"/>
      <c r="R160" s="545"/>
      <c r="S160" s="545"/>
      <c r="T160" s="545"/>
      <c r="U160" s="545"/>
      <c r="V160" s="545"/>
      <c r="W160" s="545"/>
      <c r="X160" s="545"/>
      <c r="Y160" s="545"/>
      <c r="Z160" s="545"/>
    </row>
    <row r="161" ht="9.0" customHeight="1">
      <c r="A161" s="545"/>
      <c r="B161" s="545"/>
      <c r="C161" s="545"/>
      <c r="D161" s="545"/>
      <c r="E161" s="545"/>
      <c r="F161" s="545"/>
      <c r="G161" s="545"/>
      <c r="H161" s="545"/>
      <c r="I161" s="545"/>
      <c r="J161" s="545"/>
      <c r="K161" s="545"/>
      <c r="L161" s="545"/>
      <c r="M161" s="545"/>
      <c r="N161" s="545"/>
      <c r="O161" s="545"/>
      <c r="P161" s="545"/>
      <c r="Q161" s="545"/>
      <c r="R161" s="545"/>
      <c r="S161" s="545"/>
      <c r="T161" s="545"/>
      <c r="U161" s="545"/>
      <c r="V161" s="545"/>
      <c r="W161" s="545"/>
      <c r="X161" s="545"/>
      <c r="Y161" s="545"/>
      <c r="Z161" s="545"/>
    </row>
    <row r="162" ht="9.0" customHeight="1">
      <c r="A162" s="545"/>
      <c r="B162" s="545"/>
      <c r="C162" s="545"/>
      <c r="D162" s="545"/>
      <c r="E162" s="545"/>
      <c r="F162" s="545"/>
      <c r="G162" s="545"/>
      <c r="H162" s="545"/>
      <c r="I162" s="545"/>
      <c r="J162" s="545"/>
      <c r="K162" s="545"/>
      <c r="L162" s="545"/>
      <c r="M162" s="545"/>
      <c r="N162" s="545"/>
      <c r="O162" s="545"/>
      <c r="P162" s="545"/>
      <c r="Q162" s="545"/>
      <c r="R162" s="545"/>
      <c r="S162" s="545"/>
      <c r="T162" s="545"/>
      <c r="U162" s="545"/>
      <c r="V162" s="545"/>
      <c r="W162" s="545"/>
      <c r="X162" s="545"/>
      <c r="Y162" s="545"/>
      <c r="Z162" s="545"/>
    </row>
    <row r="163" ht="9.0" customHeight="1">
      <c r="A163" s="545"/>
      <c r="B163" s="545"/>
      <c r="C163" s="545"/>
      <c r="D163" s="545"/>
      <c r="E163" s="545"/>
      <c r="F163" s="545"/>
      <c r="G163" s="545"/>
      <c r="H163" s="545"/>
      <c r="I163" s="545"/>
      <c r="J163" s="545"/>
      <c r="K163" s="545"/>
      <c r="L163" s="545"/>
      <c r="M163" s="545"/>
      <c r="N163" s="545"/>
      <c r="O163" s="545"/>
      <c r="P163" s="545"/>
      <c r="Q163" s="545"/>
      <c r="R163" s="545"/>
      <c r="S163" s="545"/>
      <c r="T163" s="545"/>
      <c r="U163" s="545"/>
      <c r="V163" s="545"/>
      <c r="W163" s="545"/>
      <c r="X163" s="545"/>
      <c r="Y163" s="545"/>
      <c r="Z163" s="545"/>
    </row>
    <row r="164" ht="9.0" customHeight="1">
      <c r="A164" s="545"/>
      <c r="B164" s="545"/>
      <c r="C164" s="545"/>
      <c r="D164" s="545"/>
      <c r="E164" s="545"/>
      <c r="F164" s="545"/>
      <c r="G164" s="545"/>
      <c r="H164" s="545"/>
      <c r="I164" s="545"/>
      <c r="J164" s="545"/>
      <c r="K164" s="545"/>
      <c r="L164" s="545"/>
      <c r="M164" s="545"/>
      <c r="N164" s="545"/>
      <c r="O164" s="545"/>
      <c r="P164" s="545"/>
      <c r="Q164" s="545"/>
      <c r="R164" s="545"/>
      <c r="S164" s="545"/>
      <c r="T164" s="545"/>
      <c r="U164" s="545"/>
      <c r="V164" s="545"/>
      <c r="W164" s="545"/>
      <c r="X164" s="545"/>
      <c r="Y164" s="545"/>
      <c r="Z164" s="545"/>
    </row>
    <row r="165" ht="9.0" customHeight="1">
      <c r="A165" s="545"/>
      <c r="B165" s="545"/>
      <c r="C165" s="545"/>
      <c r="D165" s="545"/>
      <c r="E165" s="545"/>
      <c r="F165" s="545"/>
      <c r="G165" s="545"/>
      <c r="H165" s="545"/>
      <c r="I165" s="545"/>
      <c r="J165" s="545"/>
      <c r="K165" s="545"/>
      <c r="L165" s="545"/>
      <c r="M165" s="545"/>
      <c r="N165" s="545"/>
      <c r="O165" s="545"/>
      <c r="P165" s="545"/>
      <c r="Q165" s="545"/>
      <c r="R165" s="545"/>
      <c r="S165" s="545"/>
      <c r="T165" s="545"/>
      <c r="U165" s="545"/>
      <c r="V165" s="545"/>
      <c r="W165" s="545"/>
      <c r="X165" s="545"/>
      <c r="Y165" s="545"/>
      <c r="Z165" s="545"/>
    </row>
    <row r="166" ht="9.0" customHeight="1">
      <c r="A166" s="545"/>
      <c r="B166" s="545"/>
      <c r="C166" s="545"/>
      <c r="D166" s="545"/>
      <c r="E166" s="545"/>
      <c r="F166" s="545"/>
      <c r="G166" s="545"/>
      <c r="H166" s="545"/>
      <c r="I166" s="545"/>
      <c r="J166" s="545"/>
      <c r="K166" s="545"/>
      <c r="L166" s="545"/>
      <c r="M166" s="545"/>
      <c r="N166" s="545"/>
      <c r="O166" s="545"/>
      <c r="P166" s="545"/>
      <c r="Q166" s="545"/>
      <c r="R166" s="545"/>
      <c r="S166" s="545"/>
      <c r="T166" s="545"/>
      <c r="U166" s="545"/>
      <c r="V166" s="545"/>
      <c r="W166" s="545"/>
      <c r="X166" s="545"/>
      <c r="Y166" s="545"/>
      <c r="Z166" s="545"/>
    </row>
    <row r="167" ht="9.0" customHeight="1">
      <c r="A167" s="545"/>
      <c r="B167" s="545"/>
      <c r="C167" s="545"/>
      <c r="D167" s="545"/>
      <c r="E167" s="545"/>
      <c r="F167" s="545"/>
      <c r="G167" s="545"/>
      <c r="H167" s="545"/>
      <c r="I167" s="545"/>
      <c r="J167" s="545"/>
      <c r="K167" s="545"/>
      <c r="L167" s="545"/>
      <c r="M167" s="545"/>
      <c r="N167" s="545"/>
      <c r="O167" s="545"/>
      <c r="P167" s="545"/>
      <c r="Q167" s="545"/>
      <c r="R167" s="545"/>
      <c r="S167" s="545"/>
      <c r="T167" s="545"/>
      <c r="U167" s="545"/>
      <c r="V167" s="545"/>
      <c r="W167" s="545"/>
      <c r="X167" s="545"/>
      <c r="Y167" s="545"/>
      <c r="Z167" s="545"/>
    </row>
    <row r="168" ht="9.0" customHeight="1">
      <c r="A168" s="545"/>
      <c r="B168" s="545"/>
      <c r="C168" s="545"/>
      <c r="D168" s="545"/>
      <c r="E168" s="545"/>
      <c r="F168" s="545"/>
      <c r="G168" s="545"/>
      <c r="H168" s="545"/>
      <c r="I168" s="545"/>
      <c r="J168" s="545"/>
      <c r="K168" s="545"/>
      <c r="L168" s="545"/>
      <c r="M168" s="545"/>
      <c r="N168" s="545"/>
      <c r="O168" s="545"/>
      <c r="P168" s="545"/>
      <c r="Q168" s="545"/>
      <c r="R168" s="545"/>
      <c r="S168" s="545"/>
      <c r="T168" s="545"/>
      <c r="U168" s="545"/>
      <c r="V168" s="545"/>
      <c r="W168" s="545"/>
      <c r="X168" s="545"/>
      <c r="Y168" s="545"/>
      <c r="Z168" s="545"/>
    </row>
    <row r="169" ht="9.0" customHeight="1">
      <c r="A169" s="545"/>
      <c r="B169" s="545"/>
      <c r="C169" s="545"/>
      <c r="D169" s="545"/>
      <c r="E169" s="545"/>
      <c r="F169" s="545"/>
      <c r="G169" s="545"/>
      <c r="H169" s="545"/>
      <c r="I169" s="545"/>
      <c r="J169" s="545"/>
      <c r="K169" s="545"/>
      <c r="L169" s="545"/>
      <c r="M169" s="545"/>
      <c r="N169" s="545"/>
      <c r="O169" s="545"/>
      <c r="P169" s="545"/>
      <c r="Q169" s="545"/>
      <c r="R169" s="545"/>
      <c r="S169" s="545"/>
      <c r="T169" s="545"/>
      <c r="U169" s="545"/>
      <c r="V169" s="545"/>
      <c r="W169" s="545"/>
      <c r="X169" s="545"/>
      <c r="Y169" s="545"/>
      <c r="Z169" s="545"/>
    </row>
    <row r="170" ht="9.0" customHeight="1">
      <c r="A170" s="545"/>
      <c r="B170" s="545"/>
      <c r="C170" s="545"/>
      <c r="D170" s="545"/>
      <c r="E170" s="545"/>
      <c r="F170" s="545"/>
      <c r="G170" s="545"/>
      <c r="H170" s="545"/>
      <c r="I170" s="545"/>
      <c r="J170" s="545"/>
      <c r="K170" s="545"/>
      <c r="L170" s="545"/>
      <c r="M170" s="545"/>
      <c r="N170" s="545"/>
      <c r="O170" s="545"/>
      <c r="P170" s="545"/>
      <c r="Q170" s="545"/>
      <c r="R170" s="545"/>
      <c r="S170" s="545"/>
      <c r="T170" s="545"/>
      <c r="U170" s="545"/>
      <c r="V170" s="545"/>
      <c r="W170" s="545"/>
      <c r="X170" s="545"/>
      <c r="Y170" s="545"/>
      <c r="Z170" s="545"/>
    </row>
    <row r="171" ht="9.0" customHeight="1">
      <c r="A171" s="545"/>
      <c r="B171" s="545"/>
      <c r="C171" s="545"/>
      <c r="D171" s="545"/>
      <c r="E171" s="545"/>
      <c r="F171" s="545"/>
      <c r="G171" s="545"/>
      <c r="H171" s="545"/>
      <c r="I171" s="545"/>
      <c r="J171" s="545"/>
      <c r="K171" s="545"/>
      <c r="L171" s="545"/>
      <c r="M171" s="545"/>
      <c r="N171" s="545"/>
      <c r="O171" s="545"/>
      <c r="P171" s="545"/>
      <c r="Q171" s="545"/>
      <c r="R171" s="545"/>
      <c r="S171" s="545"/>
      <c r="T171" s="545"/>
      <c r="U171" s="545"/>
      <c r="V171" s="545"/>
      <c r="W171" s="545"/>
      <c r="X171" s="545"/>
      <c r="Y171" s="545"/>
      <c r="Z171" s="545"/>
    </row>
    <row r="172" ht="9.0" customHeight="1">
      <c r="A172" s="545"/>
      <c r="B172" s="545"/>
      <c r="C172" s="545"/>
      <c r="D172" s="545"/>
      <c r="E172" s="545"/>
      <c r="F172" s="545"/>
      <c r="G172" s="545"/>
      <c r="H172" s="545"/>
      <c r="I172" s="545"/>
      <c r="J172" s="545"/>
      <c r="K172" s="545"/>
      <c r="L172" s="545"/>
      <c r="M172" s="545"/>
      <c r="N172" s="545"/>
      <c r="O172" s="545"/>
      <c r="P172" s="545"/>
      <c r="Q172" s="545"/>
      <c r="R172" s="545"/>
      <c r="S172" s="545"/>
      <c r="T172" s="545"/>
      <c r="U172" s="545"/>
      <c r="V172" s="545"/>
      <c r="W172" s="545"/>
      <c r="X172" s="545"/>
      <c r="Y172" s="545"/>
      <c r="Z172" s="545"/>
    </row>
    <row r="173" ht="9.0" customHeight="1">
      <c r="A173" s="545"/>
      <c r="B173" s="545"/>
      <c r="C173" s="545"/>
      <c r="D173" s="545"/>
      <c r="E173" s="545"/>
      <c r="F173" s="545"/>
      <c r="G173" s="545"/>
      <c r="H173" s="545"/>
      <c r="I173" s="545"/>
      <c r="J173" s="545"/>
      <c r="K173" s="545"/>
      <c r="L173" s="545"/>
      <c r="M173" s="545"/>
      <c r="N173" s="545"/>
      <c r="O173" s="545"/>
      <c r="P173" s="545"/>
      <c r="Q173" s="545"/>
      <c r="R173" s="545"/>
      <c r="S173" s="545"/>
      <c r="T173" s="545"/>
      <c r="U173" s="545"/>
      <c r="V173" s="545"/>
      <c r="W173" s="545"/>
      <c r="X173" s="545"/>
      <c r="Y173" s="545"/>
      <c r="Z173" s="545"/>
    </row>
    <row r="174" ht="9.0" customHeight="1">
      <c r="A174" s="545"/>
      <c r="B174" s="545"/>
      <c r="C174" s="545"/>
      <c r="D174" s="545"/>
      <c r="E174" s="545"/>
      <c r="F174" s="545"/>
      <c r="G174" s="545"/>
      <c r="H174" s="545"/>
      <c r="I174" s="545"/>
      <c r="J174" s="545"/>
      <c r="K174" s="545"/>
      <c r="L174" s="545"/>
      <c r="M174" s="545"/>
      <c r="N174" s="545"/>
      <c r="O174" s="545"/>
      <c r="P174" s="545"/>
      <c r="Q174" s="545"/>
      <c r="R174" s="545"/>
      <c r="S174" s="545"/>
      <c r="T174" s="545"/>
      <c r="U174" s="545"/>
      <c r="V174" s="545"/>
      <c r="W174" s="545"/>
      <c r="X174" s="545"/>
      <c r="Y174" s="545"/>
      <c r="Z174" s="545"/>
    </row>
    <row r="175" ht="9.0" customHeight="1">
      <c r="A175" s="545"/>
      <c r="B175" s="545"/>
      <c r="C175" s="545"/>
      <c r="D175" s="545"/>
      <c r="E175" s="545"/>
      <c r="F175" s="545"/>
      <c r="G175" s="545"/>
      <c r="H175" s="545"/>
      <c r="I175" s="545"/>
      <c r="J175" s="545"/>
      <c r="K175" s="545"/>
      <c r="L175" s="545"/>
      <c r="M175" s="545"/>
      <c r="N175" s="545"/>
      <c r="O175" s="545"/>
      <c r="P175" s="545"/>
      <c r="Q175" s="545"/>
      <c r="R175" s="545"/>
      <c r="S175" s="545"/>
      <c r="T175" s="545"/>
      <c r="U175" s="545"/>
      <c r="V175" s="545"/>
      <c r="W175" s="545"/>
      <c r="X175" s="545"/>
      <c r="Y175" s="545"/>
      <c r="Z175" s="545"/>
    </row>
    <row r="176" ht="9.0" customHeight="1">
      <c r="A176" s="545"/>
      <c r="B176" s="545"/>
      <c r="C176" s="545"/>
      <c r="D176" s="545"/>
      <c r="E176" s="545"/>
      <c r="F176" s="545"/>
      <c r="G176" s="545"/>
      <c r="H176" s="545"/>
      <c r="I176" s="545"/>
      <c r="J176" s="545"/>
      <c r="K176" s="545"/>
      <c r="L176" s="545"/>
      <c r="M176" s="545"/>
      <c r="N176" s="545"/>
      <c r="O176" s="545"/>
      <c r="P176" s="545"/>
      <c r="Q176" s="545"/>
      <c r="R176" s="545"/>
      <c r="S176" s="545"/>
      <c r="T176" s="545"/>
      <c r="U176" s="545"/>
      <c r="V176" s="545"/>
      <c r="W176" s="545"/>
      <c r="X176" s="545"/>
      <c r="Y176" s="545"/>
      <c r="Z176" s="545"/>
    </row>
    <row r="177" ht="9.0" customHeight="1">
      <c r="A177" s="545"/>
      <c r="B177" s="545"/>
      <c r="C177" s="545"/>
      <c r="D177" s="545"/>
      <c r="E177" s="545"/>
      <c r="F177" s="545"/>
      <c r="G177" s="545"/>
      <c r="H177" s="545"/>
      <c r="I177" s="545"/>
      <c r="J177" s="545"/>
      <c r="K177" s="545"/>
      <c r="L177" s="545"/>
      <c r="M177" s="545"/>
      <c r="N177" s="545"/>
      <c r="O177" s="545"/>
      <c r="P177" s="545"/>
      <c r="Q177" s="545"/>
      <c r="R177" s="545"/>
      <c r="S177" s="545"/>
      <c r="T177" s="545"/>
      <c r="U177" s="545"/>
      <c r="V177" s="545"/>
      <c r="W177" s="545"/>
      <c r="X177" s="545"/>
      <c r="Y177" s="545"/>
      <c r="Z177" s="545"/>
    </row>
    <row r="178" ht="9.0" customHeight="1">
      <c r="A178" s="545"/>
      <c r="B178" s="545"/>
      <c r="C178" s="545"/>
      <c r="D178" s="545"/>
      <c r="E178" s="545"/>
      <c r="F178" s="545"/>
      <c r="G178" s="545"/>
      <c r="H178" s="545"/>
      <c r="I178" s="545"/>
      <c r="J178" s="545"/>
      <c r="K178" s="545"/>
      <c r="L178" s="545"/>
      <c r="M178" s="545"/>
      <c r="N178" s="545"/>
      <c r="O178" s="545"/>
      <c r="P178" s="545"/>
      <c r="Q178" s="545"/>
      <c r="R178" s="545"/>
      <c r="S178" s="545"/>
      <c r="T178" s="545"/>
      <c r="U178" s="545"/>
      <c r="V178" s="545"/>
      <c r="W178" s="545"/>
      <c r="X178" s="545"/>
      <c r="Y178" s="545"/>
      <c r="Z178" s="545"/>
    </row>
    <row r="179" ht="9.0" customHeight="1">
      <c r="A179" s="545"/>
      <c r="B179" s="545"/>
      <c r="C179" s="545"/>
      <c r="D179" s="545"/>
      <c r="E179" s="545"/>
      <c r="F179" s="545"/>
      <c r="G179" s="545"/>
      <c r="H179" s="545"/>
      <c r="I179" s="545"/>
      <c r="J179" s="545"/>
      <c r="K179" s="545"/>
      <c r="L179" s="545"/>
      <c r="M179" s="545"/>
      <c r="N179" s="545"/>
      <c r="O179" s="545"/>
      <c r="P179" s="545"/>
      <c r="Q179" s="545"/>
      <c r="R179" s="545"/>
      <c r="S179" s="545"/>
      <c r="T179" s="545"/>
      <c r="U179" s="545"/>
      <c r="V179" s="545"/>
      <c r="W179" s="545"/>
      <c r="X179" s="545"/>
      <c r="Y179" s="545"/>
      <c r="Z179" s="545"/>
    </row>
    <row r="180" ht="9.0" customHeight="1">
      <c r="A180" s="545"/>
      <c r="B180" s="545"/>
      <c r="C180" s="545"/>
      <c r="D180" s="545"/>
      <c r="E180" s="545"/>
      <c r="F180" s="545"/>
      <c r="G180" s="545"/>
      <c r="H180" s="545"/>
      <c r="I180" s="545"/>
      <c r="J180" s="545"/>
      <c r="K180" s="545"/>
      <c r="L180" s="545"/>
      <c r="M180" s="545"/>
      <c r="N180" s="545"/>
      <c r="O180" s="545"/>
      <c r="P180" s="545"/>
      <c r="Q180" s="545"/>
      <c r="R180" s="545"/>
      <c r="S180" s="545"/>
      <c r="T180" s="545"/>
      <c r="U180" s="545"/>
      <c r="V180" s="545"/>
      <c r="W180" s="545"/>
      <c r="X180" s="545"/>
      <c r="Y180" s="545"/>
      <c r="Z180" s="545"/>
    </row>
    <row r="181" ht="9.0" customHeight="1">
      <c r="A181" s="545"/>
      <c r="B181" s="545"/>
      <c r="C181" s="545"/>
      <c r="D181" s="545"/>
      <c r="E181" s="545"/>
      <c r="F181" s="545"/>
      <c r="G181" s="545"/>
      <c r="H181" s="545"/>
      <c r="I181" s="545"/>
      <c r="J181" s="545"/>
      <c r="K181" s="545"/>
      <c r="L181" s="545"/>
      <c r="M181" s="545"/>
      <c r="N181" s="545"/>
      <c r="O181" s="545"/>
      <c r="P181" s="545"/>
      <c r="Q181" s="545"/>
      <c r="R181" s="545"/>
      <c r="S181" s="545"/>
      <c r="T181" s="545"/>
      <c r="U181" s="545"/>
      <c r="V181" s="545"/>
      <c r="W181" s="545"/>
      <c r="X181" s="545"/>
      <c r="Y181" s="545"/>
      <c r="Z181" s="545"/>
    </row>
    <row r="182" ht="9.0" customHeight="1">
      <c r="A182" s="545"/>
      <c r="B182" s="545"/>
      <c r="C182" s="545"/>
      <c r="D182" s="545"/>
      <c r="E182" s="545"/>
      <c r="F182" s="545"/>
      <c r="G182" s="545"/>
      <c r="H182" s="545"/>
      <c r="I182" s="545"/>
      <c r="J182" s="545"/>
      <c r="K182" s="545"/>
      <c r="L182" s="545"/>
      <c r="M182" s="545"/>
      <c r="N182" s="545"/>
      <c r="O182" s="545"/>
      <c r="P182" s="545"/>
      <c r="Q182" s="545"/>
      <c r="R182" s="545"/>
      <c r="S182" s="545"/>
      <c r="T182" s="545"/>
      <c r="U182" s="545"/>
      <c r="V182" s="545"/>
      <c r="W182" s="545"/>
      <c r="X182" s="545"/>
      <c r="Y182" s="545"/>
      <c r="Z182" s="545"/>
    </row>
    <row r="183" ht="9.0" customHeight="1">
      <c r="A183" s="545"/>
      <c r="B183" s="545"/>
      <c r="C183" s="545"/>
      <c r="D183" s="545"/>
      <c r="E183" s="545"/>
      <c r="F183" s="545"/>
      <c r="G183" s="545"/>
      <c r="H183" s="545"/>
      <c r="I183" s="545"/>
      <c r="J183" s="545"/>
      <c r="K183" s="545"/>
      <c r="L183" s="545"/>
      <c r="M183" s="545"/>
      <c r="N183" s="545"/>
      <c r="O183" s="545"/>
      <c r="P183" s="545"/>
      <c r="Q183" s="545"/>
      <c r="R183" s="545"/>
      <c r="S183" s="545"/>
      <c r="T183" s="545"/>
      <c r="U183" s="545"/>
      <c r="V183" s="545"/>
      <c r="W183" s="545"/>
      <c r="X183" s="545"/>
      <c r="Y183" s="545"/>
      <c r="Z183" s="545"/>
    </row>
    <row r="184" ht="9.0" customHeight="1">
      <c r="A184" s="545"/>
      <c r="B184" s="545"/>
      <c r="C184" s="545"/>
      <c r="D184" s="545"/>
      <c r="E184" s="545"/>
      <c r="F184" s="545"/>
      <c r="G184" s="545"/>
      <c r="H184" s="545"/>
      <c r="I184" s="545"/>
      <c r="J184" s="545"/>
      <c r="K184" s="545"/>
      <c r="L184" s="545"/>
      <c r="M184" s="545"/>
      <c r="N184" s="545"/>
      <c r="O184" s="545"/>
      <c r="P184" s="545"/>
      <c r="Q184" s="545"/>
      <c r="R184" s="545"/>
      <c r="S184" s="545"/>
      <c r="T184" s="545"/>
      <c r="U184" s="545"/>
      <c r="V184" s="545"/>
      <c r="W184" s="545"/>
      <c r="X184" s="545"/>
      <c r="Y184" s="545"/>
      <c r="Z184" s="545"/>
    </row>
    <row r="185" ht="9.0" customHeight="1">
      <c r="A185" s="545"/>
      <c r="B185" s="545"/>
      <c r="C185" s="545"/>
      <c r="D185" s="545"/>
      <c r="E185" s="545"/>
      <c r="F185" s="545"/>
      <c r="G185" s="545"/>
      <c r="H185" s="545"/>
      <c r="I185" s="545"/>
      <c r="J185" s="545"/>
      <c r="K185" s="545"/>
      <c r="L185" s="545"/>
      <c r="M185" s="545"/>
      <c r="N185" s="545"/>
      <c r="O185" s="545"/>
      <c r="P185" s="545"/>
      <c r="Q185" s="545"/>
      <c r="R185" s="545"/>
      <c r="S185" s="545"/>
      <c r="T185" s="545"/>
      <c r="U185" s="545"/>
      <c r="V185" s="545"/>
      <c r="W185" s="545"/>
      <c r="X185" s="545"/>
      <c r="Y185" s="545"/>
      <c r="Z185" s="545"/>
    </row>
    <row r="186" ht="9.0" customHeight="1">
      <c r="A186" s="545"/>
      <c r="B186" s="545"/>
      <c r="C186" s="545"/>
      <c r="D186" s="545"/>
      <c r="E186" s="545"/>
      <c r="F186" s="545"/>
      <c r="G186" s="545"/>
      <c r="H186" s="545"/>
      <c r="I186" s="545"/>
      <c r="J186" s="545"/>
      <c r="K186" s="545"/>
      <c r="L186" s="545"/>
      <c r="M186" s="545"/>
      <c r="N186" s="545"/>
      <c r="O186" s="545"/>
      <c r="P186" s="545"/>
      <c r="Q186" s="545"/>
      <c r="R186" s="545"/>
      <c r="S186" s="545"/>
      <c r="T186" s="545"/>
      <c r="U186" s="545"/>
      <c r="V186" s="545"/>
      <c r="W186" s="545"/>
      <c r="X186" s="545"/>
      <c r="Y186" s="545"/>
      <c r="Z186" s="545"/>
    </row>
    <row r="187" ht="9.0" customHeight="1">
      <c r="A187" s="545"/>
      <c r="B187" s="545"/>
      <c r="C187" s="545"/>
      <c r="D187" s="545"/>
      <c r="E187" s="545"/>
      <c r="F187" s="545"/>
      <c r="G187" s="545"/>
      <c r="H187" s="545"/>
      <c r="I187" s="545"/>
      <c r="J187" s="545"/>
      <c r="K187" s="545"/>
      <c r="L187" s="545"/>
      <c r="M187" s="545"/>
      <c r="N187" s="545"/>
      <c r="O187" s="545"/>
      <c r="P187" s="545"/>
      <c r="Q187" s="545"/>
      <c r="R187" s="545"/>
      <c r="S187" s="545"/>
      <c r="T187" s="545"/>
      <c r="U187" s="545"/>
      <c r="V187" s="545"/>
      <c r="W187" s="545"/>
      <c r="X187" s="545"/>
      <c r="Y187" s="545"/>
      <c r="Z187" s="545"/>
    </row>
    <row r="188" ht="9.0" customHeight="1">
      <c r="A188" s="545"/>
      <c r="B188" s="545"/>
      <c r="C188" s="545"/>
      <c r="D188" s="545"/>
      <c r="E188" s="545"/>
      <c r="F188" s="545"/>
      <c r="G188" s="545"/>
      <c r="H188" s="545"/>
      <c r="I188" s="545"/>
      <c r="J188" s="545"/>
      <c r="K188" s="545"/>
      <c r="L188" s="545"/>
      <c r="M188" s="545"/>
      <c r="N188" s="545"/>
      <c r="O188" s="545"/>
      <c r="P188" s="545"/>
      <c r="Q188" s="545"/>
      <c r="R188" s="545"/>
      <c r="S188" s="545"/>
      <c r="T188" s="545"/>
      <c r="U188" s="545"/>
      <c r="V188" s="545"/>
      <c r="W188" s="545"/>
      <c r="X188" s="545"/>
      <c r="Y188" s="545"/>
      <c r="Z188" s="545"/>
    </row>
    <row r="189" ht="9.0" customHeight="1">
      <c r="A189" s="545"/>
      <c r="B189" s="545"/>
      <c r="C189" s="545"/>
      <c r="D189" s="545"/>
      <c r="E189" s="545"/>
      <c r="F189" s="545"/>
      <c r="G189" s="545"/>
      <c r="H189" s="545"/>
      <c r="I189" s="545"/>
      <c r="J189" s="545"/>
      <c r="K189" s="545"/>
      <c r="L189" s="545"/>
      <c r="M189" s="545"/>
      <c r="N189" s="545"/>
      <c r="O189" s="545"/>
      <c r="P189" s="545"/>
      <c r="Q189" s="545"/>
      <c r="R189" s="545"/>
      <c r="S189" s="545"/>
      <c r="T189" s="545"/>
      <c r="U189" s="545"/>
      <c r="V189" s="545"/>
      <c r="W189" s="545"/>
      <c r="X189" s="545"/>
      <c r="Y189" s="545"/>
      <c r="Z189" s="545"/>
    </row>
    <row r="190" ht="9.0" customHeight="1">
      <c r="A190" s="545"/>
      <c r="B190" s="545"/>
      <c r="C190" s="545"/>
      <c r="D190" s="545"/>
      <c r="E190" s="545"/>
      <c r="F190" s="545"/>
      <c r="G190" s="545"/>
      <c r="H190" s="545"/>
      <c r="I190" s="545"/>
      <c r="J190" s="545"/>
      <c r="K190" s="545"/>
      <c r="L190" s="545"/>
      <c r="M190" s="545"/>
      <c r="N190" s="545"/>
      <c r="O190" s="545"/>
      <c r="P190" s="545"/>
      <c r="Q190" s="545"/>
      <c r="R190" s="545"/>
      <c r="S190" s="545"/>
      <c r="T190" s="545"/>
      <c r="U190" s="545"/>
      <c r="V190" s="545"/>
      <c r="W190" s="545"/>
      <c r="X190" s="545"/>
      <c r="Y190" s="545"/>
      <c r="Z190" s="545"/>
    </row>
    <row r="191" ht="9.0" customHeight="1">
      <c r="A191" s="545"/>
      <c r="B191" s="545"/>
      <c r="C191" s="545"/>
      <c r="D191" s="545"/>
      <c r="E191" s="545"/>
      <c r="F191" s="545"/>
      <c r="G191" s="545"/>
      <c r="H191" s="545"/>
      <c r="I191" s="545"/>
      <c r="J191" s="545"/>
      <c r="K191" s="545"/>
      <c r="L191" s="545"/>
      <c r="M191" s="545"/>
      <c r="N191" s="545"/>
      <c r="O191" s="545"/>
      <c r="P191" s="545"/>
      <c r="Q191" s="545"/>
      <c r="R191" s="545"/>
      <c r="S191" s="545"/>
      <c r="T191" s="545"/>
      <c r="U191" s="545"/>
      <c r="V191" s="545"/>
      <c r="W191" s="545"/>
      <c r="X191" s="545"/>
      <c r="Y191" s="545"/>
      <c r="Z191" s="545"/>
    </row>
    <row r="192" ht="9.0" customHeight="1">
      <c r="A192" s="545"/>
      <c r="B192" s="545"/>
      <c r="C192" s="545"/>
      <c r="D192" s="545"/>
      <c r="E192" s="545"/>
      <c r="F192" s="545"/>
      <c r="G192" s="545"/>
      <c r="H192" s="545"/>
      <c r="I192" s="545"/>
      <c r="J192" s="545"/>
      <c r="K192" s="545"/>
      <c r="L192" s="545"/>
      <c r="M192" s="545"/>
      <c r="N192" s="545"/>
      <c r="O192" s="545"/>
      <c r="P192" s="545"/>
      <c r="Q192" s="545"/>
      <c r="R192" s="545"/>
      <c r="S192" s="545"/>
      <c r="T192" s="545"/>
      <c r="U192" s="545"/>
      <c r="V192" s="545"/>
      <c r="W192" s="545"/>
      <c r="X192" s="545"/>
      <c r="Y192" s="545"/>
      <c r="Z192" s="545"/>
    </row>
    <row r="193" ht="9.0" customHeight="1">
      <c r="A193" s="545"/>
      <c r="B193" s="545"/>
      <c r="C193" s="545"/>
      <c r="D193" s="545"/>
      <c r="E193" s="545"/>
      <c r="F193" s="545"/>
      <c r="G193" s="545"/>
      <c r="H193" s="545"/>
      <c r="I193" s="545"/>
      <c r="J193" s="545"/>
      <c r="K193" s="545"/>
      <c r="L193" s="545"/>
      <c r="M193" s="545"/>
      <c r="N193" s="545"/>
      <c r="O193" s="545"/>
      <c r="P193" s="545"/>
      <c r="Q193" s="545"/>
      <c r="R193" s="545"/>
      <c r="S193" s="545"/>
      <c r="T193" s="545"/>
      <c r="U193" s="545"/>
      <c r="V193" s="545"/>
      <c r="W193" s="545"/>
      <c r="X193" s="545"/>
      <c r="Y193" s="545"/>
      <c r="Z193" s="545"/>
    </row>
    <row r="194" ht="9.0" customHeight="1">
      <c r="A194" s="545"/>
      <c r="B194" s="545"/>
      <c r="C194" s="545"/>
      <c r="D194" s="545"/>
      <c r="E194" s="545"/>
      <c r="F194" s="545"/>
      <c r="G194" s="545"/>
      <c r="H194" s="545"/>
      <c r="I194" s="545"/>
      <c r="J194" s="545"/>
      <c r="K194" s="545"/>
      <c r="L194" s="545"/>
      <c r="M194" s="545"/>
      <c r="N194" s="545"/>
      <c r="O194" s="545"/>
      <c r="P194" s="545"/>
      <c r="Q194" s="545"/>
      <c r="R194" s="545"/>
      <c r="S194" s="545"/>
      <c r="T194" s="545"/>
      <c r="U194" s="545"/>
      <c r="V194" s="545"/>
      <c r="W194" s="545"/>
      <c r="X194" s="545"/>
      <c r="Y194" s="545"/>
      <c r="Z194" s="545"/>
    </row>
    <row r="195" ht="9.0" customHeight="1">
      <c r="A195" s="545"/>
      <c r="B195" s="545"/>
      <c r="C195" s="545"/>
      <c r="D195" s="545"/>
      <c r="E195" s="545"/>
      <c r="F195" s="545"/>
      <c r="G195" s="545"/>
      <c r="H195" s="545"/>
      <c r="I195" s="545"/>
      <c r="J195" s="545"/>
      <c r="K195" s="545"/>
      <c r="L195" s="545"/>
      <c r="M195" s="545"/>
      <c r="N195" s="545"/>
      <c r="O195" s="545"/>
      <c r="P195" s="545"/>
      <c r="Q195" s="545"/>
      <c r="R195" s="545"/>
      <c r="S195" s="545"/>
      <c r="T195" s="545"/>
      <c r="U195" s="545"/>
      <c r="V195" s="545"/>
      <c r="W195" s="545"/>
      <c r="X195" s="545"/>
      <c r="Y195" s="545"/>
      <c r="Z195" s="545"/>
    </row>
    <row r="196" ht="9.0" customHeight="1">
      <c r="A196" s="545"/>
      <c r="B196" s="545"/>
      <c r="C196" s="545"/>
      <c r="D196" s="545"/>
      <c r="E196" s="545"/>
      <c r="F196" s="545"/>
      <c r="G196" s="545"/>
      <c r="H196" s="545"/>
      <c r="I196" s="545"/>
      <c r="J196" s="545"/>
      <c r="K196" s="545"/>
      <c r="L196" s="545"/>
      <c r="M196" s="545"/>
      <c r="N196" s="545"/>
      <c r="O196" s="545"/>
      <c r="P196" s="545"/>
      <c r="Q196" s="545"/>
      <c r="R196" s="545"/>
      <c r="S196" s="545"/>
      <c r="T196" s="545"/>
      <c r="U196" s="545"/>
      <c r="V196" s="545"/>
      <c r="W196" s="545"/>
      <c r="X196" s="545"/>
      <c r="Y196" s="545"/>
      <c r="Z196" s="545"/>
    </row>
    <row r="197" ht="9.0" customHeight="1">
      <c r="A197" s="545"/>
      <c r="B197" s="545"/>
      <c r="C197" s="545"/>
      <c r="D197" s="545"/>
      <c r="E197" s="545"/>
      <c r="F197" s="545"/>
      <c r="G197" s="545"/>
      <c r="H197" s="545"/>
      <c r="I197" s="545"/>
      <c r="J197" s="545"/>
      <c r="K197" s="545"/>
      <c r="L197" s="545"/>
      <c r="M197" s="545"/>
      <c r="N197" s="545"/>
      <c r="O197" s="545"/>
      <c r="P197" s="545"/>
      <c r="Q197" s="545"/>
      <c r="R197" s="545"/>
      <c r="S197" s="545"/>
      <c r="T197" s="545"/>
      <c r="U197" s="545"/>
      <c r="V197" s="545"/>
      <c r="W197" s="545"/>
      <c r="X197" s="545"/>
      <c r="Y197" s="545"/>
      <c r="Z197" s="545"/>
    </row>
    <row r="198" ht="9.0" customHeight="1">
      <c r="A198" s="545"/>
      <c r="B198" s="545"/>
      <c r="C198" s="545"/>
      <c r="D198" s="545"/>
      <c r="E198" s="545"/>
      <c r="F198" s="545"/>
      <c r="G198" s="545"/>
      <c r="H198" s="545"/>
      <c r="I198" s="545"/>
      <c r="J198" s="545"/>
      <c r="K198" s="545"/>
      <c r="L198" s="545"/>
      <c r="M198" s="545"/>
      <c r="N198" s="545"/>
      <c r="O198" s="545"/>
      <c r="P198" s="545"/>
      <c r="Q198" s="545"/>
      <c r="R198" s="545"/>
      <c r="S198" s="545"/>
      <c r="T198" s="545"/>
      <c r="U198" s="545"/>
      <c r="V198" s="545"/>
      <c r="W198" s="545"/>
      <c r="X198" s="545"/>
      <c r="Y198" s="545"/>
      <c r="Z198" s="545"/>
    </row>
    <row r="199" ht="9.0" customHeight="1">
      <c r="A199" s="545"/>
      <c r="B199" s="545"/>
      <c r="C199" s="545"/>
      <c r="D199" s="545"/>
      <c r="E199" s="545"/>
      <c r="F199" s="545"/>
      <c r="G199" s="545"/>
      <c r="H199" s="545"/>
      <c r="I199" s="545"/>
      <c r="J199" s="545"/>
      <c r="K199" s="545"/>
      <c r="L199" s="545"/>
      <c r="M199" s="545"/>
      <c r="N199" s="545"/>
      <c r="O199" s="545"/>
      <c r="P199" s="545"/>
      <c r="Q199" s="545"/>
      <c r="R199" s="545"/>
      <c r="S199" s="545"/>
      <c r="T199" s="545"/>
      <c r="U199" s="545"/>
      <c r="V199" s="545"/>
      <c r="W199" s="545"/>
      <c r="X199" s="545"/>
      <c r="Y199" s="545"/>
      <c r="Z199" s="545"/>
    </row>
    <row r="200" ht="9.0" customHeight="1">
      <c r="A200" s="545"/>
      <c r="B200" s="545"/>
      <c r="C200" s="545"/>
      <c r="D200" s="545"/>
      <c r="E200" s="545"/>
      <c r="F200" s="545"/>
      <c r="G200" s="545"/>
      <c r="H200" s="545"/>
      <c r="I200" s="545"/>
      <c r="J200" s="545"/>
      <c r="K200" s="545"/>
      <c r="L200" s="545"/>
      <c r="M200" s="545"/>
      <c r="N200" s="545"/>
      <c r="O200" s="545"/>
      <c r="P200" s="545"/>
      <c r="Q200" s="545"/>
      <c r="R200" s="545"/>
      <c r="S200" s="545"/>
      <c r="T200" s="545"/>
      <c r="U200" s="545"/>
      <c r="V200" s="545"/>
      <c r="W200" s="545"/>
      <c r="X200" s="545"/>
      <c r="Y200" s="545"/>
      <c r="Z200" s="545"/>
    </row>
    <row r="201" ht="9.0" customHeight="1">
      <c r="A201" s="545"/>
      <c r="B201" s="545"/>
      <c r="C201" s="545"/>
      <c r="D201" s="545"/>
      <c r="E201" s="545"/>
      <c r="F201" s="545"/>
      <c r="G201" s="545"/>
      <c r="H201" s="545"/>
      <c r="I201" s="545"/>
      <c r="J201" s="545"/>
      <c r="K201" s="545"/>
      <c r="L201" s="545"/>
      <c r="M201" s="545"/>
      <c r="N201" s="545"/>
      <c r="O201" s="545"/>
      <c r="P201" s="545"/>
      <c r="Q201" s="545"/>
      <c r="R201" s="545"/>
      <c r="S201" s="545"/>
      <c r="T201" s="545"/>
      <c r="U201" s="545"/>
      <c r="V201" s="545"/>
      <c r="W201" s="545"/>
      <c r="X201" s="545"/>
      <c r="Y201" s="545"/>
      <c r="Z201" s="545"/>
    </row>
    <row r="202" ht="9.0" customHeight="1">
      <c r="A202" s="545"/>
      <c r="B202" s="545"/>
      <c r="C202" s="545"/>
      <c r="D202" s="545"/>
      <c r="E202" s="545"/>
      <c r="F202" s="545"/>
      <c r="G202" s="545"/>
      <c r="H202" s="545"/>
      <c r="I202" s="545"/>
      <c r="J202" s="545"/>
      <c r="K202" s="545"/>
      <c r="L202" s="545"/>
      <c r="M202" s="545"/>
      <c r="N202" s="545"/>
      <c r="O202" s="545"/>
      <c r="P202" s="545"/>
      <c r="Q202" s="545"/>
      <c r="R202" s="545"/>
      <c r="S202" s="545"/>
      <c r="T202" s="545"/>
      <c r="U202" s="545"/>
      <c r="V202" s="545"/>
      <c r="W202" s="545"/>
      <c r="X202" s="545"/>
      <c r="Y202" s="545"/>
      <c r="Z202" s="545"/>
    </row>
    <row r="203" ht="9.0" customHeight="1">
      <c r="A203" s="545"/>
      <c r="B203" s="545"/>
      <c r="C203" s="545"/>
      <c r="D203" s="545"/>
      <c r="E203" s="545"/>
      <c r="F203" s="545"/>
      <c r="G203" s="545"/>
      <c r="H203" s="545"/>
      <c r="I203" s="545"/>
      <c r="J203" s="545"/>
      <c r="K203" s="545"/>
      <c r="L203" s="545"/>
      <c r="M203" s="545"/>
      <c r="N203" s="545"/>
      <c r="O203" s="545"/>
      <c r="P203" s="545"/>
      <c r="Q203" s="545"/>
      <c r="R203" s="545"/>
      <c r="S203" s="545"/>
      <c r="T203" s="545"/>
      <c r="U203" s="545"/>
      <c r="V203" s="545"/>
      <c r="W203" s="545"/>
      <c r="X203" s="545"/>
      <c r="Y203" s="545"/>
      <c r="Z203" s="545"/>
    </row>
    <row r="204" ht="9.0" customHeight="1">
      <c r="A204" s="545"/>
      <c r="B204" s="545"/>
      <c r="C204" s="545"/>
      <c r="D204" s="545"/>
      <c r="E204" s="545"/>
      <c r="F204" s="545"/>
      <c r="G204" s="545"/>
      <c r="H204" s="545"/>
      <c r="I204" s="545"/>
      <c r="J204" s="545"/>
      <c r="K204" s="545"/>
      <c r="L204" s="545"/>
      <c r="M204" s="545"/>
      <c r="N204" s="545"/>
      <c r="O204" s="545"/>
      <c r="P204" s="545"/>
      <c r="Q204" s="545"/>
      <c r="R204" s="545"/>
      <c r="S204" s="545"/>
      <c r="T204" s="545"/>
      <c r="U204" s="545"/>
      <c r="V204" s="545"/>
      <c r="W204" s="545"/>
      <c r="X204" s="545"/>
      <c r="Y204" s="545"/>
      <c r="Z204" s="545"/>
    </row>
    <row r="205" ht="9.0" customHeight="1">
      <c r="A205" s="545"/>
      <c r="B205" s="545"/>
      <c r="C205" s="545"/>
      <c r="D205" s="545"/>
      <c r="E205" s="545"/>
      <c r="F205" s="545"/>
      <c r="G205" s="545"/>
      <c r="H205" s="545"/>
      <c r="I205" s="545"/>
      <c r="J205" s="545"/>
      <c r="K205" s="545"/>
      <c r="L205" s="545"/>
      <c r="M205" s="545"/>
      <c r="N205" s="545"/>
      <c r="O205" s="545"/>
      <c r="P205" s="545"/>
      <c r="Q205" s="545"/>
      <c r="R205" s="545"/>
      <c r="S205" s="545"/>
      <c r="T205" s="545"/>
      <c r="U205" s="545"/>
      <c r="V205" s="545"/>
      <c r="W205" s="545"/>
      <c r="X205" s="545"/>
      <c r="Y205" s="545"/>
      <c r="Z205" s="545"/>
    </row>
    <row r="206" ht="9.0" customHeight="1">
      <c r="A206" s="545"/>
      <c r="B206" s="545"/>
      <c r="C206" s="545"/>
      <c r="D206" s="545"/>
      <c r="E206" s="545"/>
      <c r="F206" s="545"/>
      <c r="G206" s="545"/>
      <c r="H206" s="545"/>
      <c r="I206" s="545"/>
      <c r="J206" s="545"/>
      <c r="K206" s="545"/>
      <c r="L206" s="545"/>
      <c r="M206" s="545"/>
      <c r="N206" s="545"/>
      <c r="O206" s="545"/>
      <c r="P206" s="545"/>
      <c r="Q206" s="545"/>
      <c r="R206" s="545"/>
      <c r="S206" s="545"/>
      <c r="T206" s="545"/>
      <c r="U206" s="545"/>
      <c r="V206" s="545"/>
      <c r="W206" s="545"/>
      <c r="X206" s="545"/>
      <c r="Y206" s="545"/>
      <c r="Z206" s="545"/>
    </row>
    <row r="207" ht="9.0" customHeight="1">
      <c r="A207" s="545"/>
      <c r="B207" s="545"/>
      <c r="C207" s="545"/>
      <c r="D207" s="545"/>
      <c r="E207" s="545"/>
      <c r="F207" s="545"/>
      <c r="G207" s="545"/>
      <c r="H207" s="545"/>
      <c r="I207" s="545"/>
      <c r="J207" s="545"/>
      <c r="K207" s="545"/>
      <c r="L207" s="545"/>
      <c r="M207" s="545"/>
      <c r="N207" s="545"/>
      <c r="O207" s="545"/>
      <c r="P207" s="545"/>
      <c r="Q207" s="545"/>
      <c r="R207" s="545"/>
      <c r="S207" s="545"/>
      <c r="T207" s="545"/>
      <c r="U207" s="545"/>
      <c r="V207" s="545"/>
      <c r="W207" s="545"/>
      <c r="X207" s="545"/>
      <c r="Y207" s="545"/>
      <c r="Z207" s="545"/>
    </row>
    <row r="208" ht="9.0" customHeight="1">
      <c r="A208" s="545"/>
      <c r="B208" s="545"/>
      <c r="C208" s="545"/>
      <c r="D208" s="545"/>
      <c r="E208" s="545"/>
      <c r="F208" s="545"/>
      <c r="G208" s="545"/>
      <c r="H208" s="545"/>
      <c r="I208" s="545"/>
      <c r="J208" s="545"/>
      <c r="K208" s="545"/>
      <c r="L208" s="545"/>
      <c r="M208" s="545"/>
      <c r="N208" s="545"/>
      <c r="O208" s="545"/>
      <c r="P208" s="545"/>
      <c r="Q208" s="545"/>
      <c r="R208" s="545"/>
      <c r="S208" s="545"/>
      <c r="T208" s="545"/>
      <c r="U208" s="545"/>
      <c r="V208" s="545"/>
      <c r="W208" s="545"/>
      <c r="X208" s="545"/>
      <c r="Y208" s="545"/>
      <c r="Z208" s="545"/>
    </row>
    <row r="209" ht="9.0" customHeight="1">
      <c r="A209" s="545"/>
      <c r="B209" s="545"/>
      <c r="C209" s="545"/>
      <c r="D209" s="545"/>
      <c r="E209" s="545"/>
      <c r="F209" s="545"/>
      <c r="G209" s="545"/>
      <c r="H209" s="545"/>
      <c r="I209" s="545"/>
      <c r="J209" s="545"/>
      <c r="K209" s="545"/>
      <c r="L209" s="545"/>
      <c r="M209" s="545"/>
      <c r="N209" s="545"/>
      <c r="O209" s="545"/>
      <c r="P209" s="545"/>
      <c r="Q209" s="545"/>
      <c r="R209" s="545"/>
      <c r="S209" s="545"/>
      <c r="T209" s="545"/>
      <c r="U209" s="545"/>
      <c r="V209" s="545"/>
      <c r="W209" s="545"/>
      <c r="X209" s="545"/>
      <c r="Y209" s="545"/>
      <c r="Z209" s="545"/>
    </row>
    <row r="210" ht="9.0" customHeight="1">
      <c r="A210" s="545"/>
      <c r="B210" s="545"/>
      <c r="C210" s="545"/>
      <c r="D210" s="545"/>
      <c r="E210" s="545"/>
      <c r="F210" s="545"/>
      <c r="G210" s="545"/>
      <c r="H210" s="545"/>
      <c r="I210" s="545"/>
      <c r="J210" s="545"/>
      <c r="K210" s="545"/>
      <c r="L210" s="545"/>
      <c r="M210" s="545"/>
      <c r="N210" s="545"/>
      <c r="O210" s="545"/>
      <c r="P210" s="545"/>
      <c r="Q210" s="545"/>
      <c r="R210" s="545"/>
      <c r="S210" s="545"/>
      <c r="T210" s="545"/>
      <c r="U210" s="545"/>
      <c r="V210" s="545"/>
      <c r="W210" s="545"/>
      <c r="X210" s="545"/>
      <c r="Y210" s="545"/>
      <c r="Z210" s="545"/>
    </row>
    <row r="211" ht="9.0" customHeight="1">
      <c r="A211" s="545"/>
      <c r="B211" s="545"/>
      <c r="C211" s="545"/>
      <c r="D211" s="545"/>
      <c r="E211" s="545"/>
      <c r="F211" s="545"/>
      <c r="G211" s="545"/>
      <c r="H211" s="545"/>
      <c r="I211" s="545"/>
      <c r="J211" s="545"/>
      <c r="K211" s="545"/>
      <c r="L211" s="545"/>
      <c r="M211" s="545"/>
      <c r="N211" s="545"/>
      <c r="O211" s="545"/>
      <c r="P211" s="545"/>
      <c r="Q211" s="545"/>
      <c r="R211" s="545"/>
      <c r="S211" s="545"/>
      <c r="T211" s="545"/>
      <c r="U211" s="545"/>
      <c r="V211" s="545"/>
      <c r="W211" s="545"/>
      <c r="X211" s="545"/>
      <c r="Y211" s="545"/>
      <c r="Z211" s="545"/>
    </row>
    <row r="212" ht="9.0" customHeight="1">
      <c r="A212" s="545"/>
      <c r="B212" s="545"/>
      <c r="C212" s="545"/>
      <c r="D212" s="545"/>
      <c r="E212" s="545"/>
      <c r="F212" s="545"/>
      <c r="G212" s="545"/>
      <c r="H212" s="545"/>
      <c r="I212" s="545"/>
      <c r="J212" s="545"/>
      <c r="K212" s="545"/>
      <c r="L212" s="545"/>
      <c r="M212" s="545"/>
      <c r="N212" s="545"/>
      <c r="O212" s="545"/>
      <c r="P212" s="545"/>
      <c r="Q212" s="545"/>
      <c r="R212" s="545"/>
      <c r="S212" s="545"/>
      <c r="T212" s="545"/>
      <c r="U212" s="545"/>
      <c r="V212" s="545"/>
      <c r="W212" s="545"/>
      <c r="X212" s="545"/>
      <c r="Y212" s="545"/>
      <c r="Z212" s="545"/>
    </row>
    <row r="213" ht="9.0" customHeight="1">
      <c r="A213" s="545"/>
      <c r="B213" s="545"/>
      <c r="C213" s="545"/>
      <c r="D213" s="545"/>
      <c r="E213" s="545"/>
      <c r="F213" s="545"/>
      <c r="G213" s="545"/>
      <c r="H213" s="545"/>
      <c r="I213" s="545"/>
      <c r="J213" s="545"/>
      <c r="K213" s="545"/>
      <c r="L213" s="545"/>
      <c r="M213" s="545"/>
      <c r="N213" s="545"/>
      <c r="O213" s="545"/>
      <c r="P213" s="545"/>
      <c r="Q213" s="545"/>
      <c r="R213" s="545"/>
      <c r="S213" s="545"/>
      <c r="T213" s="545"/>
      <c r="U213" s="545"/>
      <c r="V213" s="545"/>
      <c r="W213" s="545"/>
      <c r="X213" s="545"/>
      <c r="Y213" s="545"/>
      <c r="Z213" s="545"/>
    </row>
    <row r="214" ht="9.0" customHeight="1">
      <c r="A214" s="545"/>
      <c r="B214" s="545"/>
      <c r="C214" s="545"/>
      <c r="D214" s="545"/>
      <c r="E214" s="545"/>
      <c r="F214" s="545"/>
      <c r="G214" s="545"/>
      <c r="H214" s="545"/>
      <c r="I214" s="545"/>
      <c r="J214" s="545"/>
      <c r="K214" s="545"/>
      <c r="L214" s="545"/>
      <c r="M214" s="545"/>
      <c r="N214" s="545"/>
      <c r="O214" s="545"/>
      <c r="P214" s="545"/>
      <c r="Q214" s="545"/>
      <c r="R214" s="545"/>
      <c r="S214" s="545"/>
      <c r="T214" s="545"/>
      <c r="U214" s="545"/>
      <c r="V214" s="545"/>
      <c r="W214" s="545"/>
      <c r="X214" s="545"/>
      <c r="Y214" s="545"/>
      <c r="Z214" s="545"/>
    </row>
    <row r="215" ht="9.0" customHeight="1">
      <c r="A215" s="545"/>
      <c r="B215" s="545"/>
      <c r="C215" s="545"/>
      <c r="D215" s="545"/>
      <c r="E215" s="545"/>
      <c r="F215" s="545"/>
      <c r="G215" s="545"/>
      <c r="H215" s="545"/>
      <c r="I215" s="545"/>
      <c r="J215" s="545"/>
      <c r="K215" s="545"/>
      <c r="L215" s="545"/>
      <c r="M215" s="545"/>
      <c r="N215" s="545"/>
      <c r="O215" s="545"/>
      <c r="P215" s="545"/>
      <c r="Q215" s="545"/>
      <c r="R215" s="545"/>
      <c r="S215" s="545"/>
      <c r="T215" s="545"/>
      <c r="U215" s="545"/>
      <c r="V215" s="545"/>
      <c r="W215" s="545"/>
      <c r="X215" s="545"/>
      <c r="Y215" s="545"/>
      <c r="Z215" s="545"/>
    </row>
    <row r="216" ht="9.0" customHeight="1">
      <c r="A216" s="545"/>
      <c r="B216" s="545"/>
      <c r="C216" s="545"/>
      <c r="D216" s="545"/>
      <c r="E216" s="545"/>
      <c r="F216" s="545"/>
      <c r="G216" s="545"/>
      <c r="H216" s="545"/>
      <c r="I216" s="545"/>
      <c r="J216" s="545"/>
      <c r="K216" s="545"/>
      <c r="L216" s="545"/>
      <c r="M216" s="545"/>
      <c r="N216" s="545"/>
      <c r="O216" s="545"/>
      <c r="P216" s="545"/>
      <c r="Q216" s="545"/>
      <c r="R216" s="545"/>
      <c r="S216" s="545"/>
      <c r="T216" s="545"/>
      <c r="U216" s="545"/>
      <c r="V216" s="545"/>
      <c r="W216" s="545"/>
      <c r="X216" s="545"/>
      <c r="Y216" s="545"/>
      <c r="Z216" s="545"/>
    </row>
    <row r="217" ht="9.0" customHeight="1">
      <c r="A217" s="545"/>
      <c r="B217" s="545"/>
      <c r="C217" s="545"/>
      <c r="D217" s="545"/>
      <c r="E217" s="545"/>
      <c r="F217" s="545"/>
      <c r="G217" s="545"/>
      <c r="H217" s="545"/>
      <c r="I217" s="545"/>
      <c r="J217" s="545"/>
      <c r="K217" s="545"/>
      <c r="L217" s="545"/>
      <c r="M217" s="545"/>
      <c r="N217" s="545"/>
      <c r="O217" s="545"/>
      <c r="P217" s="545"/>
      <c r="Q217" s="545"/>
      <c r="R217" s="545"/>
      <c r="S217" s="545"/>
      <c r="T217" s="545"/>
      <c r="U217" s="545"/>
      <c r="V217" s="545"/>
      <c r="W217" s="545"/>
      <c r="X217" s="545"/>
      <c r="Y217" s="545"/>
      <c r="Z217" s="545"/>
    </row>
    <row r="218" ht="9.0" customHeight="1">
      <c r="A218" s="545"/>
      <c r="B218" s="545"/>
      <c r="C218" s="545"/>
      <c r="D218" s="545"/>
      <c r="E218" s="545"/>
      <c r="F218" s="545"/>
      <c r="G218" s="545"/>
      <c r="H218" s="545"/>
      <c r="I218" s="545"/>
      <c r="J218" s="545"/>
      <c r="K218" s="545"/>
      <c r="L218" s="545"/>
      <c r="M218" s="545"/>
      <c r="N218" s="545"/>
      <c r="O218" s="545"/>
      <c r="P218" s="545"/>
      <c r="Q218" s="545"/>
      <c r="R218" s="545"/>
      <c r="S218" s="545"/>
      <c r="T218" s="545"/>
      <c r="U218" s="545"/>
      <c r="V218" s="545"/>
      <c r="W218" s="545"/>
      <c r="X218" s="545"/>
      <c r="Y218" s="545"/>
      <c r="Z218" s="545"/>
    </row>
    <row r="219" ht="9.0" customHeight="1">
      <c r="A219" s="545"/>
      <c r="B219" s="545"/>
      <c r="C219" s="545"/>
      <c r="D219" s="545"/>
      <c r="E219" s="545"/>
      <c r="F219" s="545"/>
      <c r="G219" s="545"/>
      <c r="H219" s="545"/>
      <c r="I219" s="545"/>
      <c r="J219" s="545"/>
      <c r="K219" s="545"/>
      <c r="L219" s="545"/>
      <c r="M219" s="545"/>
      <c r="N219" s="545"/>
      <c r="O219" s="545"/>
      <c r="P219" s="545"/>
      <c r="Q219" s="545"/>
      <c r="R219" s="545"/>
      <c r="S219" s="545"/>
      <c r="T219" s="545"/>
      <c r="U219" s="545"/>
      <c r="V219" s="545"/>
      <c r="W219" s="545"/>
      <c r="X219" s="545"/>
      <c r="Y219" s="545"/>
      <c r="Z219" s="545"/>
    </row>
    <row r="220" ht="9.0" customHeight="1">
      <c r="A220" s="545"/>
      <c r="B220" s="545"/>
      <c r="C220" s="545"/>
      <c r="D220" s="545"/>
      <c r="E220" s="545"/>
      <c r="F220" s="545"/>
      <c r="G220" s="545"/>
      <c r="H220" s="545"/>
      <c r="I220" s="545"/>
      <c r="J220" s="545"/>
      <c r="K220" s="545"/>
      <c r="L220" s="545"/>
      <c r="M220" s="545"/>
      <c r="N220" s="545"/>
      <c r="O220" s="545"/>
      <c r="P220" s="545"/>
      <c r="Q220" s="545"/>
      <c r="R220" s="545"/>
      <c r="S220" s="545"/>
      <c r="T220" s="545"/>
      <c r="U220" s="545"/>
      <c r="V220" s="545"/>
      <c r="W220" s="545"/>
      <c r="X220" s="545"/>
      <c r="Y220" s="545"/>
      <c r="Z220" s="545"/>
    </row>
    <row r="221" ht="9.0" customHeight="1">
      <c r="A221" s="545"/>
      <c r="B221" s="545"/>
      <c r="C221" s="545"/>
      <c r="D221" s="545"/>
      <c r="E221" s="545"/>
      <c r="F221" s="545"/>
      <c r="G221" s="545"/>
      <c r="H221" s="545"/>
      <c r="I221" s="545"/>
      <c r="J221" s="545"/>
      <c r="K221" s="545"/>
      <c r="L221" s="545"/>
      <c r="M221" s="545"/>
      <c r="N221" s="545"/>
      <c r="O221" s="545"/>
      <c r="P221" s="545"/>
      <c r="Q221" s="545"/>
      <c r="R221" s="545"/>
      <c r="S221" s="545"/>
      <c r="T221" s="545"/>
      <c r="U221" s="545"/>
      <c r="V221" s="545"/>
      <c r="W221" s="545"/>
      <c r="X221" s="545"/>
      <c r="Y221" s="545"/>
      <c r="Z221" s="545"/>
    </row>
    <row r="222" ht="9.0" customHeight="1">
      <c r="A222" s="545"/>
      <c r="B222" s="545"/>
      <c r="C222" s="545"/>
      <c r="D222" s="545"/>
      <c r="E222" s="545"/>
      <c r="F222" s="545"/>
      <c r="G222" s="545"/>
      <c r="H222" s="545"/>
      <c r="I222" s="545"/>
      <c r="J222" s="545"/>
      <c r="K222" s="545"/>
      <c r="L222" s="545"/>
      <c r="M222" s="545"/>
      <c r="N222" s="545"/>
      <c r="O222" s="545"/>
      <c r="P222" s="545"/>
      <c r="Q222" s="545"/>
      <c r="R222" s="545"/>
      <c r="S222" s="545"/>
      <c r="T222" s="545"/>
      <c r="U222" s="545"/>
      <c r="V222" s="545"/>
      <c r="W222" s="545"/>
      <c r="X222" s="545"/>
      <c r="Y222" s="545"/>
      <c r="Z222" s="545"/>
    </row>
    <row r="223" ht="9.0" customHeight="1">
      <c r="A223" s="545"/>
      <c r="B223" s="545"/>
      <c r="C223" s="545"/>
      <c r="D223" s="545"/>
      <c r="E223" s="545"/>
      <c r="F223" s="545"/>
      <c r="G223" s="545"/>
      <c r="H223" s="545"/>
      <c r="I223" s="545"/>
      <c r="J223" s="545"/>
      <c r="K223" s="545"/>
      <c r="L223" s="545"/>
      <c r="M223" s="545"/>
      <c r="N223" s="545"/>
      <c r="O223" s="545"/>
      <c r="P223" s="545"/>
      <c r="Q223" s="545"/>
      <c r="R223" s="545"/>
      <c r="S223" s="545"/>
      <c r="T223" s="545"/>
      <c r="U223" s="545"/>
      <c r="V223" s="545"/>
      <c r="W223" s="545"/>
      <c r="X223" s="545"/>
      <c r="Y223" s="545"/>
      <c r="Z223" s="545"/>
    </row>
    <row r="224" ht="9.0" customHeight="1">
      <c r="A224" s="545"/>
      <c r="B224" s="545"/>
      <c r="C224" s="545"/>
      <c r="D224" s="545"/>
      <c r="E224" s="545"/>
      <c r="F224" s="545"/>
      <c r="G224" s="545"/>
      <c r="H224" s="545"/>
      <c r="I224" s="545"/>
      <c r="J224" s="545"/>
      <c r="K224" s="545"/>
      <c r="L224" s="545"/>
      <c r="M224" s="545"/>
      <c r="N224" s="545"/>
      <c r="O224" s="545"/>
      <c r="P224" s="545"/>
      <c r="Q224" s="545"/>
      <c r="R224" s="545"/>
      <c r="S224" s="545"/>
      <c r="T224" s="545"/>
      <c r="U224" s="545"/>
      <c r="V224" s="545"/>
      <c r="W224" s="545"/>
      <c r="X224" s="545"/>
      <c r="Y224" s="545"/>
      <c r="Z224" s="545"/>
    </row>
    <row r="225" ht="9.0" customHeight="1">
      <c r="A225" s="545"/>
      <c r="B225" s="545"/>
      <c r="C225" s="545"/>
      <c r="D225" s="545"/>
      <c r="E225" s="545"/>
      <c r="F225" s="545"/>
      <c r="G225" s="545"/>
      <c r="H225" s="545"/>
      <c r="I225" s="545"/>
      <c r="J225" s="545"/>
      <c r="K225" s="545"/>
      <c r="L225" s="545"/>
      <c r="M225" s="545"/>
      <c r="N225" s="545"/>
      <c r="O225" s="545"/>
      <c r="P225" s="545"/>
      <c r="Q225" s="545"/>
      <c r="R225" s="545"/>
      <c r="S225" s="545"/>
      <c r="T225" s="545"/>
      <c r="U225" s="545"/>
      <c r="V225" s="545"/>
      <c r="W225" s="545"/>
      <c r="X225" s="545"/>
      <c r="Y225" s="545"/>
      <c r="Z225" s="545"/>
    </row>
    <row r="226" ht="9.0" customHeight="1">
      <c r="A226" s="545"/>
      <c r="B226" s="545"/>
      <c r="C226" s="545"/>
      <c r="D226" s="545"/>
      <c r="E226" s="545"/>
      <c r="F226" s="545"/>
      <c r="G226" s="545"/>
      <c r="H226" s="545"/>
      <c r="I226" s="545"/>
      <c r="J226" s="545"/>
      <c r="K226" s="545"/>
      <c r="L226" s="545"/>
      <c r="M226" s="545"/>
      <c r="N226" s="545"/>
      <c r="O226" s="545"/>
      <c r="P226" s="545"/>
      <c r="Q226" s="545"/>
      <c r="R226" s="545"/>
      <c r="S226" s="545"/>
      <c r="T226" s="545"/>
      <c r="U226" s="545"/>
      <c r="V226" s="545"/>
      <c r="W226" s="545"/>
      <c r="X226" s="545"/>
      <c r="Y226" s="545"/>
      <c r="Z226" s="545"/>
    </row>
    <row r="227" ht="9.0" customHeight="1">
      <c r="A227" s="545"/>
      <c r="B227" s="545"/>
      <c r="C227" s="545"/>
      <c r="D227" s="545"/>
      <c r="E227" s="545"/>
      <c r="F227" s="545"/>
      <c r="G227" s="545"/>
      <c r="H227" s="545"/>
      <c r="I227" s="545"/>
      <c r="J227" s="545"/>
      <c r="K227" s="545"/>
      <c r="L227" s="545"/>
      <c r="M227" s="545"/>
      <c r="N227" s="545"/>
      <c r="O227" s="545"/>
      <c r="P227" s="545"/>
      <c r="Q227" s="545"/>
      <c r="R227" s="545"/>
      <c r="S227" s="545"/>
      <c r="T227" s="545"/>
      <c r="U227" s="545"/>
      <c r="V227" s="545"/>
      <c r="W227" s="545"/>
      <c r="X227" s="545"/>
      <c r="Y227" s="545"/>
      <c r="Z227" s="545"/>
    </row>
    <row r="228" ht="9.0" customHeight="1">
      <c r="A228" s="545"/>
      <c r="B228" s="545"/>
      <c r="C228" s="545"/>
      <c r="D228" s="545"/>
      <c r="E228" s="545"/>
      <c r="F228" s="545"/>
      <c r="G228" s="545"/>
      <c r="H228" s="545"/>
      <c r="I228" s="545"/>
      <c r="J228" s="545"/>
      <c r="K228" s="545"/>
      <c r="L228" s="545"/>
      <c r="M228" s="545"/>
      <c r="N228" s="545"/>
      <c r="O228" s="545"/>
      <c r="P228" s="545"/>
      <c r="Q228" s="545"/>
      <c r="R228" s="545"/>
      <c r="S228" s="545"/>
      <c r="T228" s="545"/>
      <c r="U228" s="545"/>
      <c r="V228" s="545"/>
      <c r="W228" s="545"/>
      <c r="X228" s="545"/>
      <c r="Y228" s="545"/>
      <c r="Z228" s="545"/>
    </row>
    <row r="229" ht="9.0" customHeight="1">
      <c r="A229" s="545"/>
      <c r="B229" s="545"/>
      <c r="C229" s="545"/>
      <c r="D229" s="545"/>
      <c r="E229" s="545"/>
      <c r="F229" s="545"/>
      <c r="G229" s="545"/>
      <c r="H229" s="545"/>
      <c r="I229" s="545"/>
      <c r="J229" s="545"/>
      <c r="K229" s="545"/>
      <c r="L229" s="545"/>
      <c r="M229" s="545"/>
      <c r="N229" s="545"/>
      <c r="O229" s="545"/>
      <c r="P229" s="545"/>
      <c r="Q229" s="545"/>
      <c r="R229" s="545"/>
      <c r="S229" s="545"/>
      <c r="T229" s="545"/>
      <c r="U229" s="545"/>
      <c r="V229" s="545"/>
      <c r="W229" s="545"/>
      <c r="X229" s="545"/>
      <c r="Y229" s="545"/>
      <c r="Z229" s="545"/>
    </row>
    <row r="230" ht="9.0" customHeight="1">
      <c r="A230" s="545"/>
      <c r="B230" s="545"/>
      <c r="C230" s="545"/>
      <c r="D230" s="545"/>
      <c r="E230" s="545"/>
      <c r="F230" s="545"/>
      <c r="G230" s="545"/>
      <c r="H230" s="545"/>
      <c r="I230" s="545"/>
      <c r="J230" s="545"/>
      <c r="K230" s="545"/>
      <c r="L230" s="545"/>
      <c r="M230" s="545"/>
      <c r="N230" s="545"/>
      <c r="O230" s="545"/>
      <c r="P230" s="545"/>
      <c r="Q230" s="545"/>
      <c r="R230" s="545"/>
      <c r="S230" s="545"/>
      <c r="T230" s="545"/>
      <c r="U230" s="545"/>
      <c r="V230" s="545"/>
      <c r="W230" s="545"/>
      <c r="X230" s="545"/>
      <c r="Y230" s="545"/>
      <c r="Z230" s="545"/>
    </row>
    <row r="231" ht="9.0" customHeight="1">
      <c r="A231" s="545"/>
      <c r="B231" s="545"/>
      <c r="C231" s="545"/>
      <c r="D231" s="545"/>
      <c r="E231" s="545"/>
      <c r="F231" s="545"/>
      <c r="G231" s="545"/>
      <c r="H231" s="545"/>
      <c r="I231" s="545"/>
      <c r="J231" s="545"/>
      <c r="K231" s="545"/>
      <c r="L231" s="545"/>
      <c r="M231" s="545"/>
      <c r="N231" s="545"/>
      <c r="O231" s="545"/>
      <c r="P231" s="545"/>
      <c r="Q231" s="545"/>
      <c r="R231" s="545"/>
      <c r="S231" s="545"/>
      <c r="T231" s="545"/>
      <c r="U231" s="545"/>
      <c r="V231" s="545"/>
      <c r="W231" s="545"/>
      <c r="X231" s="545"/>
      <c r="Y231" s="545"/>
      <c r="Z231" s="545"/>
    </row>
    <row r="232" ht="9.0" customHeight="1">
      <c r="A232" s="545"/>
      <c r="B232" s="545"/>
      <c r="C232" s="545"/>
      <c r="D232" s="545"/>
      <c r="E232" s="545"/>
      <c r="F232" s="545"/>
      <c r="G232" s="545"/>
      <c r="H232" s="545"/>
      <c r="I232" s="545"/>
      <c r="J232" s="545"/>
      <c r="K232" s="545"/>
      <c r="L232" s="545"/>
      <c r="M232" s="545"/>
      <c r="N232" s="545"/>
      <c r="O232" s="545"/>
      <c r="P232" s="545"/>
      <c r="Q232" s="545"/>
      <c r="R232" s="545"/>
      <c r="S232" s="545"/>
      <c r="T232" s="545"/>
      <c r="U232" s="545"/>
      <c r="V232" s="545"/>
      <c r="W232" s="545"/>
      <c r="X232" s="545"/>
      <c r="Y232" s="545"/>
      <c r="Z232" s="545"/>
    </row>
    <row r="233" ht="9.0" customHeight="1">
      <c r="A233" s="545"/>
      <c r="B233" s="545"/>
      <c r="C233" s="545"/>
      <c r="D233" s="545"/>
      <c r="E233" s="545"/>
      <c r="F233" s="545"/>
      <c r="G233" s="545"/>
      <c r="H233" s="545"/>
      <c r="I233" s="545"/>
      <c r="J233" s="545"/>
      <c r="K233" s="545"/>
      <c r="L233" s="545"/>
      <c r="M233" s="545"/>
      <c r="N233" s="545"/>
      <c r="O233" s="545"/>
      <c r="P233" s="545"/>
      <c r="Q233" s="545"/>
      <c r="R233" s="545"/>
      <c r="S233" s="545"/>
      <c r="T233" s="545"/>
      <c r="U233" s="545"/>
      <c r="V233" s="545"/>
      <c r="W233" s="545"/>
      <c r="X233" s="545"/>
      <c r="Y233" s="545"/>
      <c r="Z233" s="545"/>
    </row>
    <row r="234" ht="9.0" customHeight="1">
      <c r="A234" s="545"/>
      <c r="B234" s="545"/>
      <c r="C234" s="545"/>
      <c r="D234" s="545"/>
      <c r="E234" s="545"/>
      <c r="F234" s="545"/>
      <c r="G234" s="545"/>
      <c r="H234" s="545"/>
      <c r="I234" s="545"/>
      <c r="J234" s="545"/>
      <c r="K234" s="545"/>
      <c r="L234" s="545"/>
      <c r="M234" s="545"/>
      <c r="N234" s="545"/>
      <c r="O234" s="545"/>
      <c r="P234" s="545"/>
      <c r="Q234" s="545"/>
      <c r="R234" s="545"/>
      <c r="S234" s="545"/>
      <c r="T234" s="545"/>
      <c r="U234" s="545"/>
      <c r="V234" s="545"/>
      <c r="W234" s="545"/>
      <c r="X234" s="545"/>
      <c r="Y234" s="545"/>
      <c r="Z234" s="545"/>
    </row>
    <row r="235" ht="9.0" customHeight="1">
      <c r="A235" s="545"/>
      <c r="B235" s="545"/>
      <c r="C235" s="545"/>
      <c r="D235" s="545"/>
      <c r="E235" s="545"/>
      <c r="F235" s="545"/>
      <c r="G235" s="545"/>
      <c r="H235" s="545"/>
      <c r="I235" s="545"/>
      <c r="J235" s="545"/>
      <c r="K235" s="545"/>
      <c r="L235" s="545"/>
      <c r="M235" s="545"/>
      <c r="N235" s="545"/>
      <c r="O235" s="545"/>
      <c r="P235" s="545"/>
      <c r="Q235" s="545"/>
      <c r="R235" s="545"/>
      <c r="S235" s="545"/>
      <c r="T235" s="545"/>
      <c r="U235" s="545"/>
      <c r="V235" s="545"/>
      <c r="W235" s="545"/>
      <c r="X235" s="545"/>
      <c r="Y235" s="545"/>
      <c r="Z235" s="545"/>
    </row>
    <row r="236" ht="9.0" customHeight="1">
      <c r="A236" s="545"/>
      <c r="B236" s="545"/>
      <c r="C236" s="545"/>
      <c r="D236" s="545"/>
      <c r="E236" s="545"/>
      <c r="F236" s="545"/>
      <c r="G236" s="545"/>
      <c r="H236" s="545"/>
      <c r="I236" s="545"/>
      <c r="J236" s="545"/>
      <c r="K236" s="545"/>
      <c r="L236" s="545"/>
      <c r="M236" s="545"/>
      <c r="N236" s="545"/>
      <c r="O236" s="545"/>
      <c r="P236" s="545"/>
      <c r="Q236" s="545"/>
      <c r="R236" s="545"/>
      <c r="S236" s="545"/>
      <c r="T236" s="545"/>
      <c r="U236" s="545"/>
      <c r="V236" s="545"/>
      <c r="W236" s="545"/>
      <c r="X236" s="545"/>
      <c r="Y236" s="545"/>
      <c r="Z236" s="545"/>
    </row>
    <row r="237" ht="9.0" customHeight="1">
      <c r="A237" s="545"/>
      <c r="B237" s="545"/>
      <c r="C237" s="545"/>
      <c r="D237" s="545"/>
      <c r="E237" s="545"/>
      <c r="F237" s="545"/>
      <c r="G237" s="545"/>
      <c r="H237" s="545"/>
      <c r="I237" s="545"/>
      <c r="J237" s="545"/>
      <c r="K237" s="545"/>
      <c r="L237" s="545"/>
      <c r="M237" s="545"/>
      <c r="N237" s="545"/>
      <c r="O237" s="545"/>
      <c r="P237" s="545"/>
      <c r="Q237" s="545"/>
      <c r="R237" s="545"/>
      <c r="S237" s="545"/>
      <c r="T237" s="545"/>
      <c r="U237" s="545"/>
      <c r="V237" s="545"/>
      <c r="W237" s="545"/>
      <c r="X237" s="545"/>
      <c r="Y237" s="545"/>
      <c r="Z237" s="545"/>
    </row>
    <row r="238" ht="9.0" customHeight="1">
      <c r="A238" s="545"/>
      <c r="B238" s="545"/>
      <c r="C238" s="545"/>
      <c r="D238" s="545"/>
      <c r="E238" s="545"/>
      <c r="F238" s="545"/>
      <c r="G238" s="545"/>
      <c r="H238" s="545"/>
      <c r="I238" s="545"/>
      <c r="J238" s="545"/>
      <c r="K238" s="545"/>
      <c r="L238" s="545"/>
      <c r="M238" s="545"/>
      <c r="N238" s="545"/>
      <c r="O238" s="545"/>
      <c r="P238" s="545"/>
      <c r="Q238" s="545"/>
      <c r="R238" s="545"/>
      <c r="S238" s="545"/>
      <c r="T238" s="545"/>
      <c r="U238" s="545"/>
      <c r="V238" s="545"/>
      <c r="W238" s="545"/>
      <c r="X238" s="545"/>
      <c r="Y238" s="545"/>
      <c r="Z238" s="545"/>
    </row>
    <row r="239" ht="9.0" customHeight="1">
      <c r="A239" s="545"/>
      <c r="B239" s="545"/>
      <c r="C239" s="545"/>
      <c r="D239" s="545"/>
      <c r="E239" s="545"/>
      <c r="F239" s="545"/>
      <c r="G239" s="545"/>
      <c r="H239" s="545"/>
      <c r="I239" s="545"/>
      <c r="J239" s="545"/>
      <c r="K239" s="545"/>
      <c r="L239" s="545"/>
      <c r="M239" s="545"/>
      <c r="N239" s="545"/>
      <c r="O239" s="545"/>
      <c r="P239" s="545"/>
      <c r="Q239" s="545"/>
      <c r="R239" s="545"/>
      <c r="S239" s="545"/>
      <c r="T239" s="545"/>
      <c r="U239" s="545"/>
      <c r="V239" s="545"/>
      <c r="W239" s="545"/>
      <c r="X239" s="545"/>
      <c r="Y239" s="545"/>
      <c r="Z239" s="545"/>
    </row>
    <row r="240" ht="9.0" customHeight="1">
      <c r="A240" s="545"/>
      <c r="B240" s="545"/>
      <c r="C240" s="545"/>
      <c r="D240" s="545"/>
      <c r="E240" s="545"/>
      <c r="F240" s="545"/>
      <c r="G240" s="545"/>
      <c r="H240" s="545"/>
      <c r="I240" s="545"/>
      <c r="J240" s="545"/>
      <c r="K240" s="545"/>
      <c r="L240" s="545"/>
      <c r="M240" s="545"/>
      <c r="N240" s="545"/>
      <c r="O240" s="545"/>
      <c r="P240" s="545"/>
      <c r="Q240" s="545"/>
      <c r="R240" s="545"/>
      <c r="S240" s="545"/>
      <c r="T240" s="545"/>
      <c r="U240" s="545"/>
      <c r="V240" s="545"/>
      <c r="W240" s="545"/>
      <c r="X240" s="545"/>
      <c r="Y240" s="545"/>
      <c r="Z240" s="545"/>
    </row>
    <row r="241" ht="9.0" customHeight="1">
      <c r="A241" s="545"/>
      <c r="B241" s="545"/>
      <c r="C241" s="545"/>
      <c r="D241" s="545"/>
      <c r="E241" s="545"/>
      <c r="F241" s="545"/>
      <c r="G241" s="545"/>
      <c r="H241" s="545"/>
      <c r="I241" s="545"/>
      <c r="J241" s="545"/>
      <c r="K241" s="545"/>
      <c r="L241" s="545"/>
      <c r="M241" s="545"/>
      <c r="N241" s="545"/>
      <c r="O241" s="545"/>
      <c r="P241" s="545"/>
      <c r="Q241" s="545"/>
      <c r="R241" s="545"/>
      <c r="S241" s="545"/>
      <c r="T241" s="545"/>
      <c r="U241" s="545"/>
      <c r="V241" s="545"/>
      <c r="W241" s="545"/>
      <c r="X241" s="545"/>
      <c r="Y241" s="545"/>
      <c r="Z241" s="545"/>
    </row>
    <row r="242" ht="9.0" customHeight="1">
      <c r="A242" s="545"/>
      <c r="B242" s="545"/>
      <c r="C242" s="545"/>
      <c r="D242" s="545"/>
      <c r="E242" s="545"/>
      <c r="F242" s="545"/>
      <c r="G242" s="545"/>
      <c r="H242" s="545"/>
      <c r="I242" s="545"/>
      <c r="J242" s="545"/>
      <c r="K242" s="545"/>
      <c r="L242" s="545"/>
      <c r="M242" s="545"/>
      <c r="N242" s="545"/>
      <c r="O242" s="545"/>
      <c r="P242" s="545"/>
      <c r="Q242" s="545"/>
      <c r="R242" s="545"/>
      <c r="S242" s="545"/>
      <c r="T242" s="545"/>
      <c r="U242" s="545"/>
      <c r="V242" s="545"/>
      <c r="W242" s="545"/>
      <c r="X242" s="545"/>
      <c r="Y242" s="545"/>
      <c r="Z242" s="545"/>
    </row>
    <row r="243" ht="9.0" customHeight="1">
      <c r="A243" s="545"/>
      <c r="B243" s="545"/>
      <c r="C243" s="545"/>
      <c r="D243" s="545"/>
      <c r="E243" s="545"/>
      <c r="F243" s="545"/>
      <c r="G243" s="545"/>
      <c r="H243" s="545"/>
      <c r="I243" s="545"/>
      <c r="J243" s="545"/>
      <c r="K243" s="545"/>
      <c r="L243" s="545"/>
      <c r="M243" s="545"/>
      <c r="N243" s="545"/>
      <c r="O243" s="545"/>
      <c r="P243" s="545"/>
      <c r="Q243" s="545"/>
      <c r="R243" s="545"/>
      <c r="S243" s="545"/>
      <c r="T243" s="545"/>
      <c r="U243" s="545"/>
      <c r="V243" s="545"/>
      <c r="W243" s="545"/>
      <c r="X243" s="545"/>
      <c r="Y243" s="545"/>
      <c r="Z243" s="545"/>
    </row>
    <row r="244" ht="9.0" customHeight="1">
      <c r="A244" s="545"/>
      <c r="B244" s="545"/>
      <c r="C244" s="545"/>
      <c r="D244" s="545"/>
      <c r="E244" s="545"/>
      <c r="F244" s="545"/>
      <c r="G244" s="545"/>
      <c r="H244" s="545"/>
      <c r="I244" s="545"/>
      <c r="J244" s="545"/>
      <c r="K244" s="545"/>
      <c r="L244" s="545"/>
      <c r="M244" s="545"/>
      <c r="N244" s="545"/>
      <c r="O244" s="545"/>
      <c r="P244" s="545"/>
      <c r="Q244" s="545"/>
      <c r="R244" s="545"/>
      <c r="S244" s="545"/>
      <c r="T244" s="545"/>
      <c r="U244" s="545"/>
      <c r="V244" s="545"/>
      <c r="W244" s="545"/>
      <c r="X244" s="545"/>
      <c r="Y244" s="545"/>
      <c r="Z244" s="545"/>
    </row>
    <row r="245" ht="9.0" customHeight="1">
      <c r="A245" s="545"/>
      <c r="B245" s="545"/>
      <c r="C245" s="545"/>
      <c r="D245" s="545"/>
      <c r="E245" s="545"/>
      <c r="F245" s="545"/>
      <c r="G245" s="545"/>
      <c r="H245" s="545"/>
      <c r="I245" s="545"/>
      <c r="J245" s="545"/>
      <c r="K245" s="545"/>
      <c r="L245" s="545"/>
      <c r="M245" s="545"/>
      <c r="N245" s="545"/>
      <c r="O245" s="545"/>
      <c r="P245" s="545"/>
      <c r="Q245" s="545"/>
      <c r="R245" s="545"/>
      <c r="S245" s="545"/>
      <c r="T245" s="545"/>
      <c r="U245" s="545"/>
      <c r="V245" s="545"/>
      <c r="W245" s="545"/>
      <c r="X245" s="545"/>
      <c r="Y245" s="545"/>
      <c r="Z245" s="545"/>
    </row>
    <row r="246" ht="9.0" customHeight="1">
      <c r="A246" s="545"/>
      <c r="B246" s="545"/>
      <c r="C246" s="545"/>
      <c r="D246" s="545"/>
      <c r="E246" s="545"/>
      <c r="F246" s="545"/>
      <c r="G246" s="545"/>
      <c r="H246" s="545"/>
      <c r="I246" s="545"/>
      <c r="J246" s="545"/>
      <c r="K246" s="545"/>
      <c r="L246" s="545"/>
      <c r="M246" s="545"/>
      <c r="N246" s="545"/>
      <c r="O246" s="545"/>
      <c r="P246" s="545"/>
      <c r="Q246" s="545"/>
      <c r="R246" s="545"/>
      <c r="S246" s="545"/>
      <c r="T246" s="545"/>
      <c r="U246" s="545"/>
      <c r="V246" s="545"/>
      <c r="W246" s="545"/>
      <c r="X246" s="545"/>
      <c r="Y246" s="545"/>
      <c r="Z246" s="545"/>
    </row>
    <row r="247" ht="9.0" customHeight="1">
      <c r="A247" s="545"/>
      <c r="B247" s="545"/>
      <c r="C247" s="545"/>
      <c r="D247" s="545"/>
      <c r="E247" s="545"/>
      <c r="F247" s="545"/>
      <c r="G247" s="545"/>
      <c r="H247" s="545"/>
      <c r="I247" s="545"/>
      <c r="J247" s="545"/>
      <c r="K247" s="545"/>
      <c r="L247" s="545"/>
      <c r="M247" s="545"/>
      <c r="N247" s="545"/>
      <c r="O247" s="545"/>
      <c r="P247" s="545"/>
      <c r="Q247" s="545"/>
      <c r="R247" s="545"/>
      <c r="S247" s="545"/>
      <c r="T247" s="545"/>
      <c r="U247" s="545"/>
      <c r="V247" s="545"/>
      <c r="W247" s="545"/>
      <c r="X247" s="545"/>
      <c r="Y247" s="545"/>
      <c r="Z247" s="545"/>
    </row>
    <row r="248" ht="9.0" customHeight="1">
      <c r="A248" s="545"/>
      <c r="B248" s="545"/>
      <c r="C248" s="545"/>
      <c r="D248" s="545"/>
      <c r="E248" s="545"/>
      <c r="F248" s="545"/>
      <c r="G248" s="545"/>
      <c r="H248" s="545"/>
      <c r="I248" s="545"/>
      <c r="J248" s="545"/>
      <c r="K248" s="545"/>
      <c r="L248" s="545"/>
      <c r="M248" s="545"/>
      <c r="N248" s="545"/>
      <c r="O248" s="545"/>
      <c r="P248" s="545"/>
      <c r="Q248" s="545"/>
      <c r="R248" s="545"/>
      <c r="S248" s="545"/>
      <c r="T248" s="545"/>
      <c r="U248" s="545"/>
      <c r="V248" s="545"/>
      <c r="W248" s="545"/>
      <c r="X248" s="545"/>
      <c r="Y248" s="545"/>
      <c r="Z248" s="545"/>
    </row>
    <row r="249" ht="9.0" customHeight="1">
      <c r="A249" s="545"/>
      <c r="B249" s="545"/>
      <c r="C249" s="545"/>
      <c r="D249" s="545"/>
      <c r="E249" s="545"/>
      <c r="F249" s="545"/>
      <c r="G249" s="545"/>
      <c r="H249" s="545"/>
      <c r="I249" s="545"/>
      <c r="J249" s="545"/>
      <c r="K249" s="545"/>
      <c r="L249" s="545"/>
      <c r="M249" s="545"/>
      <c r="N249" s="545"/>
      <c r="O249" s="545"/>
      <c r="P249" s="545"/>
      <c r="Q249" s="545"/>
      <c r="R249" s="545"/>
      <c r="S249" s="545"/>
      <c r="T249" s="545"/>
      <c r="U249" s="545"/>
      <c r="V249" s="545"/>
      <c r="W249" s="545"/>
      <c r="X249" s="545"/>
      <c r="Y249" s="545"/>
      <c r="Z249" s="545"/>
    </row>
    <row r="250" ht="9.0" customHeight="1">
      <c r="A250" s="545"/>
      <c r="B250" s="545"/>
      <c r="C250" s="545"/>
      <c r="D250" s="545"/>
      <c r="E250" s="545"/>
      <c r="F250" s="545"/>
      <c r="G250" s="545"/>
      <c r="H250" s="545"/>
      <c r="I250" s="545"/>
      <c r="J250" s="545"/>
      <c r="K250" s="545"/>
      <c r="L250" s="545"/>
      <c r="M250" s="545"/>
      <c r="N250" s="545"/>
      <c r="O250" s="545"/>
      <c r="P250" s="545"/>
      <c r="Q250" s="545"/>
      <c r="R250" s="545"/>
      <c r="S250" s="545"/>
      <c r="T250" s="545"/>
      <c r="U250" s="545"/>
      <c r="V250" s="545"/>
      <c r="W250" s="545"/>
      <c r="X250" s="545"/>
      <c r="Y250" s="545"/>
      <c r="Z250" s="545"/>
    </row>
    <row r="251" ht="9.0" customHeight="1">
      <c r="A251" s="545"/>
      <c r="B251" s="545"/>
      <c r="C251" s="545"/>
      <c r="D251" s="545"/>
      <c r="E251" s="545"/>
      <c r="F251" s="545"/>
      <c r="G251" s="545"/>
      <c r="H251" s="545"/>
      <c r="I251" s="545"/>
      <c r="J251" s="545"/>
      <c r="K251" s="545"/>
      <c r="L251" s="545"/>
      <c r="M251" s="545"/>
      <c r="N251" s="545"/>
      <c r="O251" s="545"/>
      <c r="P251" s="545"/>
      <c r="Q251" s="545"/>
      <c r="R251" s="545"/>
      <c r="S251" s="545"/>
      <c r="T251" s="545"/>
      <c r="U251" s="545"/>
      <c r="V251" s="545"/>
      <c r="W251" s="545"/>
      <c r="X251" s="545"/>
      <c r="Y251" s="545"/>
      <c r="Z251" s="545"/>
    </row>
    <row r="252" ht="9.0" customHeight="1">
      <c r="A252" s="545"/>
      <c r="B252" s="545"/>
      <c r="C252" s="545"/>
      <c r="D252" s="545"/>
      <c r="E252" s="545"/>
      <c r="F252" s="545"/>
      <c r="G252" s="545"/>
      <c r="H252" s="545"/>
      <c r="I252" s="545"/>
      <c r="J252" s="545"/>
      <c r="K252" s="545"/>
      <c r="L252" s="545"/>
      <c r="M252" s="545"/>
      <c r="N252" s="545"/>
      <c r="O252" s="545"/>
      <c r="P252" s="545"/>
      <c r="Q252" s="545"/>
      <c r="R252" s="545"/>
      <c r="S252" s="545"/>
      <c r="T252" s="545"/>
      <c r="U252" s="545"/>
      <c r="V252" s="545"/>
      <c r="W252" s="545"/>
      <c r="X252" s="545"/>
      <c r="Y252" s="545"/>
      <c r="Z252" s="545"/>
    </row>
    <row r="253" ht="9.0" customHeight="1">
      <c r="A253" s="545"/>
      <c r="B253" s="545"/>
      <c r="C253" s="545"/>
      <c r="D253" s="545"/>
      <c r="E253" s="545"/>
      <c r="F253" s="545"/>
      <c r="G253" s="545"/>
      <c r="H253" s="545"/>
      <c r="I253" s="545"/>
      <c r="J253" s="545"/>
      <c r="K253" s="545"/>
      <c r="L253" s="545"/>
      <c r="M253" s="545"/>
      <c r="N253" s="545"/>
      <c r="O253" s="545"/>
      <c r="P253" s="545"/>
      <c r="Q253" s="545"/>
      <c r="R253" s="545"/>
      <c r="S253" s="545"/>
      <c r="T253" s="545"/>
      <c r="U253" s="545"/>
      <c r="V253" s="545"/>
      <c r="W253" s="545"/>
      <c r="X253" s="545"/>
      <c r="Y253" s="545"/>
      <c r="Z253" s="545"/>
    </row>
    <row r="254" ht="9.0" customHeight="1">
      <c r="A254" s="545"/>
      <c r="B254" s="545"/>
      <c r="C254" s="545"/>
      <c r="D254" s="545"/>
      <c r="E254" s="545"/>
      <c r="F254" s="545"/>
      <c r="G254" s="545"/>
      <c r="H254" s="545"/>
      <c r="I254" s="545"/>
      <c r="J254" s="545"/>
      <c r="K254" s="545"/>
      <c r="L254" s="545"/>
      <c r="M254" s="545"/>
      <c r="N254" s="545"/>
      <c r="O254" s="545"/>
      <c r="P254" s="545"/>
      <c r="Q254" s="545"/>
      <c r="R254" s="545"/>
      <c r="S254" s="545"/>
      <c r="T254" s="545"/>
      <c r="U254" s="545"/>
      <c r="V254" s="545"/>
      <c r="W254" s="545"/>
      <c r="X254" s="545"/>
      <c r="Y254" s="545"/>
      <c r="Z254" s="545"/>
    </row>
    <row r="255" ht="9.0" customHeight="1">
      <c r="A255" s="545"/>
      <c r="B255" s="545"/>
      <c r="C255" s="545"/>
      <c r="D255" s="545"/>
      <c r="E255" s="545"/>
      <c r="F255" s="545"/>
      <c r="G255" s="545"/>
      <c r="H255" s="545"/>
      <c r="I255" s="545"/>
      <c r="J255" s="545"/>
      <c r="K255" s="545"/>
      <c r="L255" s="545"/>
      <c r="M255" s="545"/>
      <c r="N255" s="545"/>
      <c r="O255" s="545"/>
      <c r="P255" s="545"/>
      <c r="Q255" s="545"/>
      <c r="R255" s="545"/>
      <c r="S255" s="545"/>
      <c r="T255" s="545"/>
      <c r="U255" s="545"/>
      <c r="V255" s="545"/>
      <c r="W255" s="545"/>
      <c r="X255" s="545"/>
      <c r="Y255" s="545"/>
      <c r="Z255" s="545"/>
    </row>
    <row r="256" ht="9.0" customHeight="1">
      <c r="A256" s="545"/>
      <c r="B256" s="545"/>
      <c r="C256" s="545"/>
      <c r="D256" s="545"/>
      <c r="E256" s="545"/>
      <c r="F256" s="545"/>
      <c r="G256" s="545"/>
      <c r="H256" s="545"/>
      <c r="I256" s="545"/>
      <c r="J256" s="545"/>
      <c r="K256" s="545"/>
      <c r="L256" s="545"/>
      <c r="M256" s="545"/>
      <c r="N256" s="545"/>
      <c r="O256" s="545"/>
      <c r="P256" s="545"/>
      <c r="Q256" s="545"/>
      <c r="R256" s="545"/>
      <c r="S256" s="545"/>
      <c r="T256" s="545"/>
      <c r="U256" s="545"/>
      <c r="V256" s="545"/>
      <c r="W256" s="545"/>
      <c r="X256" s="545"/>
      <c r="Y256" s="545"/>
      <c r="Z256" s="545"/>
    </row>
    <row r="257" ht="9.0" customHeight="1">
      <c r="A257" s="545"/>
      <c r="B257" s="545"/>
      <c r="C257" s="545"/>
      <c r="D257" s="545"/>
      <c r="E257" s="545"/>
      <c r="F257" s="545"/>
      <c r="G257" s="545"/>
      <c r="H257" s="545"/>
      <c r="I257" s="545"/>
      <c r="J257" s="545"/>
      <c r="K257" s="545"/>
      <c r="L257" s="545"/>
      <c r="M257" s="545"/>
      <c r="N257" s="545"/>
      <c r="O257" s="545"/>
      <c r="P257" s="545"/>
      <c r="Q257" s="545"/>
      <c r="R257" s="545"/>
      <c r="S257" s="545"/>
      <c r="T257" s="545"/>
      <c r="U257" s="545"/>
      <c r="V257" s="545"/>
      <c r="W257" s="545"/>
      <c r="X257" s="545"/>
      <c r="Y257" s="545"/>
      <c r="Z257" s="545"/>
    </row>
    <row r="258" ht="9.0" customHeight="1">
      <c r="A258" s="545"/>
      <c r="B258" s="545"/>
      <c r="C258" s="545"/>
      <c r="D258" s="545"/>
      <c r="E258" s="545"/>
      <c r="F258" s="545"/>
      <c r="G258" s="545"/>
      <c r="H258" s="545"/>
      <c r="I258" s="545"/>
      <c r="J258" s="545"/>
      <c r="K258" s="545"/>
      <c r="L258" s="545"/>
      <c r="M258" s="545"/>
      <c r="N258" s="545"/>
      <c r="O258" s="545"/>
      <c r="P258" s="545"/>
      <c r="Q258" s="545"/>
      <c r="R258" s="545"/>
      <c r="S258" s="545"/>
      <c r="T258" s="545"/>
      <c r="U258" s="545"/>
      <c r="V258" s="545"/>
      <c r="W258" s="545"/>
      <c r="X258" s="545"/>
      <c r="Y258" s="545"/>
      <c r="Z258" s="545"/>
    </row>
    <row r="259" ht="9.0" customHeight="1">
      <c r="A259" s="545"/>
      <c r="B259" s="545"/>
      <c r="C259" s="545"/>
      <c r="D259" s="545"/>
      <c r="E259" s="545"/>
      <c r="F259" s="545"/>
      <c r="G259" s="545"/>
      <c r="H259" s="545"/>
      <c r="I259" s="545"/>
      <c r="J259" s="545"/>
      <c r="K259" s="545"/>
      <c r="L259" s="545"/>
      <c r="M259" s="545"/>
      <c r="N259" s="545"/>
      <c r="O259" s="545"/>
      <c r="P259" s="545"/>
      <c r="Q259" s="545"/>
      <c r="R259" s="545"/>
      <c r="S259" s="545"/>
      <c r="T259" s="545"/>
      <c r="U259" s="545"/>
      <c r="V259" s="545"/>
      <c r="W259" s="545"/>
      <c r="X259" s="545"/>
      <c r="Y259" s="545"/>
      <c r="Z259" s="545"/>
    </row>
    <row r="260" ht="9.0" customHeight="1">
      <c r="A260" s="545"/>
      <c r="B260" s="545"/>
      <c r="C260" s="545"/>
      <c r="D260" s="545"/>
      <c r="E260" s="545"/>
      <c r="F260" s="545"/>
      <c r="G260" s="545"/>
      <c r="H260" s="545"/>
      <c r="I260" s="545"/>
      <c r="J260" s="545"/>
      <c r="K260" s="545"/>
      <c r="L260" s="545"/>
      <c r="M260" s="545"/>
      <c r="N260" s="545"/>
      <c r="O260" s="545"/>
      <c r="P260" s="545"/>
      <c r="Q260" s="545"/>
      <c r="R260" s="545"/>
      <c r="S260" s="545"/>
      <c r="T260" s="545"/>
      <c r="U260" s="545"/>
      <c r="V260" s="545"/>
      <c r="W260" s="545"/>
      <c r="X260" s="545"/>
      <c r="Y260" s="545"/>
      <c r="Z260" s="545"/>
    </row>
    <row r="261" ht="9.0" customHeight="1">
      <c r="A261" s="545"/>
      <c r="B261" s="545"/>
      <c r="C261" s="545"/>
      <c r="D261" s="545"/>
      <c r="E261" s="545"/>
      <c r="F261" s="545"/>
      <c r="G261" s="545"/>
      <c r="H261" s="545"/>
      <c r="I261" s="545"/>
      <c r="J261" s="545"/>
      <c r="K261" s="545"/>
      <c r="L261" s="545"/>
      <c r="M261" s="545"/>
      <c r="N261" s="545"/>
      <c r="O261" s="545"/>
      <c r="P261" s="545"/>
      <c r="Q261" s="545"/>
      <c r="R261" s="545"/>
      <c r="S261" s="545"/>
      <c r="T261" s="545"/>
      <c r="U261" s="545"/>
      <c r="V261" s="545"/>
      <c r="W261" s="545"/>
      <c r="X261" s="545"/>
      <c r="Y261" s="545"/>
      <c r="Z261" s="545"/>
    </row>
    <row r="262" ht="9.0" customHeight="1">
      <c r="A262" s="545"/>
      <c r="B262" s="545"/>
      <c r="C262" s="545"/>
      <c r="D262" s="545"/>
      <c r="E262" s="545"/>
      <c r="F262" s="545"/>
      <c r="G262" s="545"/>
      <c r="H262" s="545"/>
      <c r="I262" s="545"/>
      <c r="J262" s="545"/>
      <c r="K262" s="545"/>
      <c r="L262" s="545"/>
      <c r="M262" s="545"/>
      <c r="N262" s="545"/>
      <c r="O262" s="545"/>
      <c r="P262" s="545"/>
      <c r="Q262" s="545"/>
      <c r="R262" s="545"/>
      <c r="S262" s="545"/>
      <c r="T262" s="545"/>
      <c r="U262" s="545"/>
      <c r="V262" s="545"/>
      <c r="W262" s="545"/>
      <c r="X262" s="545"/>
      <c r="Y262" s="545"/>
      <c r="Z262" s="545"/>
    </row>
    <row r="263" ht="9.0" customHeight="1">
      <c r="A263" s="545"/>
      <c r="B263" s="545"/>
      <c r="C263" s="545"/>
      <c r="D263" s="545"/>
      <c r="E263" s="545"/>
      <c r="F263" s="545"/>
      <c r="G263" s="545"/>
      <c r="H263" s="545"/>
      <c r="I263" s="545"/>
      <c r="J263" s="545"/>
      <c r="K263" s="545"/>
      <c r="L263" s="545"/>
      <c r="M263" s="545"/>
      <c r="N263" s="545"/>
      <c r="O263" s="545"/>
      <c r="P263" s="545"/>
      <c r="Q263" s="545"/>
      <c r="R263" s="545"/>
      <c r="S263" s="545"/>
      <c r="T263" s="545"/>
      <c r="U263" s="545"/>
      <c r="V263" s="545"/>
      <c r="W263" s="545"/>
      <c r="X263" s="545"/>
      <c r="Y263" s="545"/>
      <c r="Z263" s="545"/>
    </row>
    <row r="264" ht="9.0" customHeight="1">
      <c r="A264" s="545"/>
      <c r="B264" s="545"/>
      <c r="C264" s="545"/>
      <c r="D264" s="545"/>
      <c r="E264" s="545"/>
      <c r="F264" s="545"/>
      <c r="G264" s="545"/>
      <c r="H264" s="545"/>
      <c r="I264" s="545"/>
      <c r="J264" s="545"/>
      <c r="K264" s="545"/>
      <c r="L264" s="545"/>
      <c r="M264" s="545"/>
      <c r="N264" s="545"/>
      <c r="O264" s="545"/>
      <c r="P264" s="545"/>
      <c r="Q264" s="545"/>
      <c r="R264" s="545"/>
      <c r="S264" s="545"/>
      <c r="T264" s="545"/>
      <c r="U264" s="545"/>
      <c r="V264" s="545"/>
      <c r="W264" s="545"/>
      <c r="X264" s="545"/>
      <c r="Y264" s="545"/>
      <c r="Z264" s="545"/>
    </row>
    <row r="265" ht="9.0" customHeight="1">
      <c r="A265" s="545"/>
      <c r="B265" s="545"/>
      <c r="C265" s="545"/>
      <c r="D265" s="545"/>
      <c r="E265" s="545"/>
      <c r="F265" s="545"/>
      <c r="G265" s="545"/>
      <c r="H265" s="545"/>
      <c r="I265" s="545"/>
      <c r="J265" s="545"/>
      <c r="K265" s="545"/>
      <c r="L265" s="545"/>
      <c r="M265" s="545"/>
      <c r="N265" s="545"/>
      <c r="O265" s="545"/>
      <c r="P265" s="545"/>
      <c r="Q265" s="545"/>
      <c r="R265" s="545"/>
      <c r="S265" s="545"/>
      <c r="T265" s="545"/>
      <c r="U265" s="545"/>
      <c r="V265" s="545"/>
      <c r="W265" s="545"/>
      <c r="X265" s="545"/>
      <c r="Y265" s="545"/>
      <c r="Z265" s="545"/>
    </row>
    <row r="266" ht="9.0" customHeight="1">
      <c r="A266" s="545"/>
      <c r="B266" s="545"/>
      <c r="C266" s="545"/>
      <c r="D266" s="545"/>
      <c r="E266" s="545"/>
      <c r="F266" s="545"/>
      <c r="G266" s="545"/>
      <c r="H266" s="545"/>
      <c r="I266" s="545"/>
      <c r="J266" s="545"/>
      <c r="K266" s="545"/>
      <c r="L266" s="545"/>
      <c r="M266" s="545"/>
      <c r="N266" s="545"/>
      <c r="O266" s="545"/>
      <c r="P266" s="545"/>
      <c r="Q266" s="545"/>
      <c r="R266" s="545"/>
      <c r="S266" s="545"/>
      <c r="T266" s="545"/>
      <c r="U266" s="545"/>
      <c r="V266" s="545"/>
      <c r="W266" s="545"/>
      <c r="X266" s="545"/>
      <c r="Y266" s="545"/>
      <c r="Z266" s="545"/>
    </row>
    <row r="267" ht="9.0" customHeight="1">
      <c r="A267" s="545"/>
      <c r="B267" s="545"/>
      <c r="C267" s="545"/>
      <c r="D267" s="545"/>
      <c r="E267" s="545"/>
      <c r="F267" s="545"/>
      <c r="G267" s="545"/>
      <c r="H267" s="545"/>
      <c r="I267" s="545"/>
      <c r="J267" s="545"/>
      <c r="K267" s="545"/>
      <c r="L267" s="545"/>
      <c r="M267" s="545"/>
      <c r="N267" s="545"/>
      <c r="O267" s="545"/>
      <c r="P267" s="545"/>
      <c r="Q267" s="545"/>
      <c r="R267" s="545"/>
      <c r="S267" s="545"/>
      <c r="T267" s="545"/>
      <c r="U267" s="545"/>
      <c r="V267" s="545"/>
      <c r="W267" s="545"/>
      <c r="X267" s="545"/>
      <c r="Y267" s="545"/>
      <c r="Z267" s="545"/>
    </row>
    <row r="268" ht="9.0" customHeight="1">
      <c r="A268" s="545"/>
      <c r="B268" s="545"/>
      <c r="C268" s="545"/>
      <c r="D268" s="545"/>
      <c r="E268" s="545"/>
      <c r="F268" s="545"/>
      <c r="G268" s="545"/>
      <c r="H268" s="545"/>
      <c r="I268" s="545"/>
      <c r="J268" s="545"/>
      <c r="K268" s="545"/>
      <c r="L268" s="545"/>
      <c r="M268" s="545"/>
      <c r="N268" s="545"/>
      <c r="O268" s="545"/>
      <c r="P268" s="545"/>
      <c r="Q268" s="545"/>
      <c r="R268" s="545"/>
      <c r="S268" s="545"/>
      <c r="T268" s="545"/>
      <c r="U268" s="545"/>
      <c r="V268" s="545"/>
      <c r="W268" s="545"/>
      <c r="X268" s="545"/>
      <c r="Y268" s="545"/>
      <c r="Z268" s="545"/>
    </row>
    <row r="269" ht="9.0" customHeight="1">
      <c r="A269" s="545"/>
      <c r="B269" s="545"/>
      <c r="C269" s="545"/>
      <c r="D269" s="545"/>
      <c r="E269" s="545"/>
      <c r="F269" s="545"/>
      <c r="G269" s="545"/>
      <c r="H269" s="545"/>
      <c r="I269" s="545"/>
      <c r="J269" s="545"/>
      <c r="K269" s="545"/>
      <c r="L269" s="545"/>
      <c r="M269" s="545"/>
      <c r="N269" s="545"/>
      <c r="O269" s="545"/>
      <c r="P269" s="545"/>
      <c r="Q269" s="545"/>
      <c r="R269" s="545"/>
      <c r="S269" s="545"/>
      <c r="T269" s="545"/>
      <c r="U269" s="545"/>
      <c r="V269" s="545"/>
      <c r="W269" s="545"/>
      <c r="X269" s="545"/>
      <c r="Y269" s="545"/>
      <c r="Z269" s="545"/>
    </row>
    <row r="270" ht="9.0" customHeight="1">
      <c r="A270" s="545"/>
      <c r="B270" s="545"/>
      <c r="C270" s="545"/>
      <c r="D270" s="545"/>
      <c r="E270" s="545"/>
      <c r="F270" s="545"/>
      <c r="G270" s="545"/>
      <c r="H270" s="545"/>
      <c r="I270" s="545"/>
      <c r="J270" s="545"/>
      <c r="K270" s="545"/>
      <c r="L270" s="545"/>
      <c r="M270" s="545"/>
      <c r="N270" s="545"/>
      <c r="O270" s="545"/>
      <c r="P270" s="545"/>
      <c r="Q270" s="545"/>
      <c r="R270" s="545"/>
      <c r="S270" s="545"/>
      <c r="T270" s="545"/>
      <c r="U270" s="545"/>
      <c r="V270" s="545"/>
      <c r="W270" s="545"/>
      <c r="X270" s="545"/>
      <c r="Y270" s="545"/>
      <c r="Z270" s="545"/>
    </row>
    <row r="271" ht="9.0" customHeight="1">
      <c r="A271" s="545"/>
      <c r="B271" s="545"/>
      <c r="C271" s="545"/>
      <c r="D271" s="545"/>
      <c r="E271" s="545"/>
      <c r="F271" s="545"/>
      <c r="G271" s="545"/>
      <c r="H271" s="545"/>
      <c r="I271" s="545"/>
      <c r="J271" s="545"/>
      <c r="K271" s="545"/>
      <c r="L271" s="545"/>
      <c r="M271" s="545"/>
      <c r="N271" s="545"/>
      <c r="O271" s="545"/>
      <c r="P271" s="545"/>
      <c r="Q271" s="545"/>
      <c r="R271" s="545"/>
      <c r="S271" s="545"/>
      <c r="T271" s="545"/>
      <c r="U271" s="545"/>
      <c r="V271" s="545"/>
      <c r="W271" s="545"/>
      <c r="X271" s="545"/>
      <c r="Y271" s="545"/>
      <c r="Z271" s="545"/>
    </row>
    <row r="272" ht="9.0" customHeight="1">
      <c r="A272" s="545"/>
      <c r="B272" s="545"/>
      <c r="C272" s="545"/>
      <c r="D272" s="545"/>
      <c r="E272" s="545"/>
      <c r="F272" s="545"/>
      <c r="G272" s="545"/>
      <c r="H272" s="545"/>
      <c r="I272" s="545"/>
      <c r="J272" s="545"/>
      <c r="K272" s="545"/>
      <c r="L272" s="545"/>
      <c r="M272" s="545"/>
      <c r="N272" s="545"/>
      <c r="O272" s="545"/>
      <c r="P272" s="545"/>
      <c r="Q272" s="545"/>
      <c r="R272" s="545"/>
      <c r="S272" s="545"/>
      <c r="T272" s="545"/>
      <c r="U272" s="545"/>
      <c r="V272" s="545"/>
      <c r="W272" s="545"/>
      <c r="X272" s="545"/>
      <c r="Y272" s="545"/>
      <c r="Z272" s="545"/>
    </row>
    <row r="273" ht="9.0" customHeight="1">
      <c r="A273" s="545"/>
      <c r="B273" s="545"/>
      <c r="C273" s="545"/>
      <c r="D273" s="545"/>
      <c r="E273" s="545"/>
      <c r="F273" s="545"/>
      <c r="G273" s="545"/>
      <c r="H273" s="545"/>
      <c r="I273" s="545"/>
      <c r="J273" s="545"/>
      <c r="K273" s="545"/>
      <c r="L273" s="545"/>
      <c r="M273" s="545"/>
      <c r="N273" s="545"/>
      <c r="O273" s="545"/>
      <c r="P273" s="545"/>
      <c r="Q273" s="545"/>
      <c r="R273" s="545"/>
      <c r="S273" s="545"/>
      <c r="T273" s="545"/>
      <c r="U273" s="545"/>
      <c r="V273" s="545"/>
      <c r="W273" s="545"/>
      <c r="X273" s="545"/>
      <c r="Y273" s="545"/>
      <c r="Z273" s="545"/>
    </row>
    <row r="274" ht="9.0" customHeight="1">
      <c r="A274" s="545"/>
      <c r="B274" s="545"/>
      <c r="C274" s="545"/>
      <c r="D274" s="545"/>
      <c r="E274" s="545"/>
      <c r="F274" s="545"/>
      <c r="G274" s="545"/>
      <c r="H274" s="545"/>
      <c r="I274" s="545"/>
      <c r="J274" s="545"/>
      <c r="K274" s="545"/>
      <c r="L274" s="545"/>
      <c r="M274" s="545"/>
      <c r="N274" s="545"/>
      <c r="O274" s="545"/>
      <c r="P274" s="545"/>
      <c r="Q274" s="545"/>
      <c r="R274" s="545"/>
      <c r="S274" s="545"/>
      <c r="T274" s="545"/>
      <c r="U274" s="545"/>
      <c r="V274" s="545"/>
      <c r="W274" s="545"/>
      <c r="X274" s="545"/>
      <c r="Y274" s="545"/>
      <c r="Z274" s="545"/>
    </row>
    <row r="275" ht="9.0" customHeight="1">
      <c r="A275" s="545"/>
      <c r="B275" s="545"/>
      <c r="C275" s="545"/>
      <c r="D275" s="545"/>
      <c r="E275" s="545"/>
      <c r="F275" s="545"/>
      <c r="G275" s="545"/>
      <c r="H275" s="545"/>
      <c r="I275" s="545"/>
      <c r="J275" s="545"/>
      <c r="K275" s="545"/>
      <c r="L275" s="545"/>
      <c r="M275" s="545"/>
      <c r="N275" s="545"/>
      <c r="O275" s="545"/>
      <c r="P275" s="545"/>
      <c r="Q275" s="545"/>
      <c r="R275" s="545"/>
      <c r="S275" s="545"/>
      <c r="T275" s="545"/>
      <c r="U275" s="545"/>
      <c r="V275" s="545"/>
      <c r="W275" s="545"/>
      <c r="X275" s="545"/>
      <c r="Y275" s="545"/>
      <c r="Z275" s="545"/>
    </row>
    <row r="276" ht="9.0" customHeight="1">
      <c r="A276" s="545"/>
      <c r="B276" s="545"/>
      <c r="C276" s="545"/>
      <c r="D276" s="545"/>
      <c r="E276" s="545"/>
      <c r="F276" s="545"/>
      <c r="G276" s="545"/>
      <c r="H276" s="545"/>
      <c r="I276" s="545"/>
      <c r="J276" s="545"/>
      <c r="K276" s="545"/>
      <c r="L276" s="545"/>
      <c r="M276" s="545"/>
      <c r="N276" s="545"/>
      <c r="O276" s="545"/>
      <c r="P276" s="545"/>
      <c r="Q276" s="545"/>
      <c r="R276" s="545"/>
      <c r="S276" s="545"/>
      <c r="T276" s="545"/>
      <c r="U276" s="545"/>
      <c r="V276" s="545"/>
      <c r="W276" s="545"/>
      <c r="X276" s="545"/>
      <c r="Y276" s="545"/>
      <c r="Z276" s="545"/>
    </row>
    <row r="277" ht="9.0" customHeight="1">
      <c r="A277" s="545"/>
      <c r="B277" s="545"/>
      <c r="C277" s="545"/>
      <c r="D277" s="545"/>
      <c r="E277" s="545"/>
      <c r="F277" s="545"/>
      <c r="G277" s="545"/>
      <c r="H277" s="545"/>
      <c r="I277" s="545"/>
      <c r="J277" s="545"/>
      <c r="K277" s="545"/>
      <c r="L277" s="545"/>
      <c r="M277" s="545"/>
      <c r="N277" s="545"/>
      <c r="O277" s="545"/>
      <c r="P277" s="545"/>
      <c r="Q277" s="545"/>
      <c r="R277" s="545"/>
      <c r="S277" s="545"/>
      <c r="T277" s="545"/>
      <c r="U277" s="545"/>
      <c r="V277" s="545"/>
      <c r="W277" s="545"/>
      <c r="X277" s="545"/>
      <c r="Y277" s="545"/>
      <c r="Z277" s="545"/>
    </row>
    <row r="278" ht="9.0" customHeight="1">
      <c r="A278" s="545"/>
      <c r="B278" s="545"/>
      <c r="C278" s="545"/>
      <c r="D278" s="545"/>
      <c r="E278" s="545"/>
      <c r="F278" s="545"/>
      <c r="G278" s="545"/>
      <c r="H278" s="545"/>
      <c r="I278" s="545"/>
      <c r="J278" s="545"/>
      <c r="K278" s="545"/>
      <c r="L278" s="545"/>
      <c r="M278" s="545"/>
      <c r="N278" s="545"/>
      <c r="O278" s="545"/>
      <c r="P278" s="545"/>
      <c r="Q278" s="545"/>
      <c r="R278" s="545"/>
      <c r="S278" s="545"/>
      <c r="T278" s="545"/>
      <c r="U278" s="545"/>
      <c r="V278" s="545"/>
      <c r="W278" s="545"/>
      <c r="X278" s="545"/>
      <c r="Y278" s="545"/>
      <c r="Z278" s="545"/>
    </row>
    <row r="279" ht="9.0" customHeight="1">
      <c r="A279" s="545"/>
      <c r="B279" s="545"/>
      <c r="C279" s="545"/>
      <c r="D279" s="545"/>
      <c r="E279" s="545"/>
      <c r="F279" s="545"/>
      <c r="G279" s="545"/>
      <c r="H279" s="545"/>
      <c r="I279" s="545"/>
      <c r="J279" s="545"/>
      <c r="K279" s="545"/>
      <c r="L279" s="545"/>
      <c r="M279" s="545"/>
      <c r="N279" s="545"/>
      <c r="O279" s="545"/>
      <c r="P279" s="545"/>
      <c r="Q279" s="545"/>
      <c r="R279" s="545"/>
      <c r="S279" s="545"/>
      <c r="T279" s="545"/>
      <c r="U279" s="545"/>
      <c r="V279" s="545"/>
      <c r="W279" s="545"/>
      <c r="X279" s="545"/>
      <c r="Y279" s="545"/>
      <c r="Z279" s="545"/>
    </row>
    <row r="280" ht="9.0" customHeight="1">
      <c r="A280" s="545"/>
      <c r="B280" s="545"/>
      <c r="C280" s="545"/>
      <c r="D280" s="545"/>
      <c r="E280" s="545"/>
      <c r="F280" s="545"/>
      <c r="G280" s="545"/>
      <c r="H280" s="545"/>
      <c r="I280" s="545"/>
      <c r="J280" s="545"/>
      <c r="K280" s="545"/>
      <c r="L280" s="545"/>
      <c r="M280" s="545"/>
      <c r="N280" s="545"/>
      <c r="O280" s="545"/>
      <c r="P280" s="545"/>
      <c r="Q280" s="545"/>
      <c r="R280" s="545"/>
      <c r="S280" s="545"/>
      <c r="T280" s="545"/>
      <c r="U280" s="545"/>
      <c r="V280" s="545"/>
      <c r="W280" s="545"/>
      <c r="X280" s="545"/>
      <c r="Y280" s="545"/>
      <c r="Z280" s="545"/>
    </row>
    <row r="281" ht="9.0" customHeight="1">
      <c r="A281" s="545"/>
      <c r="B281" s="545"/>
      <c r="C281" s="545"/>
      <c r="D281" s="545"/>
      <c r="E281" s="545"/>
      <c r="F281" s="545"/>
      <c r="G281" s="545"/>
      <c r="H281" s="545"/>
      <c r="I281" s="545"/>
      <c r="J281" s="545"/>
      <c r="K281" s="545"/>
      <c r="L281" s="545"/>
      <c r="M281" s="545"/>
      <c r="N281" s="545"/>
      <c r="O281" s="545"/>
      <c r="P281" s="545"/>
      <c r="Q281" s="545"/>
      <c r="R281" s="545"/>
      <c r="S281" s="545"/>
      <c r="T281" s="545"/>
      <c r="U281" s="545"/>
      <c r="V281" s="545"/>
      <c r="W281" s="545"/>
      <c r="X281" s="545"/>
      <c r="Y281" s="545"/>
      <c r="Z281" s="545"/>
    </row>
    <row r="282" ht="9.0" customHeight="1">
      <c r="A282" s="545"/>
      <c r="B282" s="545"/>
      <c r="C282" s="545"/>
      <c r="D282" s="545"/>
      <c r="E282" s="545"/>
      <c r="F282" s="545"/>
      <c r="G282" s="545"/>
      <c r="H282" s="545"/>
      <c r="I282" s="545"/>
      <c r="J282" s="545"/>
      <c r="K282" s="545"/>
      <c r="L282" s="545"/>
      <c r="M282" s="545"/>
      <c r="N282" s="545"/>
      <c r="O282" s="545"/>
      <c r="P282" s="545"/>
      <c r="Q282" s="545"/>
      <c r="R282" s="545"/>
      <c r="S282" s="545"/>
      <c r="T282" s="545"/>
      <c r="U282" s="545"/>
      <c r="V282" s="545"/>
      <c r="W282" s="545"/>
      <c r="X282" s="545"/>
      <c r="Y282" s="545"/>
      <c r="Z282" s="545"/>
    </row>
    <row r="283" ht="9.0" customHeight="1">
      <c r="A283" s="545"/>
      <c r="B283" s="545"/>
      <c r="C283" s="545"/>
      <c r="D283" s="545"/>
      <c r="E283" s="545"/>
      <c r="F283" s="545"/>
      <c r="G283" s="545"/>
      <c r="H283" s="545"/>
      <c r="I283" s="545"/>
      <c r="J283" s="545"/>
      <c r="K283" s="545"/>
      <c r="L283" s="545"/>
      <c r="M283" s="545"/>
      <c r="N283" s="545"/>
      <c r="O283" s="545"/>
      <c r="P283" s="545"/>
      <c r="Q283" s="545"/>
      <c r="R283" s="545"/>
      <c r="S283" s="545"/>
      <c r="T283" s="545"/>
      <c r="U283" s="545"/>
      <c r="V283" s="545"/>
      <c r="W283" s="545"/>
      <c r="X283" s="545"/>
      <c r="Y283" s="545"/>
      <c r="Z283" s="545"/>
    </row>
    <row r="284" ht="9.0" customHeight="1">
      <c r="A284" s="545"/>
      <c r="B284" s="545"/>
      <c r="C284" s="545"/>
      <c r="D284" s="545"/>
      <c r="E284" s="545"/>
      <c r="F284" s="545"/>
      <c r="G284" s="545"/>
      <c r="H284" s="545"/>
      <c r="I284" s="545"/>
      <c r="J284" s="545"/>
      <c r="K284" s="545"/>
      <c r="L284" s="545"/>
      <c r="M284" s="545"/>
      <c r="N284" s="545"/>
      <c r="O284" s="545"/>
      <c r="P284" s="545"/>
      <c r="Q284" s="545"/>
      <c r="R284" s="545"/>
      <c r="S284" s="545"/>
      <c r="T284" s="545"/>
      <c r="U284" s="545"/>
      <c r="V284" s="545"/>
      <c r="W284" s="545"/>
      <c r="X284" s="545"/>
      <c r="Y284" s="545"/>
      <c r="Z284" s="545"/>
    </row>
    <row r="285" ht="9.0" customHeight="1">
      <c r="A285" s="545"/>
      <c r="B285" s="545"/>
      <c r="C285" s="545"/>
      <c r="D285" s="545"/>
      <c r="E285" s="545"/>
      <c r="F285" s="545"/>
      <c r="G285" s="545"/>
      <c r="H285" s="545"/>
      <c r="I285" s="545"/>
      <c r="J285" s="545"/>
      <c r="K285" s="545"/>
      <c r="L285" s="545"/>
      <c r="M285" s="545"/>
      <c r="N285" s="545"/>
      <c r="O285" s="545"/>
      <c r="P285" s="545"/>
      <c r="Q285" s="545"/>
      <c r="R285" s="545"/>
      <c r="S285" s="545"/>
      <c r="T285" s="545"/>
      <c r="U285" s="545"/>
      <c r="V285" s="545"/>
      <c r="W285" s="545"/>
      <c r="X285" s="545"/>
      <c r="Y285" s="545"/>
      <c r="Z285" s="545"/>
    </row>
    <row r="286" ht="9.0" customHeight="1">
      <c r="A286" s="545"/>
      <c r="B286" s="545"/>
      <c r="C286" s="545"/>
      <c r="D286" s="545"/>
      <c r="E286" s="545"/>
      <c r="F286" s="545"/>
      <c r="G286" s="545"/>
      <c r="H286" s="545"/>
      <c r="I286" s="545"/>
      <c r="J286" s="545"/>
      <c r="K286" s="545"/>
      <c r="L286" s="545"/>
      <c r="M286" s="545"/>
      <c r="N286" s="545"/>
      <c r="O286" s="545"/>
      <c r="P286" s="545"/>
      <c r="Q286" s="545"/>
      <c r="R286" s="545"/>
      <c r="S286" s="545"/>
      <c r="T286" s="545"/>
      <c r="U286" s="545"/>
      <c r="V286" s="545"/>
      <c r="W286" s="545"/>
      <c r="X286" s="545"/>
      <c r="Y286" s="545"/>
      <c r="Z286" s="545"/>
    </row>
    <row r="287" ht="9.0" customHeight="1">
      <c r="A287" s="545"/>
      <c r="B287" s="545"/>
      <c r="C287" s="545"/>
      <c r="D287" s="545"/>
      <c r="E287" s="545"/>
      <c r="F287" s="545"/>
      <c r="G287" s="545"/>
      <c r="H287" s="545"/>
      <c r="I287" s="545"/>
      <c r="J287" s="545"/>
      <c r="K287" s="545"/>
      <c r="L287" s="545"/>
      <c r="M287" s="545"/>
      <c r="N287" s="545"/>
      <c r="O287" s="545"/>
      <c r="P287" s="545"/>
      <c r="Q287" s="545"/>
      <c r="R287" s="545"/>
      <c r="S287" s="545"/>
      <c r="T287" s="545"/>
      <c r="U287" s="545"/>
      <c r="V287" s="545"/>
      <c r="W287" s="545"/>
      <c r="X287" s="545"/>
      <c r="Y287" s="545"/>
      <c r="Z287" s="545"/>
    </row>
    <row r="288" ht="9.0" customHeight="1">
      <c r="A288" s="545"/>
      <c r="B288" s="545"/>
      <c r="C288" s="545"/>
      <c r="D288" s="545"/>
      <c r="E288" s="545"/>
      <c r="F288" s="545"/>
      <c r="G288" s="545"/>
      <c r="H288" s="545"/>
      <c r="I288" s="545"/>
      <c r="J288" s="545"/>
      <c r="K288" s="545"/>
      <c r="L288" s="545"/>
      <c r="M288" s="545"/>
      <c r="N288" s="545"/>
      <c r="O288" s="545"/>
      <c r="P288" s="545"/>
      <c r="Q288" s="545"/>
      <c r="R288" s="545"/>
      <c r="S288" s="545"/>
      <c r="T288" s="545"/>
      <c r="U288" s="545"/>
      <c r="V288" s="545"/>
      <c r="W288" s="545"/>
      <c r="X288" s="545"/>
      <c r="Y288" s="545"/>
      <c r="Z288" s="545"/>
    </row>
    <row r="289" ht="9.0" customHeight="1">
      <c r="A289" s="545"/>
      <c r="B289" s="545"/>
      <c r="C289" s="545"/>
      <c r="D289" s="545"/>
      <c r="E289" s="545"/>
      <c r="F289" s="545"/>
      <c r="G289" s="545"/>
      <c r="H289" s="545"/>
      <c r="I289" s="545"/>
      <c r="J289" s="545"/>
      <c r="K289" s="545"/>
      <c r="L289" s="545"/>
      <c r="M289" s="545"/>
      <c r="N289" s="545"/>
      <c r="O289" s="545"/>
      <c r="P289" s="545"/>
      <c r="Q289" s="545"/>
      <c r="R289" s="545"/>
      <c r="S289" s="545"/>
      <c r="T289" s="545"/>
      <c r="U289" s="545"/>
      <c r="V289" s="545"/>
      <c r="W289" s="545"/>
      <c r="X289" s="545"/>
      <c r="Y289" s="545"/>
      <c r="Z289" s="545"/>
    </row>
    <row r="290" ht="9.0" customHeight="1">
      <c r="A290" s="545"/>
      <c r="B290" s="545"/>
      <c r="C290" s="545"/>
      <c r="D290" s="545"/>
      <c r="E290" s="545"/>
      <c r="F290" s="545"/>
      <c r="G290" s="545"/>
      <c r="H290" s="545"/>
      <c r="I290" s="545"/>
      <c r="J290" s="545"/>
      <c r="K290" s="545"/>
      <c r="L290" s="545"/>
      <c r="M290" s="545"/>
      <c r="N290" s="545"/>
      <c r="O290" s="545"/>
      <c r="P290" s="545"/>
      <c r="Q290" s="545"/>
      <c r="R290" s="545"/>
      <c r="S290" s="545"/>
      <c r="T290" s="545"/>
      <c r="U290" s="545"/>
      <c r="V290" s="545"/>
      <c r="W290" s="545"/>
      <c r="X290" s="545"/>
      <c r="Y290" s="545"/>
      <c r="Z290" s="545"/>
    </row>
    <row r="291" ht="9.0" customHeight="1">
      <c r="A291" s="545"/>
      <c r="B291" s="545"/>
      <c r="C291" s="545"/>
      <c r="D291" s="545"/>
      <c r="E291" s="545"/>
      <c r="F291" s="545"/>
      <c r="G291" s="545"/>
      <c r="H291" s="545"/>
      <c r="I291" s="545"/>
      <c r="J291" s="545"/>
      <c r="K291" s="545"/>
      <c r="L291" s="545"/>
      <c r="M291" s="545"/>
      <c r="N291" s="545"/>
      <c r="O291" s="545"/>
      <c r="P291" s="545"/>
      <c r="Q291" s="545"/>
      <c r="R291" s="545"/>
      <c r="S291" s="545"/>
      <c r="T291" s="545"/>
      <c r="U291" s="545"/>
      <c r="V291" s="545"/>
      <c r="W291" s="545"/>
      <c r="X291" s="545"/>
      <c r="Y291" s="545"/>
      <c r="Z291" s="545"/>
    </row>
    <row r="292" ht="9.0" customHeight="1">
      <c r="A292" s="545"/>
      <c r="B292" s="545"/>
      <c r="C292" s="545"/>
      <c r="D292" s="545"/>
      <c r="E292" s="545"/>
      <c r="F292" s="545"/>
      <c r="G292" s="545"/>
      <c r="H292" s="545"/>
      <c r="I292" s="545"/>
      <c r="J292" s="545"/>
      <c r="K292" s="545"/>
      <c r="L292" s="545"/>
      <c r="M292" s="545"/>
      <c r="N292" s="545"/>
      <c r="O292" s="545"/>
      <c r="P292" s="545"/>
      <c r="Q292" s="545"/>
      <c r="R292" s="545"/>
      <c r="S292" s="545"/>
      <c r="T292" s="545"/>
      <c r="U292" s="545"/>
      <c r="V292" s="545"/>
      <c r="W292" s="545"/>
      <c r="X292" s="545"/>
      <c r="Y292" s="545"/>
      <c r="Z292" s="545"/>
    </row>
    <row r="293" ht="9.0" customHeight="1">
      <c r="A293" s="545"/>
      <c r="B293" s="545"/>
      <c r="C293" s="545"/>
      <c r="D293" s="545"/>
      <c r="E293" s="545"/>
      <c r="F293" s="545"/>
      <c r="G293" s="545"/>
      <c r="H293" s="545"/>
      <c r="I293" s="545"/>
      <c r="J293" s="545"/>
      <c r="K293" s="545"/>
      <c r="L293" s="545"/>
      <c r="M293" s="545"/>
      <c r="N293" s="545"/>
      <c r="O293" s="545"/>
      <c r="P293" s="545"/>
      <c r="Q293" s="545"/>
      <c r="R293" s="545"/>
      <c r="S293" s="545"/>
      <c r="T293" s="545"/>
      <c r="U293" s="545"/>
      <c r="V293" s="545"/>
      <c r="W293" s="545"/>
      <c r="X293" s="545"/>
      <c r="Y293" s="545"/>
      <c r="Z293" s="545"/>
    </row>
    <row r="294" ht="9.0" customHeight="1">
      <c r="A294" s="545"/>
      <c r="B294" s="545"/>
      <c r="C294" s="545"/>
      <c r="D294" s="545"/>
      <c r="E294" s="545"/>
      <c r="F294" s="545"/>
      <c r="G294" s="545"/>
      <c r="H294" s="545"/>
      <c r="I294" s="545"/>
      <c r="J294" s="545"/>
      <c r="K294" s="545"/>
      <c r="L294" s="545"/>
      <c r="M294" s="545"/>
      <c r="N294" s="545"/>
      <c r="O294" s="545"/>
      <c r="P294" s="545"/>
      <c r="Q294" s="545"/>
      <c r="R294" s="545"/>
      <c r="S294" s="545"/>
      <c r="T294" s="545"/>
      <c r="U294" s="545"/>
      <c r="V294" s="545"/>
      <c r="W294" s="545"/>
      <c r="X294" s="545"/>
      <c r="Y294" s="545"/>
      <c r="Z294" s="545"/>
    </row>
    <row r="295" ht="9.0" customHeight="1">
      <c r="A295" s="545"/>
      <c r="B295" s="545"/>
      <c r="C295" s="545"/>
      <c r="D295" s="545"/>
      <c r="E295" s="545"/>
      <c r="F295" s="545"/>
      <c r="G295" s="545"/>
      <c r="H295" s="545"/>
      <c r="I295" s="545"/>
      <c r="J295" s="545"/>
      <c r="K295" s="545"/>
      <c r="L295" s="545"/>
      <c r="M295" s="545"/>
      <c r="N295" s="545"/>
      <c r="O295" s="545"/>
      <c r="P295" s="545"/>
      <c r="Q295" s="545"/>
      <c r="R295" s="545"/>
      <c r="S295" s="545"/>
      <c r="T295" s="545"/>
      <c r="U295" s="545"/>
      <c r="V295" s="545"/>
      <c r="W295" s="545"/>
      <c r="X295" s="545"/>
      <c r="Y295" s="545"/>
      <c r="Z295" s="545"/>
    </row>
    <row r="296" ht="9.0" customHeight="1">
      <c r="A296" s="545"/>
      <c r="B296" s="545"/>
      <c r="C296" s="545"/>
      <c r="D296" s="545"/>
      <c r="E296" s="545"/>
      <c r="F296" s="545"/>
      <c r="G296" s="545"/>
      <c r="H296" s="545"/>
      <c r="I296" s="545"/>
      <c r="J296" s="545"/>
      <c r="K296" s="545"/>
      <c r="L296" s="545"/>
      <c r="M296" s="545"/>
      <c r="N296" s="545"/>
      <c r="O296" s="545"/>
      <c r="P296" s="545"/>
      <c r="Q296" s="545"/>
      <c r="R296" s="545"/>
      <c r="S296" s="545"/>
      <c r="T296" s="545"/>
      <c r="U296" s="545"/>
      <c r="V296" s="545"/>
      <c r="W296" s="545"/>
      <c r="X296" s="545"/>
      <c r="Y296" s="545"/>
      <c r="Z296" s="545"/>
    </row>
    <row r="297" ht="9.0" customHeight="1">
      <c r="A297" s="545"/>
      <c r="B297" s="545"/>
      <c r="C297" s="545"/>
      <c r="D297" s="545"/>
      <c r="E297" s="545"/>
      <c r="F297" s="545"/>
      <c r="G297" s="545"/>
      <c r="H297" s="545"/>
      <c r="I297" s="545"/>
      <c r="J297" s="545"/>
      <c r="K297" s="545"/>
      <c r="L297" s="545"/>
      <c r="M297" s="545"/>
      <c r="N297" s="545"/>
      <c r="O297" s="545"/>
      <c r="P297" s="545"/>
      <c r="Q297" s="545"/>
      <c r="R297" s="545"/>
      <c r="S297" s="545"/>
      <c r="T297" s="545"/>
      <c r="U297" s="545"/>
      <c r="V297" s="545"/>
      <c r="W297" s="545"/>
      <c r="X297" s="545"/>
      <c r="Y297" s="545"/>
      <c r="Z297" s="545"/>
    </row>
    <row r="298" ht="9.0" customHeight="1">
      <c r="A298" s="545"/>
      <c r="B298" s="545"/>
      <c r="C298" s="545"/>
      <c r="D298" s="545"/>
      <c r="E298" s="545"/>
      <c r="F298" s="545"/>
      <c r="G298" s="545"/>
      <c r="H298" s="545"/>
      <c r="I298" s="545"/>
      <c r="J298" s="545"/>
      <c r="K298" s="545"/>
      <c r="L298" s="545"/>
      <c r="M298" s="545"/>
      <c r="N298" s="545"/>
      <c r="O298" s="545"/>
      <c r="P298" s="545"/>
      <c r="Q298" s="545"/>
      <c r="R298" s="545"/>
      <c r="S298" s="545"/>
      <c r="T298" s="545"/>
      <c r="U298" s="545"/>
      <c r="V298" s="545"/>
      <c r="W298" s="545"/>
      <c r="X298" s="545"/>
      <c r="Y298" s="545"/>
      <c r="Z298" s="545"/>
    </row>
    <row r="299" ht="9.0" customHeight="1">
      <c r="A299" s="545"/>
      <c r="B299" s="545"/>
      <c r="C299" s="545"/>
      <c r="D299" s="545"/>
      <c r="E299" s="545"/>
      <c r="F299" s="545"/>
      <c r="G299" s="545"/>
      <c r="H299" s="545"/>
      <c r="I299" s="545"/>
      <c r="J299" s="545"/>
      <c r="K299" s="545"/>
      <c r="L299" s="545"/>
      <c r="M299" s="545"/>
      <c r="N299" s="545"/>
      <c r="O299" s="545"/>
      <c r="P299" s="545"/>
      <c r="Q299" s="545"/>
      <c r="R299" s="545"/>
      <c r="S299" s="545"/>
      <c r="T299" s="545"/>
      <c r="U299" s="545"/>
      <c r="V299" s="545"/>
      <c r="W299" s="545"/>
      <c r="X299" s="545"/>
      <c r="Y299" s="545"/>
      <c r="Z299" s="545"/>
    </row>
    <row r="300" ht="9.0" customHeight="1">
      <c r="A300" s="545"/>
      <c r="B300" s="545"/>
      <c r="C300" s="545"/>
      <c r="D300" s="545"/>
      <c r="E300" s="545"/>
      <c r="F300" s="545"/>
      <c r="G300" s="545"/>
      <c r="H300" s="545"/>
      <c r="I300" s="545"/>
      <c r="J300" s="545"/>
      <c r="K300" s="545"/>
      <c r="L300" s="545"/>
      <c r="M300" s="545"/>
      <c r="N300" s="545"/>
      <c r="O300" s="545"/>
      <c r="P300" s="545"/>
      <c r="Q300" s="545"/>
      <c r="R300" s="545"/>
      <c r="S300" s="545"/>
      <c r="T300" s="545"/>
      <c r="U300" s="545"/>
      <c r="V300" s="545"/>
      <c r="W300" s="545"/>
      <c r="X300" s="545"/>
      <c r="Y300" s="545"/>
      <c r="Z300" s="545"/>
    </row>
    <row r="301" ht="9.0" customHeight="1">
      <c r="A301" s="545"/>
      <c r="B301" s="545"/>
      <c r="C301" s="545"/>
      <c r="D301" s="545"/>
      <c r="E301" s="545"/>
      <c r="F301" s="545"/>
      <c r="G301" s="545"/>
      <c r="H301" s="545"/>
      <c r="I301" s="545"/>
      <c r="J301" s="545"/>
      <c r="K301" s="545"/>
      <c r="L301" s="545"/>
      <c r="M301" s="545"/>
      <c r="N301" s="545"/>
      <c r="O301" s="545"/>
      <c r="P301" s="545"/>
      <c r="Q301" s="545"/>
      <c r="R301" s="545"/>
      <c r="S301" s="545"/>
      <c r="T301" s="545"/>
      <c r="U301" s="545"/>
      <c r="V301" s="545"/>
      <c r="W301" s="545"/>
      <c r="X301" s="545"/>
      <c r="Y301" s="545"/>
      <c r="Z301" s="545"/>
    </row>
    <row r="302" ht="9.0" customHeight="1">
      <c r="A302" s="545"/>
      <c r="B302" s="545"/>
      <c r="C302" s="545"/>
      <c r="D302" s="545"/>
      <c r="E302" s="545"/>
      <c r="F302" s="545"/>
      <c r="G302" s="545"/>
      <c r="H302" s="545"/>
      <c r="I302" s="545"/>
      <c r="J302" s="545"/>
      <c r="K302" s="545"/>
      <c r="L302" s="545"/>
      <c r="M302" s="545"/>
      <c r="N302" s="545"/>
      <c r="O302" s="545"/>
      <c r="P302" s="545"/>
      <c r="Q302" s="545"/>
      <c r="R302" s="545"/>
      <c r="S302" s="545"/>
      <c r="T302" s="545"/>
      <c r="U302" s="545"/>
      <c r="V302" s="545"/>
      <c r="W302" s="545"/>
      <c r="X302" s="545"/>
      <c r="Y302" s="545"/>
      <c r="Z302" s="545"/>
    </row>
    <row r="303" ht="9.0" customHeight="1">
      <c r="A303" s="545"/>
      <c r="B303" s="545"/>
      <c r="C303" s="545"/>
      <c r="D303" s="545"/>
      <c r="E303" s="545"/>
      <c r="F303" s="545"/>
      <c r="G303" s="545"/>
      <c r="H303" s="545"/>
      <c r="I303" s="545"/>
      <c r="J303" s="545"/>
      <c r="K303" s="545"/>
      <c r="L303" s="545"/>
      <c r="M303" s="545"/>
      <c r="N303" s="545"/>
      <c r="O303" s="545"/>
      <c r="P303" s="545"/>
      <c r="Q303" s="545"/>
      <c r="R303" s="545"/>
      <c r="S303" s="545"/>
      <c r="T303" s="545"/>
      <c r="U303" s="545"/>
      <c r="V303" s="545"/>
      <c r="W303" s="545"/>
      <c r="X303" s="545"/>
      <c r="Y303" s="545"/>
      <c r="Z303" s="545"/>
    </row>
    <row r="304" ht="9.0" customHeight="1">
      <c r="A304" s="545"/>
      <c r="B304" s="545"/>
      <c r="C304" s="545"/>
      <c r="D304" s="545"/>
      <c r="E304" s="545"/>
      <c r="F304" s="545"/>
      <c r="G304" s="545"/>
      <c r="H304" s="545"/>
      <c r="I304" s="545"/>
      <c r="J304" s="545"/>
      <c r="K304" s="545"/>
      <c r="L304" s="545"/>
      <c r="M304" s="545"/>
      <c r="N304" s="545"/>
      <c r="O304" s="545"/>
      <c r="P304" s="545"/>
      <c r="Q304" s="545"/>
      <c r="R304" s="545"/>
      <c r="S304" s="545"/>
      <c r="T304" s="545"/>
      <c r="U304" s="545"/>
      <c r="V304" s="545"/>
      <c r="W304" s="545"/>
      <c r="X304" s="545"/>
      <c r="Y304" s="545"/>
      <c r="Z304" s="545"/>
    </row>
    <row r="305" ht="9.0" customHeight="1">
      <c r="A305" s="545"/>
      <c r="B305" s="545"/>
      <c r="C305" s="545"/>
      <c r="D305" s="545"/>
      <c r="E305" s="545"/>
      <c r="F305" s="545"/>
      <c r="G305" s="545"/>
      <c r="H305" s="545"/>
      <c r="I305" s="545"/>
      <c r="J305" s="545"/>
      <c r="K305" s="545"/>
      <c r="L305" s="545"/>
      <c r="M305" s="545"/>
      <c r="N305" s="545"/>
      <c r="O305" s="545"/>
      <c r="P305" s="545"/>
      <c r="Q305" s="545"/>
      <c r="R305" s="545"/>
      <c r="S305" s="545"/>
      <c r="T305" s="545"/>
      <c r="U305" s="545"/>
      <c r="V305" s="545"/>
      <c r="W305" s="545"/>
      <c r="X305" s="545"/>
      <c r="Y305" s="545"/>
      <c r="Z305" s="545"/>
    </row>
    <row r="306" ht="9.0" customHeight="1">
      <c r="A306" s="545"/>
      <c r="B306" s="545"/>
      <c r="C306" s="545"/>
      <c r="D306" s="545"/>
      <c r="E306" s="545"/>
      <c r="F306" s="545"/>
      <c r="G306" s="545"/>
      <c r="H306" s="545"/>
      <c r="I306" s="545"/>
      <c r="J306" s="545"/>
      <c r="K306" s="545"/>
      <c r="L306" s="545"/>
      <c r="M306" s="545"/>
      <c r="N306" s="545"/>
      <c r="O306" s="545"/>
      <c r="P306" s="545"/>
      <c r="Q306" s="545"/>
      <c r="R306" s="545"/>
      <c r="S306" s="545"/>
      <c r="T306" s="545"/>
      <c r="U306" s="545"/>
      <c r="V306" s="545"/>
      <c r="W306" s="545"/>
      <c r="X306" s="545"/>
      <c r="Y306" s="545"/>
      <c r="Z306" s="545"/>
    </row>
    <row r="307" ht="9.0" customHeight="1">
      <c r="A307" s="545"/>
      <c r="B307" s="545"/>
      <c r="C307" s="545"/>
      <c r="D307" s="545"/>
      <c r="E307" s="545"/>
      <c r="F307" s="545"/>
      <c r="G307" s="545"/>
      <c r="H307" s="545"/>
      <c r="I307" s="545"/>
      <c r="J307" s="545"/>
      <c r="K307" s="545"/>
      <c r="L307" s="545"/>
      <c r="M307" s="545"/>
      <c r="N307" s="545"/>
      <c r="O307" s="545"/>
      <c r="P307" s="545"/>
      <c r="Q307" s="545"/>
      <c r="R307" s="545"/>
      <c r="S307" s="545"/>
      <c r="T307" s="545"/>
      <c r="U307" s="545"/>
      <c r="V307" s="545"/>
      <c r="W307" s="545"/>
      <c r="X307" s="545"/>
      <c r="Y307" s="545"/>
      <c r="Z307" s="545"/>
    </row>
    <row r="308" ht="9.0" customHeight="1">
      <c r="A308" s="545"/>
      <c r="B308" s="545"/>
      <c r="C308" s="545"/>
      <c r="D308" s="545"/>
      <c r="E308" s="545"/>
      <c r="F308" s="545"/>
      <c r="G308" s="545"/>
      <c r="H308" s="545"/>
      <c r="I308" s="545"/>
      <c r="J308" s="545"/>
      <c r="K308" s="545"/>
      <c r="L308" s="545"/>
      <c r="M308" s="545"/>
      <c r="N308" s="545"/>
      <c r="O308" s="545"/>
      <c r="P308" s="545"/>
      <c r="Q308" s="545"/>
      <c r="R308" s="545"/>
      <c r="S308" s="545"/>
      <c r="T308" s="545"/>
      <c r="U308" s="545"/>
      <c r="V308" s="545"/>
      <c r="W308" s="545"/>
      <c r="X308" s="545"/>
      <c r="Y308" s="545"/>
      <c r="Z308" s="545"/>
    </row>
    <row r="309" ht="9.0" customHeight="1">
      <c r="A309" s="545"/>
      <c r="B309" s="545"/>
      <c r="C309" s="545"/>
      <c r="D309" s="545"/>
      <c r="E309" s="545"/>
      <c r="F309" s="545"/>
      <c r="G309" s="545"/>
      <c r="H309" s="545"/>
      <c r="I309" s="545"/>
      <c r="J309" s="545"/>
      <c r="K309" s="545"/>
      <c r="L309" s="545"/>
      <c r="M309" s="545"/>
      <c r="N309" s="545"/>
      <c r="O309" s="545"/>
      <c r="P309" s="545"/>
      <c r="Q309" s="545"/>
      <c r="R309" s="545"/>
      <c r="S309" s="545"/>
      <c r="T309" s="545"/>
      <c r="U309" s="545"/>
      <c r="V309" s="545"/>
      <c r="W309" s="545"/>
      <c r="X309" s="545"/>
      <c r="Y309" s="545"/>
      <c r="Z309" s="545"/>
    </row>
    <row r="310" ht="9.0" customHeight="1">
      <c r="A310" s="545"/>
      <c r="B310" s="545"/>
      <c r="C310" s="545"/>
      <c r="D310" s="545"/>
      <c r="E310" s="545"/>
      <c r="F310" s="545"/>
      <c r="G310" s="545"/>
      <c r="H310" s="545"/>
      <c r="I310" s="545"/>
      <c r="J310" s="545"/>
      <c r="K310" s="545"/>
      <c r="L310" s="545"/>
      <c r="M310" s="545"/>
      <c r="N310" s="545"/>
      <c r="O310" s="545"/>
      <c r="P310" s="545"/>
      <c r="Q310" s="545"/>
      <c r="R310" s="545"/>
      <c r="S310" s="545"/>
      <c r="T310" s="545"/>
      <c r="U310" s="545"/>
      <c r="V310" s="545"/>
      <c r="W310" s="545"/>
      <c r="X310" s="545"/>
      <c r="Y310" s="545"/>
      <c r="Z310" s="545"/>
    </row>
    <row r="311" ht="9.0" customHeight="1">
      <c r="A311" s="545"/>
      <c r="B311" s="545"/>
      <c r="C311" s="545"/>
      <c r="D311" s="545"/>
      <c r="E311" s="545"/>
      <c r="F311" s="545"/>
      <c r="G311" s="545"/>
      <c r="H311" s="545"/>
      <c r="I311" s="545"/>
      <c r="J311" s="545"/>
      <c r="K311" s="545"/>
      <c r="L311" s="545"/>
      <c r="M311" s="545"/>
      <c r="N311" s="545"/>
      <c r="O311" s="545"/>
      <c r="P311" s="545"/>
      <c r="Q311" s="545"/>
      <c r="R311" s="545"/>
      <c r="S311" s="545"/>
      <c r="T311" s="545"/>
      <c r="U311" s="545"/>
      <c r="V311" s="545"/>
      <c r="W311" s="545"/>
      <c r="X311" s="545"/>
      <c r="Y311" s="545"/>
      <c r="Z311" s="545"/>
    </row>
    <row r="312" ht="9.0" customHeight="1">
      <c r="A312" s="545"/>
      <c r="B312" s="545"/>
      <c r="C312" s="545"/>
      <c r="D312" s="545"/>
      <c r="E312" s="545"/>
      <c r="F312" s="545"/>
      <c r="G312" s="545"/>
      <c r="H312" s="545"/>
      <c r="I312" s="545"/>
      <c r="J312" s="545"/>
      <c r="K312" s="545"/>
      <c r="L312" s="545"/>
      <c r="M312" s="545"/>
      <c r="N312" s="545"/>
      <c r="O312" s="545"/>
      <c r="P312" s="545"/>
      <c r="Q312" s="545"/>
      <c r="R312" s="545"/>
      <c r="S312" s="545"/>
      <c r="T312" s="545"/>
      <c r="U312" s="545"/>
      <c r="V312" s="545"/>
      <c r="W312" s="545"/>
      <c r="X312" s="545"/>
      <c r="Y312" s="545"/>
      <c r="Z312" s="545"/>
    </row>
    <row r="313" ht="9.0" customHeight="1">
      <c r="A313" s="545"/>
      <c r="B313" s="545"/>
      <c r="C313" s="545"/>
      <c r="D313" s="545"/>
      <c r="E313" s="545"/>
      <c r="F313" s="545"/>
      <c r="G313" s="545"/>
      <c r="H313" s="545"/>
      <c r="I313" s="545"/>
      <c r="J313" s="545"/>
      <c r="K313" s="545"/>
      <c r="L313" s="545"/>
      <c r="M313" s="545"/>
      <c r="N313" s="545"/>
      <c r="O313" s="545"/>
      <c r="P313" s="545"/>
      <c r="Q313" s="545"/>
      <c r="R313" s="545"/>
      <c r="S313" s="545"/>
      <c r="T313" s="545"/>
      <c r="U313" s="545"/>
      <c r="V313" s="545"/>
      <c r="W313" s="545"/>
      <c r="X313" s="545"/>
      <c r="Y313" s="545"/>
      <c r="Z313" s="545"/>
    </row>
    <row r="314" ht="9.0" customHeight="1">
      <c r="A314" s="545"/>
      <c r="B314" s="545"/>
      <c r="C314" s="545"/>
      <c r="D314" s="545"/>
      <c r="E314" s="545"/>
      <c r="F314" s="545"/>
      <c r="G314" s="545"/>
      <c r="H314" s="545"/>
      <c r="I314" s="545"/>
      <c r="J314" s="545"/>
      <c r="K314" s="545"/>
      <c r="L314" s="545"/>
      <c r="M314" s="545"/>
      <c r="N314" s="545"/>
      <c r="O314" s="545"/>
      <c r="P314" s="545"/>
      <c r="Q314" s="545"/>
      <c r="R314" s="545"/>
      <c r="S314" s="545"/>
      <c r="T314" s="545"/>
      <c r="U314" s="545"/>
      <c r="V314" s="545"/>
      <c r="W314" s="545"/>
      <c r="X314" s="545"/>
      <c r="Y314" s="545"/>
      <c r="Z314" s="545"/>
    </row>
    <row r="315" ht="9.0" customHeight="1">
      <c r="A315" s="545"/>
      <c r="B315" s="545"/>
      <c r="C315" s="545"/>
      <c r="D315" s="545"/>
      <c r="E315" s="545"/>
      <c r="F315" s="545"/>
      <c r="G315" s="545"/>
      <c r="H315" s="545"/>
      <c r="I315" s="545"/>
      <c r="J315" s="545"/>
      <c r="K315" s="545"/>
      <c r="L315" s="545"/>
      <c r="M315" s="545"/>
      <c r="N315" s="545"/>
      <c r="O315" s="545"/>
      <c r="P315" s="545"/>
      <c r="Q315" s="545"/>
      <c r="R315" s="545"/>
      <c r="S315" s="545"/>
      <c r="T315" s="545"/>
      <c r="U315" s="545"/>
      <c r="V315" s="545"/>
      <c r="W315" s="545"/>
      <c r="X315" s="545"/>
      <c r="Y315" s="545"/>
      <c r="Z315" s="545"/>
    </row>
    <row r="316" ht="9.0" customHeight="1">
      <c r="A316" s="545"/>
      <c r="B316" s="545"/>
      <c r="C316" s="545"/>
      <c r="D316" s="545"/>
      <c r="E316" s="545"/>
      <c r="F316" s="545"/>
      <c r="G316" s="545"/>
      <c r="H316" s="545"/>
      <c r="I316" s="545"/>
      <c r="J316" s="545"/>
      <c r="K316" s="545"/>
      <c r="L316" s="545"/>
      <c r="M316" s="545"/>
      <c r="N316" s="545"/>
      <c r="O316" s="545"/>
      <c r="P316" s="545"/>
      <c r="Q316" s="545"/>
      <c r="R316" s="545"/>
      <c r="S316" s="545"/>
      <c r="T316" s="545"/>
      <c r="U316" s="545"/>
      <c r="V316" s="545"/>
      <c r="W316" s="545"/>
      <c r="X316" s="545"/>
      <c r="Y316" s="545"/>
      <c r="Z316" s="545"/>
    </row>
    <row r="317" ht="9.0" customHeight="1">
      <c r="A317" s="545"/>
      <c r="B317" s="545"/>
      <c r="C317" s="545"/>
      <c r="D317" s="545"/>
      <c r="E317" s="545"/>
      <c r="F317" s="545"/>
      <c r="G317" s="545"/>
      <c r="H317" s="545"/>
      <c r="I317" s="545"/>
      <c r="J317" s="545"/>
      <c r="K317" s="545"/>
      <c r="L317" s="545"/>
      <c r="M317" s="545"/>
      <c r="N317" s="545"/>
      <c r="O317" s="545"/>
      <c r="P317" s="545"/>
      <c r="Q317" s="545"/>
      <c r="R317" s="545"/>
      <c r="S317" s="545"/>
      <c r="T317" s="545"/>
      <c r="U317" s="545"/>
      <c r="V317" s="545"/>
      <c r="W317" s="545"/>
      <c r="X317" s="545"/>
      <c r="Y317" s="545"/>
      <c r="Z317" s="545"/>
    </row>
    <row r="318" ht="9.0" customHeight="1">
      <c r="A318" s="545"/>
      <c r="B318" s="545"/>
      <c r="C318" s="545"/>
      <c r="D318" s="545"/>
      <c r="E318" s="545"/>
      <c r="F318" s="545"/>
      <c r="G318" s="545"/>
      <c r="H318" s="545"/>
      <c r="I318" s="545"/>
      <c r="J318" s="545"/>
      <c r="K318" s="545"/>
      <c r="L318" s="545"/>
      <c r="M318" s="545"/>
      <c r="N318" s="545"/>
      <c r="O318" s="545"/>
      <c r="P318" s="545"/>
      <c r="Q318" s="545"/>
      <c r="R318" s="545"/>
      <c r="S318" s="545"/>
      <c r="T318" s="545"/>
      <c r="U318" s="545"/>
      <c r="V318" s="545"/>
      <c r="W318" s="545"/>
      <c r="X318" s="545"/>
      <c r="Y318" s="545"/>
      <c r="Z318" s="545"/>
    </row>
    <row r="319" ht="9.0" customHeight="1">
      <c r="A319" s="545"/>
      <c r="B319" s="545"/>
      <c r="C319" s="545"/>
      <c r="D319" s="545"/>
      <c r="E319" s="545"/>
      <c r="F319" s="545"/>
      <c r="G319" s="545"/>
      <c r="H319" s="545"/>
      <c r="I319" s="545"/>
      <c r="J319" s="545"/>
      <c r="K319" s="545"/>
      <c r="L319" s="545"/>
      <c r="M319" s="545"/>
      <c r="N319" s="545"/>
      <c r="O319" s="545"/>
      <c r="P319" s="545"/>
      <c r="Q319" s="545"/>
      <c r="R319" s="545"/>
      <c r="S319" s="545"/>
      <c r="T319" s="545"/>
      <c r="U319" s="545"/>
      <c r="V319" s="545"/>
      <c r="W319" s="545"/>
      <c r="X319" s="545"/>
      <c r="Y319" s="545"/>
      <c r="Z319" s="545"/>
    </row>
    <row r="320" ht="9.0" customHeight="1">
      <c r="A320" s="545"/>
      <c r="B320" s="545"/>
      <c r="C320" s="545"/>
      <c r="D320" s="545"/>
      <c r="E320" s="545"/>
      <c r="F320" s="545"/>
      <c r="G320" s="545"/>
      <c r="H320" s="545"/>
      <c r="I320" s="545"/>
      <c r="J320" s="545"/>
      <c r="K320" s="545"/>
      <c r="L320" s="545"/>
      <c r="M320" s="545"/>
      <c r="N320" s="545"/>
      <c r="O320" s="545"/>
      <c r="P320" s="545"/>
      <c r="Q320" s="545"/>
      <c r="R320" s="545"/>
      <c r="S320" s="545"/>
      <c r="T320" s="545"/>
      <c r="U320" s="545"/>
      <c r="V320" s="545"/>
      <c r="W320" s="545"/>
      <c r="X320" s="545"/>
      <c r="Y320" s="545"/>
      <c r="Z320" s="545"/>
    </row>
    <row r="321" ht="9.0" customHeight="1">
      <c r="A321" s="545"/>
      <c r="B321" s="545"/>
      <c r="C321" s="545"/>
      <c r="D321" s="545"/>
      <c r="E321" s="545"/>
      <c r="F321" s="545"/>
      <c r="G321" s="545"/>
      <c r="H321" s="545"/>
      <c r="I321" s="545"/>
      <c r="J321" s="545"/>
      <c r="K321" s="545"/>
      <c r="L321" s="545"/>
      <c r="M321" s="545"/>
      <c r="N321" s="545"/>
      <c r="O321" s="545"/>
      <c r="P321" s="545"/>
      <c r="Q321" s="545"/>
      <c r="R321" s="545"/>
      <c r="S321" s="545"/>
      <c r="T321" s="545"/>
      <c r="U321" s="545"/>
      <c r="V321" s="545"/>
      <c r="W321" s="545"/>
      <c r="X321" s="545"/>
      <c r="Y321" s="545"/>
      <c r="Z321" s="545"/>
    </row>
    <row r="322" ht="9.0" customHeight="1">
      <c r="A322" s="545"/>
      <c r="B322" s="545"/>
      <c r="C322" s="545"/>
      <c r="D322" s="545"/>
      <c r="E322" s="545"/>
      <c r="F322" s="545"/>
      <c r="G322" s="545"/>
      <c r="H322" s="545"/>
      <c r="I322" s="545"/>
      <c r="J322" s="545"/>
      <c r="K322" s="545"/>
      <c r="L322" s="545"/>
      <c r="M322" s="545"/>
      <c r="N322" s="545"/>
      <c r="O322" s="545"/>
      <c r="P322" s="545"/>
      <c r="Q322" s="545"/>
      <c r="R322" s="545"/>
      <c r="S322" s="545"/>
      <c r="T322" s="545"/>
      <c r="U322" s="545"/>
      <c r="V322" s="545"/>
      <c r="W322" s="545"/>
      <c r="X322" s="545"/>
      <c r="Y322" s="545"/>
      <c r="Z322" s="545"/>
    </row>
    <row r="323" ht="9.0" customHeight="1">
      <c r="A323" s="545"/>
      <c r="B323" s="545"/>
      <c r="C323" s="545"/>
      <c r="D323" s="545"/>
      <c r="E323" s="545"/>
      <c r="F323" s="545"/>
      <c r="G323" s="545"/>
      <c r="H323" s="545"/>
      <c r="I323" s="545"/>
      <c r="J323" s="545"/>
      <c r="K323" s="545"/>
      <c r="L323" s="545"/>
      <c r="M323" s="545"/>
      <c r="N323" s="545"/>
      <c r="O323" s="545"/>
      <c r="P323" s="545"/>
      <c r="Q323" s="545"/>
      <c r="R323" s="545"/>
      <c r="S323" s="545"/>
      <c r="T323" s="545"/>
      <c r="U323" s="545"/>
      <c r="V323" s="545"/>
      <c r="W323" s="545"/>
      <c r="X323" s="545"/>
      <c r="Y323" s="545"/>
      <c r="Z323" s="545"/>
    </row>
    <row r="324" ht="9.0" customHeight="1">
      <c r="A324" s="545"/>
      <c r="B324" s="545"/>
      <c r="C324" s="545"/>
      <c r="D324" s="545"/>
      <c r="E324" s="545"/>
      <c r="F324" s="545"/>
      <c r="G324" s="545"/>
      <c r="H324" s="545"/>
      <c r="I324" s="545"/>
      <c r="J324" s="545"/>
      <c r="K324" s="545"/>
      <c r="L324" s="545"/>
      <c r="M324" s="545"/>
      <c r="N324" s="545"/>
      <c r="O324" s="545"/>
      <c r="P324" s="545"/>
      <c r="Q324" s="545"/>
      <c r="R324" s="545"/>
      <c r="S324" s="545"/>
      <c r="T324" s="545"/>
      <c r="U324" s="545"/>
      <c r="V324" s="545"/>
      <c r="W324" s="545"/>
      <c r="X324" s="545"/>
      <c r="Y324" s="545"/>
      <c r="Z324" s="545"/>
    </row>
    <row r="325" ht="9.0" customHeight="1">
      <c r="A325" s="545"/>
      <c r="B325" s="545"/>
      <c r="C325" s="545"/>
      <c r="D325" s="545"/>
      <c r="E325" s="545"/>
      <c r="F325" s="545"/>
      <c r="G325" s="545"/>
      <c r="H325" s="545"/>
      <c r="I325" s="545"/>
      <c r="J325" s="545"/>
      <c r="K325" s="545"/>
      <c r="L325" s="545"/>
      <c r="M325" s="545"/>
      <c r="N325" s="545"/>
      <c r="O325" s="545"/>
      <c r="P325" s="545"/>
      <c r="Q325" s="545"/>
      <c r="R325" s="545"/>
      <c r="S325" s="545"/>
      <c r="T325" s="545"/>
      <c r="U325" s="545"/>
      <c r="V325" s="545"/>
      <c r="W325" s="545"/>
      <c r="X325" s="545"/>
      <c r="Y325" s="545"/>
      <c r="Z325" s="545"/>
    </row>
    <row r="326" ht="9.0" customHeight="1">
      <c r="A326" s="545"/>
      <c r="B326" s="545"/>
      <c r="C326" s="545"/>
      <c r="D326" s="545"/>
      <c r="E326" s="545"/>
      <c r="F326" s="545"/>
      <c r="G326" s="545"/>
      <c r="H326" s="545"/>
      <c r="I326" s="545"/>
      <c r="J326" s="545"/>
      <c r="K326" s="545"/>
      <c r="L326" s="545"/>
      <c r="M326" s="545"/>
      <c r="N326" s="545"/>
      <c r="O326" s="545"/>
      <c r="P326" s="545"/>
      <c r="Q326" s="545"/>
      <c r="R326" s="545"/>
      <c r="S326" s="545"/>
      <c r="T326" s="545"/>
      <c r="U326" s="545"/>
      <c r="V326" s="545"/>
      <c r="W326" s="545"/>
      <c r="X326" s="545"/>
      <c r="Y326" s="545"/>
      <c r="Z326" s="545"/>
    </row>
    <row r="327" ht="9.0" customHeight="1">
      <c r="A327" s="545"/>
      <c r="B327" s="545"/>
      <c r="C327" s="545"/>
      <c r="D327" s="545"/>
      <c r="E327" s="545"/>
      <c r="F327" s="545"/>
      <c r="G327" s="545"/>
      <c r="H327" s="545"/>
      <c r="I327" s="545"/>
      <c r="J327" s="545"/>
      <c r="K327" s="545"/>
      <c r="L327" s="545"/>
      <c r="M327" s="545"/>
      <c r="N327" s="545"/>
      <c r="O327" s="545"/>
      <c r="P327" s="545"/>
      <c r="Q327" s="545"/>
      <c r="R327" s="545"/>
      <c r="S327" s="545"/>
      <c r="T327" s="545"/>
      <c r="U327" s="545"/>
      <c r="V327" s="545"/>
      <c r="W327" s="545"/>
      <c r="X327" s="545"/>
      <c r="Y327" s="545"/>
      <c r="Z327" s="545"/>
    </row>
    <row r="328" ht="9.0" customHeight="1">
      <c r="A328" s="545"/>
      <c r="B328" s="545"/>
      <c r="C328" s="545"/>
      <c r="D328" s="545"/>
      <c r="E328" s="545"/>
      <c r="F328" s="545"/>
      <c r="G328" s="545"/>
      <c r="H328" s="545"/>
      <c r="I328" s="545"/>
      <c r="J328" s="545"/>
      <c r="K328" s="545"/>
      <c r="L328" s="545"/>
      <c r="M328" s="545"/>
      <c r="N328" s="545"/>
      <c r="O328" s="545"/>
      <c r="P328" s="545"/>
      <c r="Q328" s="545"/>
      <c r="R328" s="545"/>
      <c r="S328" s="545"/>
      <c r="T328" s="545"/>
      <c r="U328" s="545"/>
      <c r="V328" s="545"/>
      <c r="W328" s="545"/>
      <c r="X328" s="545"/>
      <c r="Y328" s="545"/>
      <c r="Z328" s="545"/>
    </row>
    <row r="329" ht="9.0" customHeight="1">
      <c r="A329" s="545"/>
      <c r="B329" s="545"/>
      <c r="C329" s="545"/>
      <c r="D329" s="545"/>
      <c r="E329" s="545"/>
      <c r="F329" s="545"/>
      <c r="G329" s="545"/>
      <c r="H329" s="545"/>
      <c r="I329" s="545"/>
      <c r="J329" s="545"/>
      <c r="K329" s="545"/>
      <c r="L329" s="545"/>
      <c r="M329" s="545"/>
      <c r="N329" s="545"/>
      <c r="O329" s="545"/>
      <c r="P329" s="545"/>
      <c r="Q329" s="545"/>
      <c r="R329" s="545"/>
      <c r="S329" s="545"/>
      <c r="T329" s="545"/>
      <c r="U329" s="545"/>
      <c r="V329" s="545"/>
      <c r="W329" s="545"/>
      <c r="X329" s="545"/>
      <c r="Y329" s="545"/>
      <c r="Z329" s="545"/>
    </row>
    <row r="330" ht="9.0" customHeight="1">
      <c r="A330" s="545"/>
      <c r="B330" s="545"/>
      <c r="C330" s="545"/>
      <c r="D330" s="545"/>
      <c r="E330" s="545"/>
      <c r="F330" s="545"/>
      <c r="G330" s="545"/>
      <c r="H330" s="545"/>
      <c r="I330" s="545"/>
      <c r="J330" s="545"/>
      <c r="K330" s="545"/>
      <c r="L330" s="545"/>
      <c r="M330" s="545"/>
      <c r="N330" s="545"/>
      <c r="O330" s="545"/>
      <c r="P330" s="545"/>
      <c r="Q330" s="545"/>
      <c r="R330" s="545"/>
      <c r="S330" s="545"/>
      <c r="T330" s="545"/>
      <c r="U330" s="545"/>
      <c r="V330" s="545"/>
      <c r="W330" s="545"/>
      <c r="X330" s="545"/>
      <c r="Y330" s="545"/>
      <c r="Z330" s="545"/>
    </row>
    <row r="331" ht="9.0" customHeight="1">
      <c r="A331" s="545"/>
      <c r="B331" s="545"/>
      <c r="C331" s="545"/>
      <c r="D331" s="545"/>
      <c r="E331" s="545"/>
      <c r="F331" s="545"/>
      <c r="G331" s="545"/>
      <c r="H331" s="545"/>
      <c r="I331" s="545"/>
      <c r="J331" s="545"/>
      <c r="K331" s="545"/>
      <c r="L331" s="545"/>
      <c r="M331" s="545"/>
      <c r="N331" s="545"/>
      <c r="O331" s="545"/>
      <c r="P331" s="545"/>
      <c r="Q331" s="545"/>
      <c r="R331" s="545"/>
      <c r="S331" s="545"/>
      <c r="T331" s="545"/>
      <c r="U331" s="545"/>
      <c r="V331" s="545"/>
      <c r="W331" s="545"/>
      <c r="X331" s="545"/>
      <c r="Y331" s="545"/>
      <c r="Z331" s="545"/>
    </row>
    <row r="332" ht="9.0" customHeight="1">
      <c r="A332" s="545"/>
      <c r="B332" s="545"/>
      <c r="C332" s="545"/>
      <c r="D332" s="545"/>
      <c r="E332" s="545"/>
      <c r="F332" s="545"/>
      <c r="G332" s="545"/>
      <c r="H332" s="545"/>
      <c r="I332" s="545"/>
      <c r="J332" s="545"/>
      <c r="K332" s="545"/>
      <c r="L332" s="545"/>
      <c r="M332" s="545"/>
      <c r="N332" s="545"/>
      <c r="O332" s="545"/>
      <c r="P332" s="545"/>
      <c r="Q332" s="545"/>
      <c r="R332" s="545"/>
      <c r="S332" s="545"/>
      <c r="T332" s="545"/>
      <c r="U332" s="545"/>
      <c r="V332" s="545"/>
      <c r="W332" s="545"/>
      <c r="X332" s="545"/>
      <c r="Y332" s="545"/>
      <c r="Z332" s="545"/>
    </row>
    <row r="333" ht="9.0" customHeight="1">
      <c r="A333" s="545"/>
      <c r="B333" s="545"/>
      <c r="C333" s="545"/>
      <c r="D333" s="545"/>
      <c r="E333" s="545"/>
      <c r="F333" s="545"/>
      <c r="G333" s="545"/>
      <c r="H333" s="545"/>
      <c r="I333" s="545"/>
      <c r="J333" s="545"/>
      <c r="K333" s="545"/>
      <c r="L333" s="545"/>
      <c r="M333" s="545"/>
      <c r="N333" s="545"/>
      <c r="O333" s="545"/>
      <c r="P333" s="545"/>
      <c r="Q333" s="545"/>
      <c r="R333" s="545"/>
      <c r="S333" s="545"/>
      <c r="T333" s="545"/>
      <c r="U333" s="545"/>
      <c r="V333" s="545"/>
      <c r="W333" s="545"/>
      <c r="X333" s="545"/>
      <c r="Y333" s="545"/>
      <c r="Z333" s="545"/>
    </row>
    <row r="334" ht="9.0" customHeight="1">
      <c r="A334" s="545"/>
      <c r="B334" s="545"/>
      <c r="C334" s="545"/>
      <c r="D334" s="545"/>
      <c r="E334" s="545"/>
      <c r="F334" s="545"/>
      <c r="G334" s="545"/>
      <c r="H334" s="545"/>
      <c r="I334" s="545"/>
      <c r="J334" s="545"/>
      <c r="K334" s="545"/>
      <c r="L334" s="545"/>
      <c r="M334" s="545"/>
      <c r="N334" s="545"/>
      <c r="O334" s="545"/>
      <c r="P334" s="545"/>
      <c r="Q334" s="545"/>
      <c r="R334" s="545"/>
      <c r="S334" s="545"/>
      <c r="T334" s="545"/>
      <c r="U334" s="545"/>
      <c r="V334" s="545"/>
      <c r="W334" s="545"/>
      <c r="X334" s="545"/>
      <c r="Y334" s="545"/>
      <c r="Z334" s="545"/>
    </row>
    <row r="335" ht="9.0" customHeight="1">
      <c r="A335" s="545"/>
      <c r="B335" s="545"/>
      <c r="C335" s="545"/>
      <c r="D335" s="545"/>
      <c r="E335" s="545"/>
      <c r="F335" s="545"/>
      <c r="G335" s="545"/>
      <c r="H335" s="545"/>
      <c r="I335" s="545"/>
      <c r="J335" s="545"/>
      <c r="K335" s="545"/>
      <c r="L335" s="545"/>
      <c r="M335" s="545"/>
      <c r="N335" s="545"/>
      <c r="O335" s="545"/>
      <c r="P335" s="545"/>
      <c r="Q335" s="545"/>
      <c r="R335" s="545"/>
      <c r="S335" s="545"/>
      <c r="T335" s="545"/>
      <c r="U335" s="545"/>
      <c r="V335" s="545"/>
      <c r="W335" s="545"/>
      <c r="X335" s="545"/>
      <c r="Y335" s="545"/>
      <c r="Z335" s="545"/>
    </row>
    <row r="336" ht="9.0" customHeight="1">
      <c r="A336" s="545"/>
      <c r="B336" s="545"/>
      <c r="C336" s="545"/>
      <c r="D336" s="545"/>
      <c r="E336" s="545"/>
      <c r="F336" s="545"/>
      <c r="G336" s="545"/>
      <c r="H336" s="545"/>
      <c r="I336" s="545"/>
      <c r="J336" s="545"/>
      <c r="K336" s="545"/>
      <c r="L336" s="545"/>
      <c r="M336" s="545"/>
      <c r="N336" s="545"/>
      <c r="O336" s="545"/>
      <c r="P336" s="545"/>
      <c r="Q336" s="545"/>
      <c r="R336" s="545"/>
      <c r="S336" s="545"/>
      <c r="T336" s="545"/>
      <c r="U336" s="545"/>
      <c r="V336" s="545"/>
      <c r="W336" s="545"/>
      <c r="X336" s="545"/>
      <c r="Y336" s="545"/>
      <c r="Z336" s="545"/>
    </row>
    <row r="337" ht="9.0" customHeight="1">
      <c r="A337" s="545"/>
      <c r="B337" s="545"/>
      <c r="C337" s="545"/>
      <c r="D337" s="545"/>
      <c r="E337" s="545"/>
      <c r="F337" s="545"/>
      <c r="G337" s="545"/>
      <c r="H337" s="545"/>
      <c r="I337" s="545"/>
      <c r="J337" s="545"/>
      <c r="K337" s="545"/>
      <c r="L337" s="545"/>
      <c r="M337" s="545"/>
      <c r="N337" s="545"/>
      <c r="O337" s="545"/>
      <c r="P337" s="545"/>
      <c r="Q337" s="545"/>
      <c r="R337" s="545"/>
      <c r="S337" s="545"/>
      <c r="T337" s="545"/>
      <c r="U337" s="545"/>
      <c r="V337" s="545"/>
      <c r="W337" s="545"/>
      <c r="X337" s="545"/>
      <c r="Y337" s="545"/>
      <c r="Z337" s="545"/>
    </row>
    <row r="338" ht="9.0" customHeight="1">
      <c r="A338" s="545"/>
      <c r="B338" s="545"/>
      <c r="C338" s="545"/>
      <c r="D338" s="545"/>
      <c r="E338" s="545"/>
      <c r="F338" s="545"/>
      <c r="G338" s="545"/>
      <c r="H338" s="545"/>
      <c r="I338" s="545"/>
      <c r="J338" s="545"/>
      <c r="K338" s="545"/>
      <c r="L338" s="545"/>
      <c r="M338" s="545"/>
      <c r="N338" s="545"/>
      <c r="O338" s="545"/>
      <c r="P338" s="545"/>
      <c r="Q338" s="545"/>
      <c r="R338" s="545"/>
      <c r="S338" s="545"/>
      <c r="T338" s="545"/>
      <c r="U338" s="545"/>
      <c r="V338" s="545"/>
      <c r="W338" s="545"/>
      <c r="X338" s="545"/>
      <c r="Y338" s="545"/>
      <c r="Z338" s="545"/>
    </row>
    <row r="339" ht="9.0" customHeight="1">
      <c r="A339" s="545"/>
      <c r="B339" s="545"/>
      <c r="C339" s="545"/>
      <c r="D339" s="545"/>
      <c r="E339" s="545"/>
      <c r="F339" s="545"/>
      <c r="G339" s="545"/>
      <c r="H339" s="545"/>
      <c r="I339" s="545"/>
      <c r="J339" s="545"/>
      <c r="K339" s="545"/>
      <c r="L339" s="545"/>
      <c r="M339" s="545"/>
      <c r="N339" s="545"/>
      <c r="O339" s="545"/>
      <c r="P339" s="545"/>
      <c r="Q339" s="545"/>
      <c r="R339" s="545"/>
      <c r="S339" s="545"/>
      <c r="T339" s="545"/>
      <c r="U339" s="545"/>
      <c r="V339" s="545"/>
      <c r="W339" s="545"/>
      <c r="X339" s="545"/>
      <c r="Y339" s="545"/>
      <c r="Z339" s="545"/>
    </row>
    <row r="340" ht="9.0" customHeight="1">
      <c r="A340" s="545"/>
      <c r="B340" s="545"/>
      <c r="C340" s="545"/>
      <c r="D340" s="545"/>
      <c r="E340" s="545"/>
      <c r="F340" s="545"/>
      <c r="G340" s="545"/>
      <c r="H340" s="545"/>
      <c r="I340" s="545"/>
      <c r="J340" s="545"/>
      <c r="K340" s="545"/>
      <c r="L340" s="545"/>
      <c r="M340" s="545"/>
      <c r="N340" s="545"/>
      <c r="O340" s="545"/>
      <c r="P340" s="545"/>
      <c r="Q340" s="545"/>
      <c r="R340" s="545"/>
      <c r="S340" s="545"/>
      <c r="T340" s="545"/>
      <c r="U340" s="545"/>
      <c r="V340" s="545"/>
      <c r="W340" s="545"/>
      <c r="X340" s="545"/>
      <c r="Y340" s="545"/>
      <c r="Z340" s="545"/>
    </row>
    <row r="341" ht="9.0" customHeight="1">
      <c r="A341" s="545"/>
      <c r="B341" s="545"/>
      <c r="C341" s="545"/>
      <c r="D341" s="545"/>
      <c r="E341" s="545"/>
      <c r="F341" s="545"/>
      <c r="G341" s="545"/>
      <c r="H341" s="545"/>
      <c r="I341" s="545"/>
      <c r="J341" s="545"/>
      <c r="K341" s="545"/>
      <c r="L341" s="545"/>
      <c r="M341" s="545"/>
      <c r="N341" s="545"/>
      <c r="O341" s="545"/>
      <c r="P341" s="545"/>
      <c r="Q341" s="545"/>
      <c r="R341" s="545"/>
      <c r="S341" s="545"/>
      <c r="T341" s="545"/>
      <c r="U341" s="545"/>
      <c r="V341" s="545"/>
      <c r="W341" s="545"/>
      <c r="X341" s="545"/>
      <c r="Y341" s="545"/>
      <c r="Z341" s="545"/>
    </row>
    <row r="342" ht="9.0" customHeight="1">
      <c r="A342" s="545"/>
      <c r="B342" s="545"/>
      <c r="C342" s="545"/>
      <c r="D342" s="545"/>
      <c r="E342" s="545"/>
      <c r="F342" s="545"/>
      <c r="G342" s="545"/>
      <c r="H342" s="545"/>
      <c r="I342" s="545"/>
      <c r="J342" s="545"/>
      <c r="K342" s="545"/>
      <c r="L342" s="545"/>
      <c r="M342" s="545"/>
      <c r="N342" s="545"/>
      <c r="O342" s="545"/>
      <c r="P342" s="545"/>
      <c r="Q342" s="545"/>
      <c r="R342" s="545"/>
      <c r="S342" s="545"/>
      <c r="T342" s="545"/>
      <c r="U342" s="545"/>
      <c r="V342" s="545"/>
      <c r="W342" s="545"/>
      <c r="X342" s="545"/>
      <c r="Y342" s="545"/>
      <c r="Z342" s="545"/>
    </row>
    <row r="343" ht="9.0" customHeight="1">
      <c r="A343" s="545"/>
      <c r="B343" s="545"/>
      <c r="C343" s="545"/>
      <c r="D343" s="545"/>
      <c r="E343" s="545"/>
      <c r="F343" s="545"/>
      <c r="G343" s="545"/>
      <c r="H343" s="545"/>
      <c r="I343" s="545"/>
      <c r="J343" s="545"/>
      <c r="K343" s="545"/>
      <c r="L343" s="545"/>
      <c r="M343" s="545"/>
      <c r="N343" s="545"/>
      <c r="O343" s="545"/>
      <c r="P343" s="545"/>
      <c r="Q343" s="545"/>
      <c r="R343" s="545"/>
      <c r="S343" s="545"/>
      <c r="T343" s="545"/>
      <c r="U343" s="545"/>
      <c r="V343" s="545"/>
      <c r="W343" s="545"/>
      <c r="X343" s="545"/>
      <c r="Y343" s="545"/>
      <c r="Z343" s="545"/>
    </row>
    <row r="344" ht="9.0" customHeight="1">
      <c r="A344" s="545"/>
      <c r="B344" s="545"/>
      <c r="C344" s="545"/>
      <c r="D344" s="545"/>
      <c r="E344" s="545"/>
      <c r="F344" s="545"/>
      <c r="G344" s="545"/>
      <c r="H344" s="545"/>
      <c r="I344" s="545"/>
      <c r="J344" s="545"/>
      <c r="K344" s="545"/>
      <c r="L344" s="545"/>
      <c r="M344" s="545"/>
      <c r="N344" s="545"/>
      <c r="O344" s="545"/>
      <c r="P344" s="545"/>
      <c r="Q344" s="545"/>
      <c r="R344" s="545"/>
      <c r="S344" s="545"/>
      <c r="T344" s="545"/>
      <c r="U344" s="545"/>
      <c r="V344" s="545"/>
      <c r="W344" s="545"/>
      <c r="X344" s="545"/>
      <c r="Y344" s="545"/>
      <c r="Z344" s="545"/>
    </row>
    <row r="345" ht="9.0" customHeight="1">
      <c r="A345" s="545"/>
      <c r="B345" s="545"/>
      <c r="C345" s="545"/>
      <c r="D345" s="545"/>
      <c r="E345" s="545"/>
      <c r="F345" s="545"/>
      <c r="G345" s="545"/>
      <c r="H345" s="545"/>
      <c r="I345" s="545"/>
      <c r="J345" s="545"/>
      <c r="K345" s="545"/>
      <c r="L345" s="545"/>
      <c r="M345" s="545"/>
      <c r="N345" s="545"/>
      <c r="O345" s="545"/>
      <c r="P345" s="545"/>
      <c r="Q345" s="545"/>
      <c r="R345" s="545"/>
      <c r="S345" s="545"/>
      <c r="T345" s="545"/>
      <c r="U345" s="545"/>
      <c r="V345" s="545"/>
      <c r="W345" s="545"/>
      <c r="X345" s="545"/>
      <c r="Y345" s="545"/>
      <c r="Z345" s="545"/>
    </row>
    <row r="346" ht="9.0" customHeight="1">
      <c r="A346" s="545"/>
      <c r="B346" s="545"/>
      <c r="C346" s="545"/>
      <c r="D346" s="545"/>
      <c r="E346" s="545"/>
      <c r="F346" s="545"/>
      <c r="G346" s="545"/>
      <c r="H346" s="545"/>
      <c r="I346" s="545"/>
      <c r="J346" s="545"/>
      <c r="K346" s="545"/>
      <c r="L346" s="545"/>
      <c r="M346" s="545"/>
      <c r="N346" s="545"/>
      <c r="O346" s="545"/>
      <c r="P346" s="545"/>
      <c r="Q346" s="545"/>
      <c r="R346" s="545"/>
      <c r="S346" s="545"/>
      <c r="T346" s="545"/>
      <c r="U346" s="545"/>
      <c r="V346" s="545"/>
      <c r="W346" s="545"/>
      <c r="X346" s="545"/>
      <c r="Y346" s="545"/>
      <c r="Z346" s="545"/>
    </row>
    <row r="347" ht="9.0" customHeight="1">
      <c r="A347" s="545"/>
      <c r="B347" s="545"/>
      <c r="C347" s="545"/>
      <c r="D347" s="545"/>
      <c r="E347" s="545"/>
      <c r="F347" s="545"/>
      <c r="G347" s="545"/>
      <c r="H347" s="545"/>
      <c r="I347" s="545"/>
      <c r="J347" s="545"/>
      <c r="K347" s="545"/>
      <c r="L347" s="545"/>
      <c r="M347" s="545"/>
      <c r="N347" s="545"/>
      <c r="O347" s="545"/>
      <c r="P347" s="545"/>
      <c r="Q347" s="545"/>
      <c r="R347" s="545"/>
      <c r="S347" s="545"/>
      <c r="T347" s="545"/>
      <c r="U347" s="545"/>
      <c r="V347" s="545"/>
      <c r="W347" s="545"/>
      <c r="X347" s="545"/>
      <c r="Y347" s="545"/>
      <c r="Z347" s="545"/>
    </row>
    <row r="348" ht="9.0" customHeight="1">
      <c r="A348" s="545"/>
      <c r="B348" s="545"/>
      <c r="C348" s="545"/>
      <c r="D348" s="545"/>
      <c r="E348" s="545"/>
      <c r="F348" s="545"/>
      <c r="G348" s="545"/>
      <c r="H348" s="545"/>
      <c r="I348" s="545"/>
      <c r="J348" s="545"/>
      <c r="K348" s="545"/>
      <c r="L348" s="545"/>
      <c r="M348" s="545"/>
      <c r="N348" s="545"/>
      <c r="O348" s="545"/>
      <c r="P348" s="545"/>
      <c r="Q348" s="545"/>
      <c r="R348" s="545"/>
      <c r="S348" s="545"/>
      <c r="T348" s="545"/>
      <c r="U348" s="545"/>
      <c r="V348" s="545"/>
      <c r="W348" s="545"/>
      <c r="X348" s="545"/>
      <c r="Y348" s="545"/>
      <c r="Z348" s="545"/>
    </row>
    <row r="349" ht="9.0" customHeight="1">
      <c r="A349" s="545"/>
      <c r="B349" s="545"/>
      <c r="C349" s="545"/>
      <c r="D349" s="545"/>
      <c r="E349" s="545"/>
      <c r="F349" s="545"/>
      <c r="G349" s="545"/>
      <c r="H349" s="545"/>
      <c r="I349" s="545"/>
      <c r="J349" s="545"/>
      <c r="K349" s="545"/>
      <c r="L349" s="545"/>
      <c r="M349" s="545"/>
      <c r="N349" s="545"/>
      <c r="O349" s="545"/>
      <c r="P349" s="545"/>
      <c r="Q349" s="545"/>
      <c r="R349" s="545"/>
      <c r="S349" s="545"/>
      <c r="T349" s="545"/>
      <c r="U349" s="545"/>
      <c r="V349" s="545"/>
      <c r="W349" s="545"/>
      <c r="X349" s="545"/>
      <c r="Y349" s="545"/>
      <c r="Z349" s="545"/>
    </row>
    <row r="350" ht="9.0" customHeight="1">
      <c r="A350" s="545"/>
      <c r="B350" s="545"/>
      <c r="C350" s="545"/>
      <c r="D350" s="545"/>
      <c r="E350" s="545"/>
      <c r="F350" s="545"/>
      <c r="G350" s="545"/>
      <c r="H350" s="545"/>
      <c r="I350" s="545"/>
      <c r="J350" s="545"/>
      <c r="K350" s="545"/>
      <c r="L350" s="545"/>
      <c r="M350" s="545"/>
      <c r="N350" s="545"/>
      <c r="O350" s="545"/>
      <c r="P350" s="545"/>
      <c r="Q350" s="545"/>
      <c r="R350" s="545"/>
      <c r="S350" s="545"/>
      <c r="T350" s="545"/>
      <c r="U350" s="545"/>
      <c r="V350" s="545"/>
      <c r="W350" s="545"/>
      <c r="X350" s="545"/>
      <c r="Y350" s="545"/>
      <c r="Z350" s="545"/>
    </row>
    <row r="351" ht="9.0" customHeight="1">
      <c r="A351" s="545"/>
      <c r="B351" s="545"/>
      <c r="C351" s="545"/>
      <c r="D351" s="545"/>
      <c r="E351" s="545"/>
      <c r="F351" s="545"/>
      <c r="G351" s="545"/>
      <c r="H351" s="545"/>
      <c r="I351" s="545"/>
      <c r="J351" s="545"/>
      <c r="K351" s="545"/>
      <c r="L351" s="545"/>
      <c r="M351" s="545"/>
      <c r="N351" s="545"/>
      <c r="O351" s="545"/>
      <c r="P351" s="545"/>
      <c r="Q351" s="545"/>
      <c r="R351" s="545"/>
      <c r="S351" s="545"/>
      <c r="T351" s="545"/>
      <c r="U351" s="545"/>
      <c r="V351" s="545"/>
      <c r="W351" s="545"/>
      <c r="X351" s="545"/>
      <c r="Y351" s="545"/>
      <c r="Z351" s="545"/>
    </row>
    <row r="352" ht="9.0" customHeight="1">
      <c r="A352" s="545"/>
      <c r="B352" s="545"/>
      <c r="C352" s="545"/>
      <c r="D352" s="545"/>
      <c r="E352" s="545"/>
      <c r="F352" s="545"/>
      <c r="G352" s="545"/>
      <c r="H352" s="545"/>
      <c r="I352" s="545"/>
      <c r="J352" s="545"/>
      <c r="K352" s="545"/>
      <c r="L352" s="545"/>
      <c r="M352" s="545"/>
      <c r="N352" s="545"/>
      <c r="O352" s="545"/>
      <c r="P352" s="545"/>
      <c r="Q352" s="545"/>
      <c r="R352" s="545"/>
      <c r="S352" s="545"/>
      <c r="T352" s="545"/>
      <c r="U352" s="545"/>
      <c r="V352" s="545"/>
      <c r="W352" s="545"/>
      <c r="X352" s="545"/>
      <c r="Y352" s="545"/>
      <c r="Z352" s="545"/>
    </row>
    <row r="353" ht="9.0" customHeight="1">
      <c r="A353" s="545"/>
      <c r="B353" s="545"/>
      <c r="C353" s="545"/>
      <c r="D353" s="545"/>
      <c r="E353" s="545"/>
      <c r="F353" s="545"/>
      <c r="G353" s="545"/>
      <c r="H353" s="545"/>
      <c r="I353" s="545"/>
      <c r="J353" s="545"/>
      <c r="K353" s="545"/>
      <c r="L353" s="545"/>
      <c r="M353" s="545"/>
      <c r="N353" s="545"/>
      <c r="O353" s="545"/>
      <c r="P353" s="545"/>
      <c r="Q353" s="545"/>
      <c r="R353" s="545"/>
      <c r="S353" s="545"/>
      <c r="T353" s="545"/>
      <c r="U353" s="545"/>
      <c r="V353" s="545"/>
      <c r="W353" s="545"/>
      <c r="X353" s="545"/>
      <c r="Y353" s="545"/>
      <c r="Z353" s="545"/>
    </row>
    <row r="354" ht="9.0" customHeight="1">
      <c r="A354" s="545"/>
      <c r="B354" s="545"/>
      <c r="C354" s="545"/>
      <c r="D354" s="545"/>
      <c r="E354" s="545"/>
      <c r="F354" s="545"/>
      <c r="G354" s="545"/>
      <c r="H354" s="545"/>
      <c r="I354" s="545"/>
      <c r="J354" s="545"/>
      <c r="K354" s="545"/>
      <c r="L354" s="545"/>
      <c r="M354" s="545"/>
      <c r="N354" s="545"/>
      <c r="O354" s="545"/>
      <c r="P354" s="545"/>
      <c r="Q354" s="545"/>
      <c r="R354" s="545"/>
      <c r="S354" s="545"/>
      <c r="T354" s="545"/>
      <c r="U354" s="545"/>
      <c r="V354" s="545"/>
      <c r="W354" s="545"/>
      <c r="X354" s="545"/>
      <c r="Y354" s="545"/>
      <c r="Z354" s="545"/>
    </row>
    <row r="355" ht="9.0" customHeight="1">
      <c r="A355" s="545"/>
      <c r="B355" s="545"/>
      <c r="C355" s="545"/>
      <c r="D355" s="545"/>
      <c r="E355" s="545"/>
      <c r="F355" s="545"/>
      <c r="G355" s="545"/>
      <c r="H355" s="545"/>
      <c r="I355" s="545"/>
      <c r="J355" s="545"/>
      <c r="K355" s="545"/>
      <c r="L355" s="545"/>
      <c r="M355" s="545"/>
      <c r="N355" s="545"/>
      <c r="O355" s="545"/>
      <c r="P355" s="545"/>
      <c r="Q355" s="545"/>
      <c r="R355" s="545"/>
      <c r="S355" s="545"/>
      <c r="T355" s="545"/>
      <c r="U355" s="545"/>
      <c r="V355" s="545"/>
      <c r="W355" s="545"/>
      <c r="X355" s="545"/>
      <c r="Y355" s="545"/>
      <c r="Z355" s="545"/>
    </row>
    <row r="356" ht="9.0" customHeight="1">
      <c r="A356" s="545"/>
      <c r="B356" s="545"/>
      <c r="C356" s="545"/>
      <c r="D356" s="545"/>
      <c r="E356" s="545"/>
      <c r="F356" s="545"/>
      <c r="G356" s="545"/>
      <c r="H356" s="545"/>
      <c r="I356" s="545"/>
      <c r="J356" s="545"/>
      <c r="K356" s="545"/>
      <c r="L356" s="545"/>
      <c r="M356" s="545"/>
      <c r="N356" s="545"/>
      <c r="O356" s="545"/>
      <c r="P356" s="545"/>
      <c r="Q356" s="545"/>
      <c r="R356" s="545"/>
      <c r="S356" s="545"/>
      <c r="T356" s="545"/>
      <c r="U356" s="545"/>
      <c r="V356" s="545"/>
      <c r="W356" s="545"/>
      <c r="X356" s="545"/>
      <c r="Y356" s="545"/>
      <c r="Z356" s="545"/>
    </row>
    <row r="357" ht="9.0" customHeight="1">
      <c r="A357" s="545"/>
      <c r="B357" s="545"/>
      <c r="C357" s="545"/>
      <c r="D357" s="545"/>
      <c r="E357" s="545"/>
      <c r="F357" s="545"/>
      <c r="G357" s="545"/>
      <c r="H357" s="545"/>
      <c r="I357" s="545"/>
      <c r="J357" s="545"/>
      <c r="K357" s="545"/>
      <c r="L357" s="545"/>
      <c r="M357" s="545"/>
      <c r="N357" s="545"/>
      <c r="O357" s="545"/>
      <c r="P357" s="545"/>
      <c r="Q357" s="545"/>
      <c r="R357" s="545"/>
      <c r="S357" s="545"/>
      <c r="T357" s="545"/>
      <c r="U357" s="545"/>
      <c r="V357" s="545"/>
      <c r="W357" s="545"/>
      <c r="X357" s="545"/>
      <c r="Y357" s="545"/>
      <c r="Z357" s="545"/>
    </row>
    <row r="358" ht="9.0" customHeight="1">
      <c r="A358" s="545"/>
      <c r="B358" s="545"/>
      <c r="C358" s="545"/>
      <c r="D358" s="545"/>
      <c r="E358" s="545"/>
      <c r="F358" s="545"/>
      <c r="G358" s="545"/>
      <c r="H358" s="545"/>
      <c r="I358" s="545"/>
      <c r="J358" s="545"/>
      <c r="K358" s="545"/>
      <c r="L358" s="545"/>
      <c r="M358" s="545"/>
      <c r="N358" s="545"/>
      <c r="O358" s="545"/>
      <c r="P358" s="545"/>
      <c r="Q358" s="545"/>
      <c r="R358" s="545"/>
      <c r="S358" s="545"/>
      <c r="T358" s="545"/>
      <c r="U358" s="545"/>
      <c r="V358" s="545"/>
      <c r="W358" s="545"/>
      <c r="X358" s="545"/>
      <c r="Y358" s="545"/>
      <c r="Z358" s="545"/>
    </row>
    <row r="359" ht="9.0" customHeight="1">
      <c r="A359" s="545"/>
      <c r="B359" s="545"/>
      <c r="C359" s="545"/>
      <c r="D359" s="545"/>
      <c r="E359" s="545"/>
      <c r="F359" s="545"/>
      <c r="G359" s="545"/>
      <c r="H359" s="545"/>
      <c r="I359" s="545"/>
      <c r="J359" s="545"/>
      <c r="K359" s="545"/>
      <c r="L359" s="545"/>
      <c r="M359" s="545"/>
      <c r="N359" s="545"/>
      <c r="O359" s="545"/>
      <c r="P359" s="545"/>
      <c r="Q359" s="545"/>
      <c r="R359" s="545"/>
      <c r="S359" s="545"/>
      <c r="T359" s="545"/>
      <c r="U359" s="545"/>
      <c r="V359" s="545"/>
      <c r="W359" s="545"/>
      <c r="X359" s="545"/>
      <c r="Y359" s="545"/>
      <c r="Z359" s="545"/>
    </row>
    <row r="360" ht="9.0" customHeight="1">
      <c r="A360" s="545"/>
      <c r="B360" s="545"/>
      <c r="C360" s="545"/>
      <c r="D360" s="545"/>
      <c r="E360" s="545"/>
      <c r="F360" s="545"/>
      <c r="G360" s="545"/>
      <c r="H360" s="545"/>
      <c r="I360" s="545"/>
      <c r="J360" s="545"/>
      <c r="K360" s="545"/>
      <c r="L360" s="545"/>
      <c r="M360" s="545"/>
      <c r="N360" s="545"/>
      <c r="O360" s="545"/>
      <c r="P360" s="545"/>
      <c r="Q360" s="545"/>
      <c r="R360" s="545"/>
      <c r="S360" s="545"/>
      <c r="T360" s="545"/>
      <c r="U360" s="545"/>
      <c r="V360" s="545"/>
      <c r="W360" s="545"/>
      <c r="X360" s="545"/>
      <c r="Y360" s="545"/>
      <c r="Z360" s="545"/>
    </row>
    <row r="361" ht="9.0" customHeight="1">
      <c r="A361" s="545"/>
      <c r="B361" s="545"/>
      <c r="C361" s="545"/>
      <c r="D361" s="545"/>
      <c r="E361" s="545"/>
      <c r="F361" s="545"/>
      <c r="G361" s="545"/>
      <c r="H361" s="545"/>
      <c r="I361" s="545"/>
      <c r="J361" s="545"/>
      <c r="K361" s="545"/>
      <c r="L361" s="545"/>
      <c r="M361" s="545"/>
      <c r="N361" s="545"/>
      <c r="O361" s="545"/>
      <c r="P361" s="545"/>
      <c r="Q361" s="545"/>
      <c r="R361" s="545"/>
      <c r="S361" s="545"/>
      <c r="T361" s="545"/>
      <c r="U361" s="545"/>
      <c r="V361" s="545"/>
      <c r="W361" s="545"/>
      <c r="X361" s="545"/>
      <c r="Y361" s="545"/>
      <c r="Z361" s="545"/>
    </row>
    <row r="362" ht="9.0" customHeight="1">
      <c r="A362" s="545"/>
      <c r="B362" s="545"/>
      <c r="C362" s="545"/>
      <c r="D362" s="545"/>
      <c r="E362" s="545"/>
      <c r="F362" s="545"/>
      <c r="G362" s="545"/>
      <c r="H362" s="545"/>
      <c r="I362" s="545"/>
      <c r="J362" s="545"/>
      <c r="K362" s="545"/>
      <c r="L362" s="545"/>
      <c r="M362" s="545"/>
      <c r="N362" s="545"/>
      <c r="O362" s="545"/>
      <c r="P362" s="545"/>
      <c r="Q362" s="545"/>
      <c r="R362" s="545"/>
      <c r="S362" s="545"/>
      <c r="T362" s="545"/>
      <c r="U362" s="545"/>
      <c r="V362" s="545"/>
      <c r="W362" s="545"/>
      <c r="X362" s="545"/>
      <c r="Y362" s="545"/>
      <c r="Z362" s="545"/>
    </row>
    <row r="363" ht="9.0" customHeight="1">
      <c r="A363" s="545"/>
      <c r="B363" s="545"/>
      <c r="C363" s="545"/>
      <c r="D363" s="545"/>
      <c r="E363" s="545"/>
      <c r="F363" s="545"/>
      <c r="G363" s="545"/>
      <c r="H363" s="545"/>
      <c r="I363" s="545"/>
      <c r="J363" s="545"/>
      <c r="K363" s="545"/>
      <c r="L363" s="545"/>
      <c r="M363" s="545"/>
      <c r="N363" s="545"/>
      <c r="O363" s="545"/>
      <c r="P363" s="545"/>
      <c r="Q363" s="545"/>
      <c r="R363" s="545"/>
      <c r="S363" s="545"/>
      <c r="T363" s="545"/>
      <c r="U363" s="545"/>
      <c r="V363" s="545"/>
      <c r="W363" s="545"/>
      <c r="X363" s="545"/>
      <c r="Y363" s="545"/>
      <c r="Z363" s="545"/>
    </row>
    <row r="364" ht="9.0" customHeight="1">
      <c r="A364" s="545"/>
      <c r="B364" s="545"/>
      <c r="C364" s="545"/>
      <c r="D364" s="545"/>
      <c r="E364" s="545"/>
      <c r="F364" s="545"/>
      <c r="G364" s="545"/>
      <c r="H364" s="545"/>
      <c r="I364" s="545"/>
      <c r="J364" s="545"/>
      <c r="K364" s="545"/>
      <c r="L364" s="545"/>
      <c r="M364" s="545"/>
      <c r="N364" s="545"/>
      <c r="O364" s="545"/>
      <c r="P364" s="545"/>
      <c r="Q364" s="545"/>
      <c r="R364" s="545"/>
      <c r="S364" s="545"/>
      <c r="T364" s="545"/>
      <c r="U364" s="545"/>
      <c r="V364" s="545"/>
      <c r="W364" s="545"/>
      <c r="X364" s="545"/>
      <c r="Y364" s="545"/>
      <c r="Z364" s="545"/>
    </row>
    <row r="365" ht="9.0" customHeight="1">
      <c r="A365" s="545"/>
      <c r="B365" s="545"/>
      <c r="C365" s="545"/>
      <c r="D365" s="545"/>
      <c r="E365" s="545"/>
      <c r="F365" s="545"/>
      <c r="G365" s="545"/>
      <c r="H365" s="545"/>
      <c r="I365" s="545"/>
      <c r="J365" s="545"/>
      <c r="K365" s="545"/>
      <c r="L365" s="545"/>
      <c r="M365" s="545"/>
      <c r="N365" s="545"/>
      <c r="O365" s="545"/>
      <c r="P365" s="545"/>
      <c r="Q365" s="545"/>
      <c r="R365" s="545"/>
      <c r="S365" s="545"/>
      <c r="T365" s="545"/>
      <c r="U365" s="545"/>
      <c r="V365" s="545"/>
      <c r="W365" s="545"/>
      <c r="X365" s="545"/>
      <c r="Y365" s="545"/>
      <c r="Z365" s="545"/>
    </row>
    <row r="366" ht="9.0" customHeight="1">
      <c r="A366" s="545"/>
      <c r="B366" s="545"/>
      <c r="C366" s="545"/>
      <c r="D366" s="545"/>
      <c r="E366" s="545"/>
      <c r="F366" s="545"/>
      <c r="G366" s="545"/>
      <c r="H366" s="545"/>
      <c r="I366" s="545"/>
      <c r="J366" s="545"/>
      <c r="K366" s="545"/>
      <c r="L366" s="545"/>
      <c r="M366" s="545"/>
      <c r="N366" s="545"/>
      <c r="O366" s="545"/>
      <c r="P366" s="545"/>
      <c r="Q366" s="545"/>
      <c r="R366" s="545"/>
      <c r="S366" s="545"/>
      <c r="T366" s="545"/>
      <c r="U366" s="545"/>
      <c r="V366" s="545"/>
      <c r="W366" s="545"/>
      <c r="X366" s="545"/>
      <c r="Y366" s="545"/>
      <c r="Z366" s="545"/>
    </row>
    <row r="367" ht="9.0" customHeight="1">
      <c r="A367" s="545"/>
      <c r="B367" s="545"/>
      <c r="C367" s="545"/>
      <c r="D367" s="545"/>
      <c r="E367" s="545"/>
      <c r="F367" s="545"/>
      <c r="G367" s="545"/>
      <c r="H367" s="545"/>
      <c r="I367" s="545"/>
      <c r="J367" s="545"/>
      <c r="K367" s="545"/>
      <c r="L367" s="545"/>
      <c r="M367" s="545"/>
      <c r="N367" s="545"/>
      <c r="O367" s="545"/>
      <c r="P367" s="545"/>
      <c r="Q367" s="545"/>
      <c r="R367" s="545"/>
      <c r="S367" s="545"/>
      <c r="T367" s="545"/>
      <c r="U367" s="545"/>
      <c r="V367" s="545"/>
      <c r="W367" s="545"/>
      <c r="X367" s="545"/>
      <c r="Y367" s="545"/>
      <c r="Z367" s="545"/>
    </row>
    <row r="368" ht="9.0" customHeight="1">
      <c r="A368" s="545"/>
      <c r="B368" s="545"/>
      <c r="C368" s="545"/>
      <c r="D368" s="545"/>
      <c r="E368" s="545"/>
      <c r="F368" s="545"/>
      <c r="G368" s="545"/>
      <c r="H368" s="545"/>
      <c r="I368" s="545"/>
      <c r="J368" s="545"/>
      <c r="K368" s="545"/>
      <c r="L368" s="545"/>
      <c r="M368" s="545"/>
      <c r="N368" s="545"/>
      <c r="O368" s="545"/>
      <c r="P368" s="545"/>
      <c r="Q368" s="545"/>
      <c r="R368" s="545"/>
      <c r="S368" s="545"/>
      <c r="T368" s="545"/>
      <c r="U368" s="545"/>
      <c r="V368" s="545"/>
      <c r="W368" s="545"/>
      <c r="X368" s="545"/>
      <c r="Y368" s="545"/>
      <c r="Z368" s="545"/>
    </row>
    <row r="369" ht="9.0" customHeight="1">
      <c r="A369" s="545"/>
      <c r="B369" s="545"/>
      <c r="C369" s="545"/>
      <c r="D369" s="545"/>
      <c r="E369" s="545"/>
      <c r="F369" s="545"/>
      <c r="G369" s="545"/>
      <c r="H369" s="545"/>
      <c r="I369" s="545"/>
      <c r="J369" s="545"/>
      <c r="K369" s="545"/>
      <c r="L369" s="545"/>
      <c r="M369" s="545"/>
      <c r="N369" s="545"/>
      <c r="O369" s="545"/>
      <c r="P369" s="545"/>
      <c r="Q369" s="545"/>
      <c r="R369" s="545"/>
      <c r="S369" s="545"/>
      <c r="T369" s="545"/>
      <c r="U369" s="545"/>
      <c r="V369" s="545"/>
      <c r="W369" s="545"/>
      <c r="X369" s="545"/>
      <c r="Y369" s="545"/>
      <c r="Z369" s="545"/>
    </row>
    <row r="370" ht="9.0" customHeight="1">
      <c r="A370" s="545"/>
      <c r="B370" s="545"/>
      <c r="C370" s="545"/>
      <c r="D370" s="545"/>
      <c r="E370" s="545"/>
      <c r="F370" s="545"/>
      <c r="G370" s="545"/>
      <c r="H370" s="545"/>
      <c r="I370" s="545"/>
      <c r="J370" s="545"/>
      <c r="K370" s="545"/>
      <c r="L370" s="545"/>
      <c r="M370" s="545"/>
      <c r="N370" s="545"/>
      <c r="O370" s="545"/>
      <c r="P370" s="545"/>
      <c r="Q370" s="545"/>
      <c r="R370" s="545"/>
      <c r="S370" s="545"/>
      <c r="T370" s="545"/>
      <c r="U370" s="545"/>
      <c r="V370" s="545"/>
      <c r="W370" s="545"/>
      <c r="X370" s="545"/>
      <c r="Y370" s="545"/>
      <c r="Z370" s="545"/>
    </row>
    <row r="371" ht="9.0" customHeight="1">
      <c r="A371" s="545"/>
      <c r="B371" s="545"/>
      <c r="C371" s="545"/>
      <c r="D371" s="545"/>
      <c r="E371" s="545"/>
      <c r="F371" s="545"/>
      <c r="G371" s="545"/>
      <c r="H371" s="545"/>
      <c r="I371" s="545"/>
      <c r="J371" s="545"/>
      <c r="K371" s="545"/>
      <c r="L371" s="545"/>
      <c r="M371" s="545"/>
      <c r="N371" s="545"/>
      <c r="O371" s="545"/>
      <c r="P371" s="545"/>
      <c r="Q371" s="545"/>
      <c r="R371" s="545"/>
      <c r="S371" s="545"/>
      <c r="T371" s="545"/>
      <c r="U371" s="545"/>
      <c r="V371" s="545"/>
      <c r="W371" s="545"/>
      <c r="X371" s="545"/>
      <c r="Y371" s="545"/>
      <c r="Z371" s="545"/>
    </row>
    <row r="372" ht="9.0" customHeight="1">
      <c r="A372" s="545"/>
      <c r="B372" s="545"/>
      <c r="C372" s="545"/>
      <c r="D372" s="545"/>
      <c r="E372" s="545"/>
      <c r="F372" s="545"/>
      <c r="G372" s="545"/>
      <c r="H372" s="545"/>
      <c r="I372" s="545"/>
      <c r="J372" s="545"/>
      <c r="K372" s="545"/>
      <c r="L372" s="545"/>
      <c r="M372" s="545"/>
      <c r="N372" s="545"/>
      <c r="O372" s="545"/>
      <c r="P372" s="545"/>
      <c r="Q372" s="545"/>
      <c r="R372" s="545"/>
      <c r="S372" s="545"/>
      <c r="T372" s="545"/>
      <c r="U372" s="545"/>
      <c r="V372" s="545"/>
      <c r="W372" s="545"/>
      <c r="X372" s="545"/>
      <c r="Y372" s="545"/>
      <c r="Z372" s="545"/>
    </row>
    <row r="373" ht="9.0" customHeight="1">
      <c r="A373" s="545"/>
      <c r="B373" s="545"/>
      <c r="C373" s="545"/>
      <c r="D373" s="545"/>
      <c r="E373" s="545"/>
      <c r="F373" s="545"/>
      <c r="G373" s="545"/>
      <c r="H373" s="545"/>
      <c r="I373" s="545"/>
      <c r="J373" s="545"/>
      <c r="K373" s="545"/>
      <c r="L373" s="545"/>
      <c r="M373" s="545"/>
      <c r="N373" s="545"/>
      <c r="O373" s="545"/>
      <c r="P373" s="545"/>
      <c r="Q373" s="545"/>
      <c r="R373" s="545"/>
      <c r="S373" s="545"/>
      <c r="T373" s="545"/>
      <c r="U373" s="545"/>
      <c r="V373" s="545"/>
      <c r="W373" s="545"/>
      <c r="X373" s="545"/>
      <c r="Y373" s="545"/>
      <c r="Z373" s="545"/>
    </row>
    <row r="374" ht="9.0" customHeight="1">
      <c r="A374" s="545"/>
      <c r="B374" s="545"/>
      <c r="C374" s="545"/>
      <c r="D374" s="545"/>
      <c r="E374" s="545"/>
      <c r="F374" s="545"/>
      <c r="G374" s="545"/>
      <c r="H374" s="545"/>
      <c r="I374" s="545"/>
      <c r="J374" s="545"/>
      <c r="K374" s="545"/>
      <c r="L374" s="545"/>
      <c r="M374" s="545"/>
      <c r="N374" s="545"/>
      <c r="O374" s="545"/>
      <c r="P374" s="545"/>
      <c r="Q374" s="545"/>
      <c r="R374" s="545"/>
      <c r="S374" s="545"/>
      <c r="T374" s="545"/>
      <c r="U374" s="545"/>
      <c r="V374" s="545"/>
      <c r="W374" s="545"/>
      <c r="X374" s="545"/>
      <c r="Y374" s="545"/>
      <c r="Z374" s="545"/>
    </row>
    <row r="375" ht="9.0" customHeight="1">
      <c r="A375" s="545"/>
      <c r="B375" s="545"/>
      <c r="C375" s="545"/>
      <c r="D375" s="545"/>
      <c r="E375" s="545"/>
      <c r="F375" s="545"/>
      <c r="G375" s="545"/>
      <c r="H375" s="545"/>
      <c r="I375" s="545"/>
      <c r="J375" s="545"/>
      <c r="K375" s="545"/>
      <c r="L375" s="545"/>
      <c r="M375" s="545"/>
      <c r="N375" s="545"/>
      <c r="O375" s="545"/>
      <c r="P375" s="545"/>
      <c r="Q375" s="545"/>
      <c r="R375" s="545"/>
      <c r="S375" s="545"/>
      <c r="T375" s="545"/>
      <c r="U375" s="545"/>
      <c r="V375" s="545"/>
      <c r="W375" s="545"/>
      <c r="X375" s="545"/>
      <c r="Y375" s="545"/>
      <c r="Z375" s="545"/>
    </row>
    <row r="376" ht="9.0" customHeight="1">
      <c r="A376" s="545"/>
      <c r="B376" s="545"/>
      <c r="C376" s="545"/>
      <c r="D376" s="545"/>
      <c r="E376" s="545"/>
      <c r="F376" s="545"/>
      <c r="G376" s="545"/>
      <c r="H376" s="545"/>
      <c r="I376" s="545"/>
      <c r="J376" s="545"/>
      <c r="K376" s="545"/>
      <c r="L376" s="545"/>
      <c r="M376" s="545"/>
      <c r="N376" s="545"/>
      <c r="O376" s="545"/>
      <c r="P376" s="545"/>
      <c r="Q376" s="545"/>
      <c r="R376" s="545"/>
      <c r="S376" s="545"/>
      <c r="T376" s="545"/>
      <c r="U376" s="545"/>
      <c r="V376" s="545"/>
      <c r="W376" s="545"/>
      <c r="X376" s="545"/>
      <c r="Y376" s="545"/>
      <c r="Z376" s="545"/>
    </row>
    <row r="377" ht="9.0" customHeight="1">
      <c r="A377" s="545"/>
      <c r="B377" s="545"/>
      <c r="C377" s="545"/>
      <c r="D377" s="545"/>
      <c r="E377" s="545"/>
      <c r="F377" s="545"/>
      <c r="G377" s="545"/>
      <c r="H377" s="545"/>
      <c r="I377" s="545"/>
      <c r="J377" s="545"/>
      <c r="K377" s="545"/>
      <c r="L377" s="545"/>
      <c r="M377" s="545"/>
      <c r="N377" s="545"/>
      <c r="O377" s="545"/>
      <c r="P377" s="545"/>
      <c r="Q377" s="545"/>
      <c r="R377" s="545"/>
      <c r="S377" s="545"/>
      <c r="T377" s="545"/>
      <c r="U377" s="545"/>
      <c r="V377" s="545"/>
      <c r="W377" s="545"/>
      <c r="X377" s="545"/>
      <c r="Y377" s="545"/>
      <c r="Z377" s="545"/>
    </row>
    <row r="378" ht="9.0" customHeight="1">
      <c r="A378" s="545"/>
      <c r="B378" s="545"/>
      <c r="C378" s="545"/>
      <c r="D378" s="545"/>
      <c r="E378" s="545"/>
      <c r="F378" s="545"/>
      <c r="G378" s="545"/>
      <c r="H378" s="545"/>
      <c r="I378" s="545"/>
      <c r="J378" s="545"/>
      <c r="K378" s="545"/>
      <c r="L378" s="545"/>
      <c r="M378" s="545"/>
      <c r="N378" s="545"/>
      <c r="O378" s="545"/>
      <c r="P378" s="545"/>
      <c r="Q378" s="545"/>
      <c r="R378" s="545"/>
      <c r="S378" s="545"/>
      <c r="T378" s="545"/>
      <c r="U378" s="545"/>
      <c r="V378" s="545"/>
      <c r="W378" s="545"/>
      <c r="X378" s="545"/>
      <c r="Y378" s="545"/>
      <c r="Z378" s="545"/>
    </row>
    <row r="379" ht="9.0" customHeight="1">
      <c r="A379" s="545"/>
      <c r="B379" s="545"/>
      <c r="C379" s="545"/>
      <c r="D379" s="545"/>
      <c r="E379" s="545"/>
      <c r="F379" s="545"/>
      <c r="G379" s="545"/>
      <c r="H379" s="545"/>
      <c r="I379" s="545"/>
      <c r="J379" s="545"/>
      <c r="K379" s="545"/>
      <c r="L379" s="545"/>
      <c r="M379" s="545"/>
      <c r="N379" s="545"/>
      <c r="O379" s="545"/>
      <c r="P379" s="545"/>
      <c r="Q379" s="545"/>
      <c r="R379" s="545"/>
      <c r="S379" s="545"/>
      <c r="T379" s="545"/>
      <c r="U379" s="545"/>
      <c r="V379" s="545"/>
      <c r="W379" s="545"/>
      <c r="X379" s="545"/>
      <c r="Y379" s="545"/>
      <c r="Z379" s="545"/>
    </row>
    <row r="380" ht="9.0" customHeight="1">
      <c r="A380" s="545"/>
      <c r="B380" s="545"/>
      <c r="C380" s="545"/>
      <c r="D380" s="545"/>
      <c r="E380" s="545"/>
      <c r="F380" s="545"/>
      <c r="G380" s="545"/>
      <c r="H380" s="545"/>
      <c r="I380" s="545"/>
      <c r="J380" s="545"/>
      <c r="K380" s="545"/>
      <c r="L380" s="545"/>
      <c r="M380" s="545"/>
      <c r="N380" s="545"/>
      <c r="O380" s="545"/>
      <c r="P380" s="545"/>
      <c r="Q380" s="545"/>
      <c r="R380" s="545"/>
      <c r="S380" s="545"/>
      <c r="T380" s="545"/>
      <c r="U380" s="545"/>
      <c r="V380" s="545"/>
      <c r="W380" s="545"/>
      <c r="X380" s="545"/>
      <c r="Y380" s="545"/>
      <c r="Z380" s="545"/>
    </row>
    <row r="381" ht="9.0" customHeight="1">
      <c r="A381" s="545"/>
      <c r="B381" s="545"/>
      <c r="C381" s="545"/>
      <c r="D381" s="545"/>
      <c r="E381" s="545"/>
      <c r="F381" s="545"/>
      <c r="G381" s="545"/>
      <c r="H381" s="545"/>
      <c r="I381" s="545"/>
      <c r="J381" s="545"/>
      <c r="K381" s="545"/>
      <c r="L381" s="545"/>
      <c r="M381" s="545"/>
      <c r="N381" s="545"/>
      <c r="O381" s="545"/>
      <c r="P381" s="545"/>
      <c r="Q381" s="545"/>
      <c r="R381" s="545"/>
      <c r="S381" s="545"/>
      <c r="T381" s="545"/>
      <c r="U381" s="545"/>
      <c r="V381" s="545"/>
      <c r="W381" s="545"/>
      <c r="X381" s="545"/>
      <c r="Y381" s="545"/>
      <c r="Z381" s="545"/>
    </row>
    <row r="382" ht="9.0" customHeight="1">
      <c r="A382" s="545"/>
      <c r="B382" s="545"/>
      <c r="C382" s="545"/>
      <c r="D382" s="545"/>
      <c r="E382" s="545"/>
      <c r="F382" s="545"/>
      <c r="G382" s="545"/>
      <c r="H382" s="545"/>
      <c r="I382" s="545"/>
      <c r="J382" s="545"/>
      <c r="K382" s="545"/>
      <c r="L382" s="545"/>
      <c r="M382" s="545"/>
      <c r="N382" s="545"/>
      <c r="O382" s="545"/>
      <c r="P382" s="545"/>
      <c r="Q382" s="545"/>
      <c r="R382" s="545"/>
      <c r="S382" s="545"/>
      <c r="T382" s="545"/>
      <c r="U382" s="545"/>
      <c r="V382" s="545"/>
      <c r="W382" s="545"/>
      <c r="X382" s="545"/>
      <c r="Y382" s="545"/>
      <c r="Z382" s="545"/>
    </row>
    <row r="383" ht="9.0" customHeight="1">
      <c r="A383" s="545"/>
      <c r="B383" s="545"/>
      <c r="C383" s="545"/>
      <c r="D383" s="545"/>
      <c r="E383" s="545"/>
      <c r="F383" s="545"/>
      <c r="G383" s="545"/>
      <c r="H383" s="545"/>
      <c r="I383" s="545"/>
      <c r="J383" s="545"/>
      <c r="K383" s="545"/>
      <c r="L383" s="545"/>
      <c r="M383" s="545"/>
      <c r="N383" s="545"/>
      <c r="O383" s="545"/>
      <c r="P383" s="545"/>
      <c r="Q383" s="545"/>
      <c r="R383" s="545"/>
      <c r="S383" s="545"/>
      <c r="T383" s="545"/>
      <c r="U383" s="545"/>
      <c r="V383" s="545"/>
      <c r="W383" s="545"/>
      <c r="X383" s="545"/>
      <c r="Y383" s="545"/>
      <c r="Z383" s="545"/>
    </row>
    <row r="384" ht="9.0" customHeight="1">
      <c r="A384" s="545"/>
      <c r="B384" s="545"/>
      <c r="C384" s="545"/>
      <c r="D384" s="545"/>
      <c r="E384" s="545"/>
      <c r="F384" s="545"/>
      <c r="G384" s="545"/>
      <c r="H384" s="545"/>
      <c r="I384" s="545"/>
      <c r="J384" s="545"/>
      <c r="K384" s="545"/>
      <c r="L384" s="545"/>
      <c r="M384" s="545"/>
      <c r="N384" s="545"/>
      <c r="O384" s="545"/>
      <c r="P384" s="545"/>
      <c r="Q384" s="545"/>
      <c r="R384" s="545"/>
      <c r="S384" s="545"/>
      <c r="T384" s="545"/>
      <c r="U384" s="545"/>
      <c r="V384" s="545"/>
      <c r="W384" s="545"/>
      <c r="X384" s="545"/>
      <c r="Y384" s="545"/>
      <c r="Z384" s="545"/>
    </row>
    <row r="385" ht="9.0" customHeight="1">
      <c r="A385" s="545"/>
      <c r="B385" s="545"/>
      <c r="C385" s="545"/>
      <c r="D385" s="545"/>
      <c r="E385" s="545"/>
      <c r="F385" s="545"/>
      <c r="G385" s="545"/>
      <c r="H385" s="545"/>
      <c r="I385" s="545"/>
      <c r="J385" s="545"/>
      <c r="K385" s="545"/>
      <c r="L385" s="545"/>
      <c r="M385" s="545"/>
      <c r="N385" s="545"/>
      <c r="O385" s="545"/>
      <c r="P385" s="545"/>
      <c r="Q385" s="545"/>
      <c r="R385" s="545"/>
      <c r="S385" s="545"/>
      <c r="T385" s="545"/>
      <c r="U385" s="545"/>
      <c r="V385" s="545"/>
      <c r="W385" s="545"/>
      <c r="X385" s="545"/>
      <c r="Y385" s="545"/>
      <c r="Z385" s="545"/>
    </row>
    <row r="386" ht="9.0" customHeight="1">
      <c r="A386" s="545"/>
      <c r="B386" s="545"/>
      <c r="C386" s="545"/>
      <c r="D386" s="545"/>
      <c r="E386" s="545"/>
      <c r="F386" s="545"/>
      <c r="G386" s="545"/>
      <c r="H386" s="545"/>
      <c r="I386" s="545"/>
      <c r="J386" s="545"/>
      <c r="K386" s="545"/>
      <c r="L386" s="545"/>
      <c r="M386" s="545"/>
      <c r="N386" s="545"/>
      <c r="O386" s="545"/>
      <c r="P386" s="545"/>
      <c r="Q386" s="545"/>
      <c r="R386" s="545"/>
      <c r="S386" s="545"/>
      <c r="T386" s="545"/>
      <c r="U386" s="545"/>
      <c r="V386" s="545"/>
      <c r="W386" s="545"/>
      <c r="X386" s="545"/>
      <c r="Y386" s="545"/>
      <c r="Z386" s="545"/>
    </row>
    <row r="387" ht="9.0" customHeight="1">
      <c r="A387" s="545"/>
      <c r="B387" s="545"/>
      <c r="C387" s="545"/>
      <c r="D387" s="545"/>
      <c r="E387" s="545"/>
      <c r="F387" s="545"/>
      <c r="G387" s="545"/>
      <c r="H387" s="545"/>
      <c r="I387" s="545"/>
      <c r="J387" s="545"/>
      <c r="K387" s="545"/>
      <c r="L387" s="545"/>
      <c r="M387" s="545"/>
      <c r="N387" s="545"/>
      <c r="O387" s="545"/>
      <c r="P387" s="545"/>
      <c r="Q387" s="545"/>
      <c r="R387" s="545"/>
      <c r="S387" s="545"/>
      <c r="T387" s="545"/>
      <c r="U387" s="545"/>
      <c r="V387" s="545"/>
      <c r="W387" s="545"/>
      <c r="X387" s="545"/>
      <c r="Y387" s="545"/>
      <c r="Z387" s="545"/>
    </row>
    <row r="388" ht="9.0" customHeight="1">
      <c r="A388" s="545"/>
      <c r="B388" s="545"/>
      <c r="C388" s="545"/>
      <c r="D388" s="545"/>
      <c r="E388" s="545"/>
      <c r="F388" s="545"/>
      <c r="G388" s="545"/>
      <c r="H388" s="545"/>
      <c r="I388" s="545"/>
      <c r="J388" s="545"/>
      <c r="K388" s="545"/>
      <c r="L388" s="545"/>
      <c r="M388" s="545"/>
      <c r="N388" s="545"/>
      <c r="O388" s="545"/>
      <c r="P388" s="545"/>
      <c r="Q388" s="545"/>
      <c r="R388" s="545"/>
      <c r="S388" s="545"/>
      <c r="T388" s="545"/>
      <c r="U388" s="545"/>
      <c r="V388" s="545"/>
      <c r="W388" s="545"/>
      <c r="X388" s="545"/>
      <c r="Y388" s="545"/>
      <c r="Z388" s="545"/>
    </row>
    <row r="389" ht="9.0" customHeight="1">
      <c r="A389" s="545"/>
      <c r="B389" s="545"/>
      <c r="C389" s="545"/>
      <c r="D389" s="545"/>
      <c r="E389" s="545"/>
      <c r="F389" s="545"/>
      <c r="G389" s="545"/>
      <c r="H389" s="545"/>
      <c r="I389" s="545"/>
      <c r="J389" s="545"/>
      <c r="K389" s="545"/>
      <c r="L389" s="545"/>
      <c r="M389" s="545"/>
      <c r="N389" s="545"/>
      <c r="O389" s="545"/>
      <c r="P389" s="545"/>
      <c r="Q389" s="545"/>
      <c r="R389" s="545"/>
      <c r="S389" s="545"/>
      <c r="T389" s="545"/>
      <c r="U389" s="545"/>
      <c r="V389" s="545"/>
      <c r="W389" s="545"/>
      <c r="X389" s="545"/>
      <c r="Y389" s="545"/>
      <c r="Z389" s="545"/>
    </row>
    <row r="390" ht="9.0" customHeight="1">
      <c r="A390" s="545"/>
      <c r="B390" s="545"/>
      <c r="C390" s="545"/>
      <c r="D390" s="545"/>
      <c r="E390" s="545"/>
      <c r="F390" s="545"/>
      <c r="G390" s="545"/>
      <c r="H390" s="545"/>
      <c r="I390" s="545"/>
      <c r="J390" s="545"/>
      <c r="K390" s="545"/>
      <c r="L390" s="545"/>
      <c r="M390" s="545"/>
      <c r="N390" s="545"/>
      <c r="O390" s="545"/>
      <c r="P390" s="545"/>
      <c r="Q390" s="545"/>
      <c r="R390" s="545"/>
      <c r="S390" s="545"/>
      <c r="T390" s="545"/>
      <c r="U390" s="545"/>
      <c r="V390" s="545"/>
      <c r="W390" s="545"/>
      <c r="X390" s="545"/>
      <c r="Y390" s="545"/>
      <c r="Z390" s="545"/>
    </row>
    <row r="391" ht="9.0" customHeight="1">
      <c r="A391" s="545"/>
      <c r="B391" s="545"/>
      <c r="C391" s="545"/>
      <c r="D391" s="545"/>
      <c r="E391" s="545"/>
      <c r="F391" s="545"/>
      <c r="G391" s="545"/>
      <c r="H391" s="545"/>
      <c r="I391" s="545"/>
      <c r="J391" s="545"/>
      <c r="K391" s="545"/>
      <c r="L391" s="545"/>
      <c r="M391" s="545"/>
      <c r="N391" s="545"/>
      <c r="O391" s="545"/>
      <c r="P391" s="545"/>
      <c r="Q391" s="545"/>
      <c r="R391" s="545"/>
      <c r="S391" s="545"/>
      <c r="T391" s="545"/>
      <c r="U391" s="545"/>
      <c r="V391" s="545"/>
      <c r="W391" s="545"/>
      <c r="X391" s="545"/>
      <c r="Y391" s="545"/>
      <c r="Z391" s="545"/>
    </row>
    <row r="392" ht="9.0" customHeight="1">
      <c r="A392" s="545"/>
      <c r="B392" s="545"/>
      <c r="C392" s="545"/>
      <c r="D392" s="545"/>
      <c r="E392" s="545"/>
      <c r="F392" s="545"/>
      <c r="G392" s="545"/>
      <c r="H392" s="545"/>
      <c r="I392" s="545"/>
      <c r="J392" s="545"/>
      <c r="K392" s="545"/>
      <c r="L392" s="545"/>
      <c r="M392" s="545"/>
      <c r="N392" s="545"/>
      <c r="O392" s="545"/>
      <c r="P392" s="545"/>
      <c r="Q392" s="545"/>
      <c r="R392" s="545"/>
      <c r="S392" s="545"/>
      <c r="T392" s="545"/>
      <c r="U392" s="545"/>
      <c r="V392" s="545"/>
      <c r="W392" s="545"/>
      <c r="X392" s="545"/>
      <c r="Y392" s="545"/>
      <c r="Z392" s="545"/>
    </row>
    <row r="393" ht="9.0" customHeight="1">
      <c r="A393" s="545"/>
      <c r="B393" s="545"/>
      <c r="C393" s="545"/>
      <c r="D393" s="545"/>
      <c r="E393" s="545"/>
      <c r="F393" s="545"/>
      <c r="G393" s="545"/>
      <c r="H393" s="545"/>
      <c r="I393" s="545"/>
      <c r="J393" s="545"/>
      <c r="K393" s="545"/>
      <c r="L393" s="545"/>
      <c r="M393" s="545"/>
      <c r="N393" s="545"/>
      <c r="O393" s="545"/>
      <c r="P393" s="545"/>
      <c r="Q393" s="545"/>
      <c r="R393" s="545"/>
      <c r="S393" s="545"/>
      <c r="T393" s="545"/>
      <c r="U393" s="545"/>
      <c r="V393" s="545"/>
      <c r="W393" s="545"/>
      <c r="X393" s="545"/>
      <c r="Y393" s="545"/>
      <c r="Z393" s="545"/>
    </row>
    <row r="394" ht="9.0" customHeight="1">
      <c r="A394" s="545"/>
      <c r="B394" s="545"/>
      <c r="C394" s="545"/>
      <c r="D394" s="545"/>
      <c r="E394" s="545"/>
      <c r="F394" s="545"/>
      <c r="G394" s="545"/>
      <c r="H394" s="545"/>
      <c r="I394" s="545"/>
      <c r="J394" s="545"/>
      <c r="K394" s="545"/>
      <c r="L394" s="545"/>
      <c r="M394" s="545"/>
      <c r="N394" s="545"/>
      <c r="O394" s="545"/>
      <c r="P394" s="545"/>
      <c r="Q394" s="545"/>
      <c r="R394" s="545"/>
      <c r="S394" s="545"/>
      <c r="T394" s="545"/>
      <c r="U394" s="545"/>
      <c r="V394" s="545"/>
      <c r="W394" s="545"/>
      <c r="X394" s="545"/>
      <c r="Y394" s="545"/>
      <c r="Z394" s="545"/>
    </row>
    <row r="395" ht="9.0" customHeight="1">
      <c r="A395" s="545"/>
      <c r="B395" s="545"/>
      <c r="C395" s="545"/>
      <c r="D395" s="545"/>
      <c r="E395" s="545"/>
      <c r="F395" s="545"/>
      <c r="G395" s="545"/>
      <c r="H395" s="545"/>
      <c r="I395" s="545"/>
      <c r="J395" s="545"/>
      <c r="K395" s="545"/>
      <c r="L395" s="545"/>
      <c r="M395" s="545"/>
      <c r="N395" s="545"/>
      <c r="O395" s="545"/>
      <c r="P395" s="545"/>
      <c r="Q395" s="545"/>
      <c r="R395" s="545"/>
      <c r="S395" s="545"/>
      <c r="T395" s="545"/>
      <c r="U395" s="545"/>
      <c r="V395" s="545"/>
      <c r="W395" s="545"/>
      <c r="X395" s="545"/>
      <c r="Y395" s="545"/>
      <c r="Z395" s="545"/>
    </row>
    <row r="396" ht="9.0" customHeight="1">
      <c r="A396" s="545"/>
      <c r="B396" s="545"/>
      <c r="C396" s="545"/>
      <c r="D396" s="545"/>
      <c r="E396" s="545"/>
      <c r="F396" s="545"/>
      <c r="G396" s="545"/>
      <c r="H396" s="545"/>
      <c r="I396" s="545"/>
      <c r="J396" s="545"/>
      <c r="K396" s="545"/>
      <c r="L396" s="545"/>
      <c r="M396" s="545"/>
      <c r="N396" s="545"/>
      <c r="O396" s="545"/>
      <c r="P396" s="545"/>
      <c r="Q396" s="545"/>
      <c r="R396" s="545"/>
      <c r="S396" s="545"/>
      <c r="T396" s="545"/>
      <c r="U396" s="545"/>
      <c r="V396" s="545"/>
      <c r="W396" s="545"/>
      <c r="X396" s="545"/>
      <c r="Y396" s="545"/>
      <c r="Z396" s="545"/>
    </row>
    <row r="397" ht="9.0" customHeight="1">
      <c r="A397" s="545"/>
      <c r="B397" s="545"/>
      <c r="C397" s="545"/>
      <c r="D397" s="545"/>
      <c r="E397" s="545"/>
      <c r="F397" s="545"/>
      <c r="G397" s="545"/>
      <c r="H397" s="545"/>
      <c r="I397" s="545"/>
      <c r="J397" s="545"/>
      <c r="K397" s="545"/>
      <c r="L397" s="545"/>
      <c r="M397" s="545"/>
      <c r="N397" s="545"/>
      <c r="O397" s="545"/>
      <c r="P397" s="545"/>
      <c r="Q397" s="545"/>
      <c r="R397" s="545"/>
      <c r="S397" s="545"/>
      <c r="T397" s="545"/>
      <c r="U397" s="545"/>
      <c r="V397" s="545"/>
      <c r="W397" s="545"/>
      <c r="X397" s="545"/>
      <c r="Y397" s="545"/>
      <c r="Z397" s="545"/>
    </row>
    <row r="398" ht="9.0" customHeight="1">
      <c r="A398" s="545"/>
      <c r="B398" s="545"/>
      <c r="C398" s="545"/>
      <c r="D398" s="545"/>
      <c r="E398" s="545"/>
      <c r="F398" s="545"/>
      <c r="G398" s="545"/>
      <c r="H398" s="545"/>
      <c r="I398" s="545"/>
      <c r="J398" s="545"/>
      <c r="K398" s="545"/>
      <c r="L398" s="545"/>
      <c r="M398" s="545"/>
      <c r="N398" s="545"/>
      <c r="O398" s="545"/>
      <c r="P398" s="545"/>
      <c r="Q398" s="545"/>
      <c r="R398" s="545"/>
      <c r="S398" s="545"/>
      <c r="T398" s="545"/>
      <c r="U398" s="545"/>
      <c r="V398" s="545"/>
      <c r="W398" s="545"/>
      <c r="X398" s="545"/>
      <c r="Y398" s="545"/>
      <c r="Z398" s="545"/>
    </row>
    <row r="399" ht="9.0" customHeight="1">
      <c r="A399" s="545"/>
      <c r="B399" s="545"/>
      <c r="C399" s="545"/>
      <c r="D399" s="545"/>
      <c r="E399" s="545"/>
      <c r="F399" s="545"/>
      <c r="G399" s="545"/>
      <c r="H399" s="545"/>
      <c r="I399" s="545"/>
      <c r="J399" s="545"/>
      <c r="K399" s="545"/>
      <c r="L399" s="545"/>
      <c r="M399" s="545"/>
      <c r="N399" s="545"/>
      <c r="O399" s="545"/>
      <c r="P399" s="545"/>
      <c r="Q399" s="545"/>
      <c r="R399" s="545"/>
      <c r="S399" s="545"/>
      <c r="T399" s="545"/>
      <c r="U399" s="545"/>
      <c r="V399" s="545"/>
      <c r="W399" s="545"/>
      <c r="X399" s="545"/>
      <c r="Y399" s="545"/>
      <c r="Z399" s="545"/>
    </row>
    <row r="400" ht="9.0" customHeight="1">
      <c r="A400" s="545"/>
      <c r="B400" s="545"/>
      <c r="C400" s="545"/>
      <c r="D400" s="545"/>
      <c r="E400" s="545"/>
      <c r="F400" s="545"/>
      <c r="G400" s="545"/>
      <c r="H400" s="545"/>
      <c r="I400" s="545"/>
      <c r="J400" s="545"/>
      <c r="K400" s="545"/>
      <c r="L400" s="545"/>
      <c r="M400" s="545"/>
      <c r="N400" s="545"/>
      <c r="O400" s="545"/>
      <c r="P400" s="545"/>
      <c r="Q400" s="545"/>
      <c r="R400" s="545"/>
      <c r="S400" s="545"/>
      <c r="T400" s="545"/>
      <c r="U400" s="545"/>
      <c r="V400" s="545"/>
      <c r="W400" s="545"/>
      <c r="X400" s="545"/>
      <c r="Y400" s="545"/>
      <c r="Z400" s="545"/>
    </row>
    <row r="401" ht="9.0" customHeight="1">
      <c r="A401" s="545"/>
      <c r="B401" s="545"/>
      <c r="C401" s="545"/>
      <c r="D401" s="545"/>
      <c r="E401" s="545"/>
      <c r="F401" s="545"/>
      <c r="G401" s="545"/>
      <c r="H401" s="545"/>
      <c r="I401" s="545"/>
      <c r="J401" s="545"/>
      <c r="K401" s="545"/>
      <c r="L401" s="545"/>
      <c r="M401" s="545"/>
      <c r="N401" s="545"/>
      <c r="O401" s="545"/>
      <c r="P401" s="545"/>
      <c r="Q401" s="545"/>
      <c r="R401" s="545"/>
      <c r="S401" s="545"/>
      <c r="T401" s="545"/>
      <c r="U401" s="545"/>
      <c r="V401" s="545"/>
      <c r="W401" s="545"/>
      <c r="X401" s="545"/>
      <c r="Y401" s="545"/>
      <c r="Z401" s="545"/>
    </row>
    <row r="402" ht="9.0" customHeight="1">
      <c r="A402" s="545"/>
      <c r="B402" s="545"/>
      <c r="C402" s="545"/>
      <c r="D402" s="545"/>
      <c r="E402" s="545"/>
      <c r="F402" s="545"/>
      <c r="G402" s="545"/>
      <c r="H402" s="545"/>
      <c r="I402" s="545"/>
      <c r="J402" s="545"/>
      <c r="K402" s="545"/>
      <c r="L402" s="545"/>
      <c r="M402" s="545"/>
      <c r="N402" s="545"/>
      <c r="O402" s="545"/>
      <c r="P402" s="545"/>
      <c r="Q402" s="545"/>
      <c r="R402" s="545"/>
      <c r="S402" s="545"/>
      <c r="T402" s="545"/>
      <c r="U402" s="545"/>
      <c r="V402" s="545"/>
      <c r="W402" s="545"/>
      <c r="X402" s="545"/>
      <c r="Y402" s="545"/>
      <c r="Z402" s="545"/>
    </row>
    <row r="403" ht="9.0" customHeight="1">
      <c r="A403" s="545"/>
      <c r="B403" s="545"/>
      <c r="C403" s="545"/>
      <c r="D403" s="545"/>
      <c r="E403" s="545"/>
      <c r="F403" s="545"/>
      <c r="G403" s="545"/>
      <c r="H403" s="545"/>
      <c r="I403" s="545"/>
      <c r="J403" s="545"/>
      <c r="K403" s="545"/>
      <c r="L403" s="545"/>
      <c r="M403" s="545"/>
      <c r="N403" s="545"/>
      <c r="O403" s="545"/>
      <c r="P403" s="545"/>
      <c r="Q403" s="545"/>
      <c r="R403" s="545"/>
      <c r="S403" s="545"/>
      <c r="T403" s="545"/>
      <c r="U403" s="545"/>
      <c r="V403" s="545"/>
      <c r="W403" s="545"/>
      <c r="X403" s="545"/>
      <c r="Y403" s="545"/>
      <c r="Z403" s="545"/>
    </row>
    <row r="404" ht="9.0" customHeight="1">
      <c r="A404" s="545"/>
      <c r="B404" s="545"/>
      <c r="C404" s="545"/>
      <c r="D404" s="545"/>
      <c r="E404" s="545"/>
      <c r="F404" s="545"/>
      <c r="G404" s="545"/>
      <c r="H404" s="545"/>
      <c r="I404" s="545"/>
      <c r="J404" s="545"/>
      <c r="K404" s="545"/>
      <c r="L404" s="545"/>
      <c r="M404" s="545"/>
      <c r="N404" s="545"/>
      <c r="O404" s="545"/>
      <c r="P404" s="545"/>
      <c r="Q404" s="545"/>
      <c r="R404" s="545"/>
      <c r="S404" s="545"/>
      <c r="T404" s="545"/>
      <c r="U404" s="545"/>
      <c r="V404" s="545"/>
      <c r="W404" s="545"/>
      <c r="X404" s="545"/>
      <c r="Y404" s="545"/>
      <c r="Z404" s="545"/>
    </row>
    <row r="405" ht="9.0" customHeight="1">
      <c r="A405" s="545"/>
      <c r="B405" s="545"/>
      <c r="C405" s="545"/>
      <c r="D405" s="545"/>
      <c r="E405" s="545"/>
      <c r="F405" s="545"/>
      <c r="G405" s="545"/>
      <c r="H405" s="545"/>
      <c r="I405" s="545"/>
      <c r="J405" s="545"/>
      <c r="K405" s="545"/>
      <c r="L405" s="545"/>
      <c r="M405" s="545"/>
      <c r="N405" s="545"/>
      <c r="O405" s="545"/>
      <c r="P405" s="545"/>
      <c r="Q405" s="545"/>
      <c r="R405" s="545"/>
      <c r="S405" s="545"/>
      <c r="T405" s="545"/>
      <c r="U405" s="545"/>
      <c r="V405" s="545"/>
      <c r="W405" s="545"/>
      <c r="X405" s="545"/>
      <c r="Y405" s="545"/>
      <c r="Z405" s="545"/>
    </row>
    <row r="406" ht="9.0" customHeight="1">
      <c r="A406" s="545"/>
      <c r="B406" s="545"/>
      <c r="C406" s="545"/>
      <c r="D406" s="545"/>
      <c r="E406" s="545"/>
      <c r="F406" s="545"/>
      <c r="G406" s="545"/>
      <c r="H406" s="545"/>
      <c r="I406" s="545"/>
      <c r="J406" s="545"/>
      <c r="K406" s="545"/>
      <c r="L406" s="545"/>
      <c r="M406" s="545"/>
      <c r="N406" s="545"/>
      <c r="O406" s="545"/>
      <c r="P406" s="545"/>
      <c r="Q406" s="545"/>
      <c r="R406" s="545"/>
      <c r="S406" s="545"/>
      <c r="T406" s="545"/>
      <c r="U406" s="545"/>
      <c r="V406" s="545"/>
      <c r="W406" s="545"/>
      <c r="X406" s="545"/>
      <c r="Y406" s="545"/>
      <c r="Z406" s="545"/>
    </row>
    <row r="407" ht="9.0" customHeight="1">
      <c r="A407" s="545"/>
      <c r="B407" s="545"/>
      <c r="C407" s="545"/>
      <c r="D407" s="545"/>
      <c r="E407" s="545"/>
      <c r="F407" s="545"/>
      <c r="G407" s="545"/>
      <c r="H407" s="545"/>
      <c r="I407" s="545"/>
      <c r="J407" s="545"/>
      <c r="K407" s="545"/>
      <c r="L407" s="545"/>
      <c r="M407" s="545"/>
      <c r="N407" s="545"/>
      <c r="O407" s="545"/>
      <c r="P407" s="545"/>
      <c r="Q407" s="545"/>
      <c r="R407" s="545"/>
      <c r="S407" s="545"/>
      <c r="T407" s="545"/>
      <c r="U407" s="545"/>
      <c r="V407" s="545"/>
      <c r="W407" s="545"/>
      <c r="X407" s="545"/>
      <c r="Y407" s="545"/>
      <c r="Z407" s="545"/>
    </row>
    <row r="408" ht="9.0" customHeight="1">
      <c r="A408" s="545"/>
      <c r="B408" s="545"/>
      <c r="C408" s="545"/>
      <c r="D408" s="545"/>
      <c r="E408" s="545"/>
      <c r="F408" s="545"/>
      <c r="G408" s="545"/>
      <c r="H408" s="545"/>
      <c r="I408" s="545"/>
      <c r="J408" s="545"/>
      <c r="K408" s="545"/>
      <c r="L408" s="545"/>
      <c r="M408" s="545"/>
      <c r="N408" s="545"/>
      <c r="O408" s="545"/>
      <c r="P408" s="545"/>
      <c r="Q408" s="545"/>
      <c r="R408" s="545"/>
      <c r="S408" s="545"/>
      <c r="T408" s="545"/>
      <c r="U408" s="545"/>
      <c r="V408" s="545"/>
      <c r="W408" s="545"/>
      <c r="X408" s="545"/>
      <c r="Y408" s="545"/>
      <c r="Z408" s="545"/>
    </row>
    <row r="409" ht="9.0" customHeight="1">
      <c r="A409" s="545"/>
      <c r="B409" s="545"/>
      <c r="C409" s="545"/>
      <c r="D409" s="545"/>
      <c r="E409" s="545"/>
      <c r="F409" s="545"/>
      <c r="G409" s="545"/>
      <c r="H409" s="545"/>
      <c r="I409" s="545"/>
      <c r="J409" s="545"/>
      <c r="K409" s="545"/>
      <c r="L409" s="545"/>
      <c r="M409" s="545"/>
      <c r="N409" s="545"/>
      <c r="O409" s="545"/>
      <c r="P409" s="545"/>
      <c r="Q409" s="545"/>
      <c r="R409" s="545"/>
      <c r="S409" s="545"/>
      <c r="T409" s="545"/>
      <c r="U409" s="545"/>
      <c r="V409" s="545"/>
      <c r="W409" s="545"/>
      <c r="X409" s="545"/>
      <c r="Y409" s="545"/>
      <c r="Z409" s="545"/>
    </row>
    <row r="410" ht="9.0" customHeight="1">
      <c r="A410" s="545"/>
      <c r="B410" s="545"/>
      <c r="C410" s="545"/>
      <c r="D410" s="545"/>
      <c r="E410" s="545"/>
      <c r="F410" s="545"/>
      <c r="G410" s="545"/>
      <c r="H410" s="545"/>
      <c r="I410" s="545"/>
      <c r="J410" s="545"/>
      <c r="K410" s="545"/>
      <c r="L410" s="545"/>
      <c r="M410" s="545"/>
      <c r="N410" s="545"/>
      <c r="O410" s="545"/>
      <c r="P410" s="545"/>
      <c r="Q410" s="545"/>
      <c r="R410" s="545"/>
      <c r="S410" s="545"/>
      <c r="T410" s="545"/>
      <c r="U410" s="545"/>
      <c r="V410" s="545"/>
      <c r="W410" s="545"/>
      <c r="X410" s="545"/>
      <c r="Y410" s="545"/>
      <c r="Z410" s="545"/>
    </row>
    <row r="411" ht="9.0" customHeight="1">
      <c r="A411" s="545"/>
      <c r="B411" s="545"/>
      <c r="C411" s="545"/>
      <c r="D411" s="545"/>
      <c r="E411" s="545"/>
      <c r="F411" s="545"/>
      <c r="G411" s="545"/>
      <c r="H411" s="545"/>
      <c r="I411" s="545"/>
      <c r="J411" s="545"/>
      <c r="K411" s="545"/>
      <c r="L411" s="545"/>
      <c r="M411" s="545"/>
      <c r="N411" s="545"/>
      <c r="O411" s="545"/>
      <c r="P411" s="545"/>
      <c r="Q411" s="545"/>
      <c r="R411" s="545"/>
      <c r="S411" s="545"/>
      <c r="T411" s="545"/>
      <c r="U411" s="545"/>
      <c r="V411" s="545"/>
      <c r="W411" s="545"/>
      <c r="X411" s="545"/>
      <c r="Y411" s="545"/>
      <c r="Z411" s="545"/>
    </row>
    <row r="412" ht="9.0" customHeight="1">
      <c r="A412" s="545"/>
      <c r="B412" s="545"/>
      <c r="C412" s="545"/>
      <c r="D412" s="545"/>
      <c r="E412" s="545"/>
      <c r="F412" s="545"/>
      <c r="G412" s="545"/>
      <c r="H412" s="545"/>
      <c r="I412" s="545"/>
      <c r="J412" s="545"/>
      <c r="K412" s="545"/>
      <c r="L412" s="545"/>
      <c r="M412" s="545"/>
      <c r="N412" s="545"/>
      <c r="O412" s="545"/>
      <c r="P412" s="545"/>
      <c r="Q412" s="545"/>
      <c r="R412" s="545"/>
      <c r="S412" s="545"/>
      <c r="T412" s="545"/>
      <c r="U412" s="545"/>
      <c r="V412" s="545"/>
      <c r="W412" s="545"/>
      <c r="X412" s="545"/>
      <c r="Y412" s="545"/>
      <c r="Z412" s="545"/>
    </row>
    <row r="413" ht="9.0" customHeight="1">
      <c r="A413" s="545"/>
      <c r="B413" s="545"/>
      <c r="C413" s="545"/>
      <c r="D413" s="545"/>
      <c r="E413" s="545"/>
      <c r="F413" s="545"/>
      <c r="G413" s="545"/>
      <c r="H413" s="545"/>
      <c r="I413" s="545"/>
      <c r="J413" s="545"/>
      <c r="K413" s="545"/>
      <c r="L413" s="545"/>
      <c r="M413" s="545"/>
      <c r="N413" s="545"/>
      <c r="O413" s="545"/>
      <c r="P413" s="545"/>
      <c r="Q413" s="545"/>
      <c r="R413" s="545"/>
      <c r="S413" s="545"/>
      <c r="T413" s="545"/>
      <c r="U413" s="545"/>
      <c r="V413" s="545"/>
      <c r="W413" s="545"/>
      <c r="X413" s="545"/>
      <c r="Y413" s="545"/>
      <c r="Z413" s="545"/>
    </row>
    <row r="414" ht="9.0" customHeight="1">
      <c r="A414" s="545"/>
      <c r="B414" s="545"/>
      <c r="C414" s="545"/>
      <c r="D414" s="545"/>
      <c r="E414" s="545"/>
      <c r="F414" s="545"/>
      <c r="G414" s="545"/>
      <c r="H414" s="545"/>
      <c r="I414" s="545"/>
      <c r="J414" s="545"/>
      <c r="K414" s="545"/>
      <c r="L414" s="545"/>
      <c r="M414" s="545"/>
      <c r="N414" s="545"/>
      <c r="O414" s="545"/>
      <c r="P414" s="545"/>
      <c r="Q414" s="545"/>
      <c r="R414" s="545"/>
      <c r="S414" s="545"/>
      <c r="T414" s="545"/>
      <c r="U414" s="545"/>
      <c r="V414" s="545"/>
      <c r="W414" s="545"/>
      <c r="X414" s="545"/>
      <c r="Y414" s="545"/>
      <c r="Z414" s="545"/>
    </row>
    <row r="415" ht="9.0" customHeight="1">
      <c r="A415" s="545"/>
      <c r="B415" s="545"/>
      <c r="C415" s="545"/>
      <c r="D415" s="545"/>
      <c r="E415" s="545"/>
      <c r="F415" s="545"/>
      <c r="G415" s="545"/>
      <c r="H415" s="545"/>
      <c r="I415" s="545"/>
      <c r="J415" s="545"/>
      <c r="K415" s="545"/>
      <c r="L415" s="545"/>
      <c r="M415" s="545"/>
      <c r="N415" s="545"/>
      <c r="O415" s="545"/>
      <c r="P415" s="545"/>
      <c r="Q415" s="545"/>
      <c r="R415" s="545"/>
      <c r="S415" s="545"/>
      <c r="T415" s="545"/>
      <c r="U415" s="545"/>
      <c r="V415" s="545"/>
      <c r="W415" s="545"/>
      <c r="X415" s="545"/>
      <c r="Y415" s="545"/>
      <c r="Z415" s="545"/>
    </row>
    <row r="416" ht="9.0" customHeight="1">
      <c r="A416" s="545"/>
      <c r="B416" s="545"/>
      <c r="C416" s="545"/>
      <c r="D416" s="545"/>
      <c r="E416" s="545"/>
      <c r="F416" s="545"/>
      <c r="G416" s="545"/>
      <c r="H416" s="545"/>
      <c r="I416" s="545"/>
      <c r="J416" s="545"/>
      <c r="K416" s="545"/>
      <c r="L416" s="545"/>
      <c r="M416" s="545"/>
      <c r="N416" s="545"/>
      <c r="O416" s="545"/>
      <c r="P416" s="545"/>
      <c r="Q416" s="545"/>
      <c r="R416" s="545"/>
      <c r="S416" s="545"/>
      <c r="T416" s="545"/>
      <c r="U416" s="545"/>
      <c r="V416" s="545"/>
      <c r="W416" s="545"/>
      <c r="X416" s="545"/>
      <c r="Y416" s="545"/>
      <c r="Z416" s="545"/>
    </row>
    <row r="417" ht="9.0" customHeight="1">
      <c r="A417" s="545"/>
      <c r="B417" s="545"/>
      <c r="C417" s="545"/>
      <c r="D417" s="545"/>
      <c r="E417" s="545"/>
      <c r="F417" s="545"/>
      <c r="G417" s="545"/>
      <c r="H417" s="545"/>
      <c r="I417" s="545"/>
      <c r="J417" s="545"/>
      <c r="K417" s="545"/>
      <c r="L417" s="545"/>
      <c r="M417" s="545"/>
      <c r="N417" s="545"/>
      <c r="O417" s="545"/>
      <c r="P417" s="545"/>
      <c r="Q417" s="545"/>
      <c r="R417" s="545"/>
      <c r="S417" s="545"/>
      <c r="T417" s="545"/>
      <c r="U417" s="545"/>
      <c r="V417" s="545"/>
      <c r="W417" s="545"/>
      <c r="X417" s="545"/>
      <c r="Y417" s="545"/>
      <c r="Z417" s="545"/>
    </row>
    <row r="418" ht="9.0" customHeight="1">
      <c r="A418" s="545"/>
      <c r="B418" s="545"/>
      <c r="C418" s="545"/>
      <c r="D418" s="545"/>
      <c r="E418" s="545"/>
      <c r="F418" s="545"/>
      <c r="G418" s="545"/>
      <c r="H418" s="545"/>
      <c r="I418" s="545"/>
      <c r="J418" s="545"/>
      <c r="K418" s="545"/>
      <c r="L418" s="545"/>
      <c r="M418" s="545"/>
      <c r="N418" s="545"/>
      <c r="O418" s="545"/>
      <c r="P418" s="545"/>
      <c r="Q418" s="545"/>
      <c r="R418" s="545"/>
      <c r="S418" s="545"/>
      <c r="T418" s="545"/>
      <c r="U418" s="545"/>
      <c r="V418" s="545"/>
      <c r="W418" s="545"/>
      <c r="X418" s="545"/>
      <c r="Y418" s="545"/>
      <c r="Z418" s="545"/>
    </row>
    <row r="419" ht="9.0" customHeight="1">
      <c r="A419" s="545"/>
      <c r="B419" s="545"/>
      <c r="C419" s="545"/>
      <c r="D419" s="545"/>
      <c r="E419" s="545"/>
      <c r="F419" s="545"/>
      <c r="G419" s="545"/>
      <c r="H419" s="545"/>
      <c r="I419" s="545"/>
      <c r="J419" s="545"/>
      <c r="K419" s="545"/>
      <c r="L419" s="545"/>
      <c r="M419" s="545"/>
      <c r="N419" s="545"/>
      <c r="O419" s="545"/>
      <c r="P419" s="545"/>
      <c r="Q419" s="545"/>
      <c r="R419" s="545"/>
      <c r="S419" s="545"/>
      <c r="T419" s="545"/>
      <c r="U419" s="545"/>
      <c r="V419" s="545"/>
      <c r="W419" s="545"/>
      <c r="X419" s="545"/>
      <c r="Y419" s="545"/>
      <c r="Z419" s="545"/>
    </row>
    <row r="420" ht="9.0" customHeight="1">
      <c r="A420" s="545"/>
      <c r="B420" s="545"/>
      <c r="C420" s="545"/>
      <c r="D420" s="545"/>
      <c r="E420" s="545"/>
      <c r="F420" s="545"/>
      <c r="G420" s="545"/>
      <c r="H420" s="545"/>
      <c r="I420" s="545"/>
      <c r="J420" s="545"/>
      <c r="K420" s="545"/>
      <c r="L420" s="545"/>
      <c r="M420" s="545"/>
      <c r="N420" s="545"/>
      <c r="O420" s="545"/>
      <c r="P420" s="545"/>
      <c r="Q420" s="545"/>
      <c r="R420" s="545"/>
      <c r="S420" s="545"/>
      <c r="T420" s="545"/>
      <c r="U420" s="545"/>
      <c r="V420" s="545"/>
      <c r="W420" s="545"/>
      <c r="X420" s="545"/>
      <c r="Y420" s="545"/>
      <c r="Z420" s="545"/>
    </row>
    <row r="421" ht="9.0" customHeight="1">
      <c r="A421" s="545"/>
      <c r="B421" s="545"/>
      <c r="C421" s="545"/>
      <c r="D421" s="545"/>
      <c r="E421" s="545"/>
      <c r="F421" s="545"/>
      <c r="G421" s="545"/>
      <c r="H421" s="545"/>
      <c r="I421" s="545"/>
      <c r="J421" s="545"/>
      <c r="K421" s="545"/>
      <c r="L421" s="545"/>
      <c r="M421" s="545"/>
      <c r="N421" s="545"/>
      <c r="O421" s="545"/>
      <c r="P421" s="545"/>
      <c r="Q421" s="545"/>
      <c r="R421" s="545"/>
      <c r="S421" s="545"/>
      <c r="T421" s="545"/>
      <c r="U421" s="545"/>
      <c r="V421" s="545"/>
      <c r="W421" s="545"/>
      <c r="X421" s="545"/>
      <c r="Y421" s="545"/>
      <c r="Z421" s="545"/>
    </row>
    <row r="422" ht="9.0" customHeight="1">
      <c r="A422" s="545"/>
      <c r="B422" s="545"/>
      <c r="C422" s="545"/>
      <c r="D422" s="545"/>
      <c r="E422" s="545"/>
      <c r="F422" s="545"/>
      <c r="G422" s="545"/>
      <c r="H422" s="545"/>
      <c r="I422" s="545"/>
      <c r="J422" s="545"/>
      <c r="K422" s="545"/>
      <c r="L422" s="545"/>
      <c r="M422" s="545"/>
      <c r="N422" s="545"/>
      <c r="O422" s="545"/>
      <c r="P422" s="545"/>
      <c r="Q422" s="545"/>
      <c r="R422" s="545"/>
      <c r="S422" s="545"/>
      <c r="T422" s="545"/>
      <c r="U422" s="545"/>
      <c r="V422" s="545"/>
      <c r="W422" s="545"/>
      <c r="X422" s="545"/>
      <c r="Y422" s="545"/>
      <c r="Z422" s="545"/>
    </row>
    <row r="423" ht="9.0" customHeight="1">
      <c r="A423" s="545"/>
      <c r="B423" s="545"/>
      <c r="C423" s="545"/>
      <c r="D423" s="545"/>
      <c r="E423" s="545"/>
      <c r="F423" s="545"/>
      <c r="G423" s="545"/>
      <c r="H423" s="545"/>
      <c r="I423" s="545"/>
      <c r="J423" s="545"/>
      <c r="K423" s="545"/>
      <c r="L423" s="545"/>
      <c r="M423" s="545"/>
      <c r="N423" s="545"/>
      <c r="O423" s="545"/>
      <c r="P423" s="545"/>
      <c r="Q423" s="545"/>
      <c r="R423" s="545"/>
      <c r="S423" s="545"/>
      <c r="T423" s="545"/>
      <c r="U423" s="545"/>
      <c r="V423" s="545"/>
      <c r="W423" s="545"/>
      <c r="X423" s="545"/>
      <c r="Y423" s="545"/>
      <c r="Z423" s="545"/>
    </row>
    <row r="424" ht="9.0" customHeight="1">
      <c r="A424" s="545"/>
      <c r="B424" s="545"/>
      <c r="C424" s="545"/>
      <c r="D424" s="545"/>
      <c r="E424" s="545"/>
      <c r="F424" s="545"/>
      <c r="G424" s="545"/>
      <c r="H424" s="545"/>
      <c r="I424" s="545"/>
      <c r="J424" s="545"/>
      <c r="K424" s="545"/>
      <c r="L424" s="545"/>
      <c r="M424" s="545"/>
      <c r="N424" s="545"/>
      <c r="O424" s="545"/>
      <c r="P424" s="545"/>
      <c r="Q424" s="545"/>
      <c r="R424" s="545"/>
      <c r="S424" s="545"/>
      <c r="T424" s="545"/>
      <c r="U424" s="545"/>
      <c r="V424" s="545"/>
      <c r="W424" s="545"/>
      <c r="X424" s="545"/>
      <c r="Y424" s="545"/>
      <c r="Z424" s="545"/>
    </row>
    <row r="425" ht="9.0" customHeight="1">
      <c r="A425" s="545"/>
      <c r="B425" s="545"/>
      <c r="C425" s="545"/>
      <c r="D425" s="545"/>
      <c r="E425" s="545"/>
      <c r="F425" s="545"/>
      <c r="G425" s="545"/>
      <c r="H425" s="545"/>
      <c r="I425" s="545"/>
      <c r="J425" s="545"/>
      <c r="K425" s="545"/>
      <c r="L425" s="545"/>
      <c r="M425" s="545"/>
      <c r="N425" s="545"/>
      <c r="O425" s="545"/>
      <c r="P425" s="545"/>
      <c r="Q425" s="545"/>
      <c r="R425" s="545"/>
      <c r="S425" s="545"/>
      <c r="T425" s="545"/>
      <c r="U425" s="545"/>
      <c r="V425" s="545"/>
      <c r="W425" s="545"/>
      <c r="X425" s="545"/>
      <c r="Y425" s="545"/>
      <c r="Z425" s="545"/>
    </row>
    <row r="426" ht="9.0" customHeight="1">
      <c r="A426" s="545"/>
      <c r="B426" s="545"/>
      <c r="C426" s="545"/>
      <c r="D426" s="545"/>
      <c r="E426" s="545"/>
      <c r="F426" s="545"/>
      <c r="G426" s="545"/>
      <c r="H426" s="545"/>
      <c r="I426" s="545"/>
      <c r="J426" s="545"/>
      <c r="K426" s="545"/>
      <c r="L426" s="545"/>
      <c r="M426" s="545"/>
      <c r="N426" s="545"/>
      <c r="O426" s="545"/>
      <c r="P426" s="545"/>
      <c r="Q426" s="545"/>
      <c r="R426" s="545"/>
      <c r="S426" s="545"/>
      <c r="T426" s="545"/>
      <c r="U426" s="545"/>
      <c r="V426" s="545"/>
      <c r="W426" s="545"/>
      <c r="X426" s="545"/>
      <c r="Y426" s="545"/>
      <c r="Z426" s="545"/>
    </row>
    <row r="427" ht="9.0" customHeight="1">
      <c r="A427" s="545"/>
      <c r="B427" s="545"/>
      <c r="C427" s="545"/>
      <c r="D427" s="545"/>
      <c r="E427" s="545"/>
      <c r="F427" s="545"/>
      <c r="G427" s="545"/>
      <c r="H427" s="545"/>
      <c r="I427" s="545"/>
      <c r="J427" s="545"/>
      <c r="K427" s="545"/>
      <c r="L427" s="545"/>
      <c r="M427" s="545"/>
      <c r="N427" s="545"/>
      <c r="O427" s="545"/>
      <c r="P427" s="545"/>
      <c r="Q427" s="545"/>
      <c r="R427" s="545"/>
      <c r="S427" s="545"/>
      <c r="T427" s="545"/>
      <c r="U427" s="545"/>
      <c r="V427" s="545"/>
      <c r="W427" s="545"/>
      <c r="X427" s="545"/>
      <c r="Y427" s="545"/>
      <c r="Z427" s="545"/>
    </row>
    <row r="428" ht="9.0" customHeight="1">
      <c r="A428" s="545"/>
      <c r="B428" s="545"/>
      <c r="C428" s="545"/>
      <c r="D428" s="545"/>
      <c r="E428" s="545"/>
      <c r="F428" s="545"/>
      <c r="G428" s="545"/>
      <c r="H428" s="545"/>
      <c r="I428" s="545"/>
      <c r="J428" s="545"/>
      <c r="K428" s="545"/>
      <c r="L428" s="545"/>
      <c r="M428" s="545"/>
      <c r="N428" s="545"/>
      <c r="O428" s="545"/>
      <c r="P428" s="545"/>
      <c r="Q428" s="545"/>
      <c r="R428" s="545"/>
      <c r="S428" s="545"/>
      <c r="T428" s="545"/>
      <c r="U428" s="545"/>
      <c r="V428" s="545"/>
      <c r="W428" s="545"/>
      <c r="X428" s="545"/>
      <c r="Y428" s="545"/>
      <c r="Z428" s="545"/>
    </row>
    <row r="429" ht="9.0" customHeight="1">
      <c r="A429" s="545"/>
      <c r="B429" s="545"/>
      <c r="C429" s="545"/>
      <c r="D429" s="545"/>
      <c r="E429" s="545"/>
      <c r="F429" s="545"/>
      <c r="G429" s="545"/>
      <c r="H429" s="545"/>
      <c r="I429" s="545"/>
      <c r="J429" s="545"/>
      <c r="K429" s="545"/>
      <c r="L429" s="545"/>
      <c r="M429" s="545"/>
      <c r="N429" s="545"/>
      <c r="O429" s="545"/>
      <c r="P429" s="545"/>
      <c r="Q429" s="545"/>
      <c r="R429" s="545"/>
      <c r="S429" s="545"/>
      <c r="T429" s="545"/>
      <c r="U429" s="545"/>
      <c r="V429" s="545"/>
      <c r="W429" s="545"/>
      <c r="X429" s="545"/>
      <c r="Y429" s="545"/>
      <c r="Z429" s="545"/>
    </row>
    <row r="430" ht="9.0" customHeight="1">
      <c r="A430" s="545"/>
      <c r="B430" s="545"/>
      <c r="C430" s="545"/>
      <c r="D430" s="545"/>
      <c r="E430" s="545"/>
      <c r="F430" s="545"/>
      <c r="G430" s="545"/>
      <c r="H430" s="545"/>
      <c r="I430" s="545"/>
      <c r="J430" s="545"/>
      <c r="K430" s="545"/>
      <c r="L430" s="545"/>
      <c r="M430" s="545"/>
      <c r="N430" s="545"/>
      <c r="O430" s="545"/>
      <c r="P430" s="545"/>
      <c r="Q430" s="545"/>
      <c r="R430" s="545"/>
      <c r="S430" s="545"/>
      <c r="T430" s="545"/>
      <c r="U430" s="545"/>
      <c r="V430" s="545"/>
      <c r="W430" s="545"/>
      <c r="X430" s="545"/>
      <c r="Y430" s="545"/>
      <c r="Z430" s="545"/>
    </row>
    <row r="431" ht="9.0" customHeight="1">
      <c r="A431" s="545"/>
      <c r="B431" s="545"/>
      <c r="C431" s="545"/>
      <c r="D431" s="545"/>
      <c r="E431" s="545"/>
      <c r="F431" s="545"/>
      <c r="G431" s="545"/>
      <c r="H431" s="545"/>
      <c r="I431" s="545"/>
      <c r="J431" s="545"/>
      <c r="K431" s="545"/>
      <c r="L431" s="545"/>
      <c r="M431" s="545"/>
      <c r="N431" s="545"/>
      <c r="O431" s="545"/>
      <c r="P431" s="545"/>
      <c r="Q431" s="545"/>
      <c r="R431" s="545"/>
      <c r="S431" s="545"/>
      <c r="T431" s="545"/>
      <c r="U431" s="545"/>
      <c r="V431" s="545"/>
      <c r="W431" s="545"/>
      <c r="X431" s="545"/>
      <c r="Y431" s="545"/>
      <c r="Z431" s="545"/>
    </row>
    <row r="432" ht="9.0" customHeight="1">
      <c r="A432" s="545"/>
      <c r="B432" s="545"/>
      <c r="C432" s="545"/>
      <c r="D432" s="545"/>
      <c r="E432" s="545"/>
      <c r="F432" s="545"/>
      <c r="G432" s="545"/>
      <c r="H432" s="545"/>
      <c r="I432" s="545"/>
      <c r="J432" s="545"/>
      <c r="K432" s="545"/>
      <c r="L432" s="545"/>
      <c r="M432" s="545"/>
      <c r="N432" s="545"/>
      <c r="O432" s="545"/>
      <c r="P432" s="545"/>
      <c r="Q432" s="545"/>
      <c r="R432" s="545"/>
      <c r="S432" s="545"/>
      <c r="T432" s="545"/>
      <c r="U432" s="545"/>
      <c r="V432" s="545"/>
      <c r="W432" s="545"/>
      <c r="X432" s="545"/>
      <c r="Y432" s="545"/>
      <c r="Z432" s="545"/>
    </row>
    <row r="433" ht="9.0" customHeight="1">
      <c r="A433" s="545"/>
      <c r="B433" s="545"/>
      <c r="C433" s="545"/>
      <c r="D433" s="545"/>
      <c r="E433" s="545"/>
      <c r="F433" s="545"/>
      <c r="G433" s="545"/>
      <c r="H433" s="545"/>
      <c r="I433" s="545"/>
      <c r="J433" s="545"/>
      <c r="K433" s="545"/>
      <c r="L433" s="545"/>
      <c r="M433" s="545"/>
      <c r="N433" s="545"/>
      <c r="O433" s="545"/>
      <c r="P433" s="545"/>
      <c r="Q433" s="545"/>
      <c r="R433" s="545"/>
      <c r="S433" s="545"/>
      <c r="T433" s="545"/>
      <c r="U433" s="545"/>
      <c r="V433" s="545"/>
      <c r="W433" s="545"/>
      <c r="X433" s="545"/>
      <c r="Y433" s="545"/>
      <c r="Z433" s="545"/>
    </row>
    <row r="434" ht="9.0" customHeight="1">
      <c r="A434" s="545"/>
      <c r="B434" s="545"/>
      <c r="C434" s="545"/>
      <c r="D434" s="545"/>
      <c r="E434" s="545"/>
      <c r="F434" s="545"/>
      <c r="G434" s="545"/>
      <c r="H434" s="545"/>
      <c r="I434" s="545"/>
      <c r="J434" s="545"/>
      <c r="K434" s="545"/>
      <c r="L434" s="545"/>
      <c r="M434" s="545"/>
      <c r="N434" s="545"/>
      <c r="O434" s="545"/>
      <c r="P434" s="545"/>
      <c r="Q434" s="545"/>
      <c r="R434" s="545"/>
      <c r="S434" s="545"/>
      <c r="T434" s="545"/>
      <c r="U434" s="545"/>
      <c r="V434" s="545"/>
      <c r="W434" s="545"/>
      <c r="X434" s="545"/>
      <c r="Y434" s="545"/>
      <c r="Z434" s="545"/>
    </row>
    <row r="435" ht="9.0" customHeight="1">
      <c r="A435" s="545"/>
      <c r="B435" s="545"/>
      <c r="C435" s="545"/>
      <c r="D435" s="545"/>
      <c r="E435" s="545"/>
      <c r="F435" s="545"/>
      <c r="G435" s="545"/>
      <c r="H435" s="545"/>
      <c r="I435" s="545"/>
      <c r="J435" s="545"/>
      <c r="K435" s="545"/>
      <c r="L435" s="545"/>
      <c r="M435" s="545"/>
      <c r="N435" s="545"/>
      <c r="O435" s="545"/>
      <c r="P435" s="545"/>
      <c r="Q435" s="545"/>
      <c r="R435" s="545"/>
      <c r="S435" s="545"/>
      <c r="T435" s="545"/>
      <c r="U435" s="545"/>
      <c r="V435" s="545"/>
      <c r="W435" s="545"/>
      <c r="X435" s="545"/>
      <c r="Y435" s="545"/>
      <c r="Z435" s="545"/>
    </row>
    <row r="436" ht="9.0" customHeight="1">
      <c r="A436" s="545"/>
      <c r="B436" s="545"/>
      <c r="C436" s="545"/>
      <c r="D436" s="545"/>
      <c r="E436" s="545"/>
      <c r="F436" s="545"/>
      <c r="G436" s="545"/>
      <c r="H436" s="545"/>
      <c r="I436" s="545"/>
      <c r="J436" s="545"/>
      <c r="K436" s="545"/>
      <c r="L436" s="545"/>
      <c r="M436" s="545"/>
      <c r="N436" s="545"/>
      <c r="O436" s="545"/>
      <c r="P436" s="545"/>
      <c r="Q436" s="545"/>
      <c r="R436" s="545"/>
      <c r="S436" s="545"/>
      <c r="T436" s="545"/>
      <c r="U436" s="545"/>
      <c r="V436" s="545"/>
      <c r="W436" s="545"/>
      <c r="X436" s="545"/>
      <c r="Y436" s="545"/>
      <c r="Z436" s="545"/>
    </row>
    <row r="437" ht="9.0" customHeight="1">
      <c r="A437" s="545"/>
      <c r="B437" s="545"/>
      <c r="C437" s="545"/>
      <c r="D437" s="545"/>
      <c r="E437" s="545"/>
      <c r="F437" s="545"/>
      <c r="G437" s="545"/>
      <c r="H437" s="545"/>
      <c r="I437" s="545"/>
      <c r="J437" s="545"/>
      <c r="K437" s="545"/>
      <c r="L437" s="545"/>
      <c r="M437" s="545"/>
      <c r="N437" s="545"/>
      <c r="O437" s="545"/>
      <c r="P437" s="545"/>
      <c r="Q437" s="545"/>
      <c r="R437" s="545"/>
      <c r="S437" s="545"/>
      <c r="T437" s="545"/>
      <c r="U437" s="545"/>
      <c r="V437" s="545"/>
      <c r="W437" s="545"/>
      <c r="X437" s="545"/>
      <c r="Y437" s="545"/>
      <c r="Z437" s="545"/>
    </row>
    <row r="438" ht="9.0" customHeight="1">
      <c r="A438" s="545"/>
      <c r="B438" s="545"/>
      <c r="C438" s="545"/>
      <c r="D438" s="545"/>
      <c r="E438" s="545"/>
      <c r="F438" s="545"/>
      <c r="G438" s="545"/>
      <c r="H438" s="545"/>
      <c r="I438" s="545"/>
      <c r="J438" s="545"/>
      <c r="K438" s="545"/>
      <c r="L438" s="545"/>
      <c r="M438" s="545"/>
      <c r="N438" s="545"/>
      <c r="O438" s="545"/>
      <c r="P438" s="545"/>
      <c r="Q438" s="545"/>
      <c r="R438" s="545"/>
      <c r="S438" s="545"/>
      <c r="T438" s="545"/>
      <c r="U438" s="545"/>
      <c r="V438" s="545"/>
      <c r="W438" s="545"/>
      <c r="X438" s="545"/>
      <c r="Y438" s="545"/>
      <c r="Z438" s="545"/>
    </row>
    <row r="439" ht="9.0" customHeight="1">
      <c r="A439" s="545"/>
      <c r="B439" s="545"/>
      <c r="C439" s="545"/>
      <c r="D439" s="545"/>
      <c r="E439" s="545"/>
      <c r="F439" s="545"/>
      <c r="G439" s="545"/>
      <c r="H439" s="545"/>
      <c r="I439" s="545"/>
      <c r="J439" s="545"/>
      <c r="K439" s="545"/>
      <c r="L439" s="545"/>
      <c r="M439" s="545"/>
      <c r="N439" s="545"/>
      <c r="O439" s="545"/>
      <c r="P439" s="545"/>
      <c r="Q439" s="545"/>
      <c r="R439" s="545"/>
      <c r="S439" s="545"/>
      <c r="T439" s="545"/>
      <c r="U439" s="545"/>
      <c r="V439" s="545"/>
      <c r="W439" s="545"/>
      <c r="X439" s="545"/>
      <c r="Y439" s="545"/>
      <c r="Z439" s="545"/>
    </row>
    <row r="440" ht="9.0" customHeight="1">
      <c r="A440" s="545"/>
      <c r="B440" s="545"/>
      <c r="C440" s="545"/>
      <c r="D440" s="545"/>
      <c r="E440" s="545"/>
      <c r="F440" s="545"/>
      <c r="G440" s="545"/>
      <c r="H440" s="545"/>
      <c r="I440" s="545"/>
      <c r="J440" s="545"/>
      <c r="K440" s="545"/>
      <c r="L440" s="545"/>
      <c r="M440" s="545"/>
      <c r="N440" s="545"/>
      <c r="O440" s="545"/>
      <c r="P440" s="545"/>
      <c r="Q440" s="545"/>
      <c r="R440" s="545"/>
      <c r="S440" s="545"/>
      <c r="T440" s="545"/>
      <c r="U440" s="545"/>
      <c r="V440" s="545"/>
      <c r="W440" s="545"/>
      <c r="X440" s="545"/>
      <c r="Y440" s="545"/>
      <c r="Z440" s="545"/>
    </row>
    <row r="441" ht="9.0" customHeight="1">
      <c r="A441" s="545"/>
      <c r="B441" s="545"/>
      <c r="C441" s="545"/>
      <c r="D441" s="545"/>
      <c r="E441" s="545"/>
      <c r="F441" s="545"/>
      <c r="G441" s="545"/>
      <c r="H441" s="545"/>
      <c r="I441" s="545"/>
      <c r="J441" s="545"/>
      <c r="K441" s="545"/>
      <c r="L441" s="545"/>
      <c r="M441" s="545"/>
      <c r="N441" s="545"/>
      <c r="O441" s="545"/>
      <c r="P441" s="545"/>
      <c r="Q441" s="545"/>
      <c r="R441" s="545"/>
      <c r="S441" s="545"/>
      <c r="T441" s="545"/>
      <c r="U441" s="545"/>
      <c r="V441" s="545"/>
      <c r="W441" s="545"/>
      <c r="X441" s="545"/>
      <c r="Y441" s="545"/>
      <c r="Z441" s="545"/>
    </row>
    <row r="442" ht="9.0" customHeight="1">
      <c r="A442" s="545"/>
      <c r="B442" s="545"/>
      <c r="C442" s="545"/>
      <c r="D442" s="545"/>
      <c r="E442" s="545"/>
      <c r="F442" s="545"/>
      <c r="G442" s="545"/>
      <c r="H442" s="545"/>
      <c r="I442" s="545"/>
      <c r="J442" s="545"/>
      <c r="K442" s="545"/>
      <c r="L442" s="545"/>
      <c r="M442" s="545"/>
      <c r="N442" s="545"/>
      <c r="O442" s="545"/>
      <c r="P442" s="545"/>
      <c r="Q442" s="545"/>
      <c r="R442" s="545"/>
      <c r="S442" s="545"/>
      <c r="T442" s="545"/>
      <c r="U442" s="545"/>
      <c r="V442" s="545"/>
      <c r="W442" s="545"/>
      <c r="X442" s="545"/>
      <c r="Y442" s="545"/>
      <c r="Z442" s="545"/>
    </row>
    <row r="443" ht="9.0" customHeight="1">
      <c r="A443" s="545"/>
      <c r="B443" s="545"/>
      <c r="C443" s="545"/>
      <c r="D443" s="545"/>
      <c r="E443" s="545"/>
      <c r="F443" s="545"/>
      <c r="G443" s="545"/>
      <c r="H443" s="545"/>
      <c r="I443" s="545"/>
      <c r="J443" s="545"/>
      <c r="K443" s="545"/>
      <c r="L443" s="545"/>
      <c r="M443" s="545"/>
      <c r="N443" s="545"/>
      <c r="O443" s="545"/>
      <c r="P443" s="545"/>
      <c r="Q443" s="545"/>
      <c r="R443" s="545"/>
      <c r="S443" s="545"/>
      <c r="T443" s="545"/>
      <c r="U443" s="545"/>
      <c r="V443" s="545"/>
      <c r="W443" s="545"/>
      <c r="X443" s="545"/>
      <c r="Y443" s="545"/>
      <c r="Z443" s="545"/>
    </row>
    <row r="444" ht="9.0" customHeight="1">
      <c r="A444" s="545"/>
      <c r="B444" s="545"/>
      <c r="C444" s="545"/>
      <c r="D444" s="545"/>
      <c r="E444" s="545"/>
      <c r="F444" s="545"/>
      <c r="G444" s="545"/>
      <c r="H444" s="545"/>
      <c r="I444" s="545"/>
      <c r="J444" s="545"/>
      <c r="K444" s="545"/>
      <c r="L444" s="545"/>
      <c r="M444" s="545"/>
      <c r="N444" s="545"/>
      <c r="O444" s="545"/>
      <c r="P444" s="545"/>
      <c r="Q444" s="545"/>
      <c r="R444" s="545"/>
      <c r="S444" s="545"/>
      <c r="T444" s="545"/>
      <c r="U444" s="545"/>
      <c r="V444" s="545"/>
      <c r="W444" s="545"/>
      <c r="X444" s="545"/>
      <c r="Y444" s="545"/>
      <c r="Z444" s="545"/>
    </row>
    <row r="445" ht="9.0" customHeight="1">
      <c r="A445" s="545"/>
      <c r="B445" s="545"/>
      <c r="C445" s="545"/>
      <c r="D445" s="545"/>
      <c r="E445" s="545"/>
      <c r="F445" s="545"/>
      <c r="G445" s="545"/>
      <c r="H445" s="545"/>
      <c r="I445" s="545"/>
      <c r="J445" s="545"/>
      <c r="K445" s="545"/>
      <c r="L445" s="545"/>
      <c r="M445" s="545"/>
      <c r="N445" s="545"/>
      <c r="O445" s="545"/>
      <c r="P445" s="545"/>
      <c r="Q445" s="545"/>
      <c r="R445" s="545"/>
      <c r="S445" s="545"/>
      <c r="T445" s="545"/>
      <c r="U445" s="545"/>
      <c r="V445" s="545"/>
      <c r="W445" s="545"/>
      <c r="X445" s="545"/>
      <c r="Y445" s="545"/>
      <c r="Z445" s="545"/>
    </row>
    <row r="446" ht="9.0" customHeight="1">
      <c r="A446" s="545"/>
      <c r="B446" s="545"/>
      <c r="C446" s="545"/>
      <c r="D446" s="545"/>
      <c r="E446" s="545"/>
      <c r="F446" s="545"/>
      <c r="G446" s="545"/>
      <c r="H446" s="545"/>
      <c r="I446" s="545"/>
      <c r="J446" s="545"/>
      <c r="K446" s="545"/>
      <c r="L446" s="545"/>
      <c r="M446" s="545"/>
      <c r="N446" s="545"/>
      <c r="O446" s="545"/>
      <c r="P446" s="545"/>
      <c r="Q446" s="545"/>
      <c r="R446" s="545"/>
      <c r="S446" s="545"/>
      <c r="T446" s="545"/>
      <c r="U446" s="545"/>
      <c r="V446" s="545"/>
      <c r="W446" s="545"/>
      <c r="X446" s="545"/>
      <c r="Y446" s="545"/>
      <c r="Z446" s="545"/>
    </row>
    <row r="447" ht="9.0" customHeight="1">
      <c r="A447" s="545"/>
      <c r="B447" s="545"/>
      <c r="C447" s="545"/>
      <c r="D447" s="545"/>
      <c r="E447" s="545"/>
      <c r="F447" s="545"/>
      <c r="G447" s="545"/>
      <c r="H447" s="545"/>
      <c r="I447" s="545"/>
      <c r="J447" s="545"/>
      <c r="K447" s="545"/>
      <c r="L447" s="545"/>
      <c r="M447" s="545"/>
      <c r="N447" s="545"/>
      <c r="O447" s="545"/>
      <c r="P447" s="545"/>
      <c r="Q447" s="545"/>
      <c r="R447" s="545"/>
      <c r="S447" s="545"/>
      <c r="T447" s="545"/>
      <c r="U447" s="545"/>
      <c r="V447" s="545"/>
      <c r="W447" s="545"/>
      <c r="X447" s="545"/>
      <c r="Y447" s="545"/>
      <c r="Z447" s="545"/>
    </row>
    <row r="448" ht="9.0" customHeight="1">
      <c r="A448" s="545"/>
      <c r="B448" s="545"/>
      <c r="C448" s="545"/>
      <c r="D448" s="545"/>
      <c r="E448" s="545"/>
      <c r="F448" s="545"/>
      <c r="G448" s="545"/>
      <c r="H448" s="545"/>
      <c r="I448" s="545"/>
      <c r="J448" s="545"/>
      <c r="K448" s="545"/>
      <c r="L448" s="545"/>
      <c r="M448" s="545"/>
      <c r="N448" s="545"/>
      <c r="O448" s="545"/>
      <c r="P448" s="545"/>
      <c r="Q448" s="545"/>
      <c r="R448" s="545"/>
      <c r="S448" s="545"/>
      <c r="T448" s="545"/>
      <c r="U448" s="545"/>
      <c r="V448" s="545"/>
      <c r="W448" s="545"/>
      <c r="X448" s="545"/>
      <c r="Y448" s="545"/>
      <c r="Z448" s="545"/>
    </row>
    <row r="449" ht="9.0" customHeight="1">
      <c r="A449" s="545"/>
      <c r="B449" s="545"/>
      <c r="C449" s="545"/>
      <c r="D449" s="545"/>
      <c r="E449" s="545"/>
      <c r="F449" s="545"/>
      <c r="G449" s="545"/>
      <c r="H449" s="545"/>
      <c r="I449" s="545"/>
      <c r="J449" s="545"/>
      <c r="K449" s="545"/>
      <c r="L449" s="545"/>
      <c r="M449" s="545"/>
      <c r="N449" s="545"/>
      <c r="O449" s="545"/>
      <c r="P449" s="545"/>
      <c r="Q449" s="545"/>
      <c r="R449" s="545"/>
      <c r="S449" s="545"/>
      <c r="T449" s="545"/>
      <c r="U449" s="545"/>
      <c r="V449" s="545"/>
      <c r="W449" s="545"/>
      <c r="X449" s="545"/>
      <c r="Y449" s="545"/>
      <c r="Z449" s="545"/>
    </row>
    <row r="450" ht="9.0" customHeight="1">
      <c r="A450" s="545"/>
      <c r="B450" s="545"/>
      <c r="C450" s="545"/>
      <c r="D450" s="545"/>
      <c r="E450" s="545"/>
      <c r="F450" s="545"/>
      <c r="G450" s="545"/>
      <c r="H450" s="545"/>
      <c r="I450" s="545"/>
      <c r="J450" s="545"/>
      <c r="K450" s="545"/>
      <c r="L450" s="545"/>
      <c r="M450" s="545"/>
      <c r="N450" s="545"/>
      <c r="O450" s="545"/>
      <c r="P450" s="545"/>
      <c r="Q450" s="545"/>
      <c r="R450" s="545"/>
      <c r="S450" s="545"/>
      <c r="T450" s="545"/>
      <c r="U450" s="545"/>
      <c r="V450" s="545"/>
      <c r="W450" s="545"/>
      <c r="X450" s="545"/>
      <c r="Y450" s="545"/>
      <c r="Z450" s="545"/>
    </row>
    <row r="451" ht="9.0" customHeight="1">
      <c r="A451" s="545"/>
      <c r="B451" s="545"/>
      <c r="C451" s="545"/>
      <c r="D451" s="545"/>
      <c r="E451" s="545"/>
      <c r="F451" s="545"/>
      <c r="G451" s="545"/>
      <c r="H451" s="545"/>
      <c r="I451" s="545"/>
      <c r="J451" s="545"/>
      <c r="K451" s="545"/>
      <c r="L451" s="545"/>
      <c r="M451" s="545"/>
      <c r="N451" s="545"/>
      <c r="O451" s="545"/>
      <c r="P451" s="545"/>
      <c r="Q451" s="545"/>
      <c r="R451" s="545"/>
      <c r="S451" s="545"/>
      <c r="T451" s="545"/>
      <c r="U451" s="545"/>
      <c r="V451" s="545"/>
      <c r="W451" s="545"/>
      <c r="X451" s="545"/>
      <c r="Y451" s="545"/>
      <c r="Z451" s="545"/>
    </row>
    <row r="452" ht="9.0" customHeight="1">
      <c r="A452" s="545"/>
      <c r="B452" s="545"/>
      <c r="C452" s="545"/>
      <c r="D452" s="545"/>
      <c r="E452" s="545"/>
      <c r="F452" s="545"/>
      <c r="G452" s="545"/>
      <c r="H452" s="545"/>
      <c r="I452" s="545"/>
      <c r="J452" s="545"/>
      <c r="K452" s="545"/>
      <c r="L452" s="545"/>
      <c r="M452" s="545"/>
      <c r="N452" s="545"/>
      <c r="O452" s="545"/>
      <c r="P452" s="545"/>
      <c r="Q452" s="545"/>
      <c r="R452" s="545"/>
      <c r="S452" s="545"/>
      <c r="T452" s="545"/>
      <c r="U452" s="545"/>
      <c r="V452" s="545"/>
      <c r="W452" s="545"/>
      <c r="X452" s="545"/>
      <c r="Y452" s="545"/>
      <c r="Z452" s="545"/>
    </row>
    <row r="453" ht="9.0" customHeight="1">
      <c r="A453" s="545"/>
      <c r="B453" s="545"/>
      <c r="C453" s="545"/>
      <c r="D453" s="545"/>
      <c r="E453" s="545"/>
      <c r="F453" s="545"/>
      <c r="G453" s="545"/>
      <c r="H453" s="545"/>
      <c r="I453" s="545"/>
      <c r="J453" s="545"/>
      <c r="K453" s="545"/>
      <c r="L453" s="545"/>
      <c r="M453" s="545"/>
      <c r="N453" s="545"/>
      <c r="O453" s="545"/>
      <c r="P453" s="545"/>
      <c r="Q453" s="545"/>
      <c r="R453" s="545"/>
      <c r="S453" s="545"/>
      <c r="T453" s="545"/>
      <c r="U453" s="545"/>
      <c r="V453" s="545"/>
      <c r="W453" s="545"/>
      <c r="X453" s="545"/>
      <c r="Y453" s="545"/>
      <c r="Z453" s="545"/>
    </row>
    <row r="454" ht="9.0" customHeight="1">
      <c r="A454" s="545"/>
      <c r="B454" s="545"/>
      <c r="C454" s="545"/>
      <c r="D454" s="545"/>
      <c r="E454" s="545"/>
      <c r="F454" s="545"/>
      <c r="G454" s="545"/>
      <c r="H454" s="545"/>
      <c r="I454" s="545"/>
      <c r="J454" s="545"/>
      <c r="K454" s="545"/>
      <c r="L454" s="545"/>
      <c r="M454" s="545"/>
      <c r="N454" s="545"/>
      <c r="O454" s="545"/>
      <c r="P454" s="545"/>
      <c r="Q454" s="545"/>
      <c r="R454" s="545"/>
      <c r="S454" s="545"/>
      <c r="T454" s="545"/>
      <c r="U454" s="545"/>
      <c r="V454" s="545"/>
      <c r="W454" s="545"/>
      <c r="X454" s="545"/>
      <c r="Y454" s="545"/>
      <c r="Z454" s="545"/>
    </row>
    <row r="455" ht="9.0" customHeight="1">
      <c r="A455" s="545"/>
      <c r="B455" s="545"/>
      <c r="C455" s="545"/>
      <c r="D455" s="545"/>
      <c r="E455" s="545"/>
      <c r="F455" s="545"/>
      <c r="G455" s="545"/>
      <c r="H455" s="545"/>
      <c r="I455" s="545"/>
      <c r="J455" s="545"/>
      <c r="K455" s="545"/>
      <c r="L455" s="545"/>
      <c r="M455" s="545"/>
      <c r="N455" s="545"/>
      <c r="O455" s="545"/>
      <c r="P455" s="545"/>
      <c r="Q455" s="545"/>
      <c r="R455" s="545"/>
      <c r="S455" s="545"/>
      <c r="T455" s="545"/>
      <c r="U455" s="545"/>
      <c r="V455" s="545"/>
      <c r="W455" s="545"/>
      <c r="X455" s="545"/>
      <c r="Y455" s="545"/>
      <c r="Z455" s="545"/>
    </row>
    <row r="456" ht="9.0" customHeight="1">
      <c r="A456" s="545"/>
      <c r="B456" s="545"/>
      <c r="C456" s="545"/>
      <c r="D456" s="545"/>
      <c r="E456" s="545"/>
      <c r="F456" s="545"/>
      <c r="G456" s="545"/>
      <c r="H456" s="545"/>
      <c r="I456" s="545"/>
      <c r="J456" s="545"/>
      <c r="K456" s="545"/>
      <c r="L456" s="545"/>
      <c r="M456" s="545"/>
      <c r="N456" s="545"/>
      <c r="O456" s="545"/>
      <c r="P456" s="545"/>
      <c r="Q456" s="545"/>
      <c r="R456" s="545"/>
      <c r="S456" s="545"/>
      <c r="T456" s="545"/>
      <c r="U456" s="545"/>
      <c r="V456" s="545"/>
      <c r="W456" s="545"/>
      <c r="X456" s="545"/>
      <c r="Y456" s="545"/>
      <c r="Z456" s="545"/>
    </row>
    <row r="457" ht="9.0" customHeight="1">
      <c r="A457" s="545"/>
      <c r="B457" s="545"/>
      <c r="C457" s="545"/>
      <c r="D457" s="545"/>
      <c r="E457" s="545"/>
      <c r="F457" s="545"/>
      <c r="G457" s="545"/>
      <c r="H457" s="545"/>
      <c r="I457" s="545"/>
      <c r="J457" s="545"/>
      <c r="K457" s="545"/>
      <c r="L457" s="545"/>
      <c r="M457" s="545"/>
      <c r="N457" s="545"/>
      <c r="O457" s="545"/>
      <c r="P457" s="545"/>
      <c r="Q457" s="545"/>
      <c r="R457" s="545"/>
      <c r="S457" s="545"/>
      <c r="T457" s="545"/>
      <c r="U457" s="545"/>
      <c r="V457" s="545"/>
      <c r="W457" s="545"/>
      <c r="X457" s="545"/>
      <c r="Y457" s="545"/>
      <c r="Z457" s="545"/>
    </row>
    <row r="458" ht="9.0" customHeight="1">
      <c r="A458" s="545"/>
      <c r="B458" s="545"/>
      <c r="C458" s="545"/>
      <c r="D458" s="545"/>
      <c r="E458" s="545"/>
      <c r="F458" s="545"/>
      <c r="G458" s="545"/>
      <c r="H458" s="545"/>
      <c r="I458" s="545"/>
      <c r="J458" s="545"/>
      <c r="K458" s="545"/>
      <c r="L458" s="545"/>
      <c r="M458" s="545"/>
      <c r="N458" s="545"/>
      <c r="O458" s="545"/>
      <c r="P458" s="545"/>
      <c r="Q458" s="545"/>
      <c r="R458" s="545"/>
      <c r="S458" s="545"/>
      <c r="T458" s="545"/>
      <c r="U458" s="545"/>
      <c r="V458" s="545"/>
      <c r="W458" s="545"/>
      <c r="X458" s="545"/>
      <c r="Y458" s="545"/>
      <c r="Z458" s="545"/>
    </row>
    <row r="459" ht="9.0" customHeight="1">
      <c r="A459" s="545"/>
      <c r="B459" s="545"/>
      <c r="C459" s="545"/>
      <c r="D459" s="545"/>
      <c r="E459" s="545"/>
      <c r="F459" s="545"/>
      <c r="G459" s="545"/>
      <c r="H459" s="545"/>
      <c r="I459" s="545"/>
      <c r="J459" s="545"/>
      <c r="K459" s="545"/>
      <c r="L459" s="545"/>
      <c r="M459" s="545"/>
      <c r="N459" s="545"/>
      <c r="O459" s="545"/>
      <c r="P459" s="545"/>
      <c r="Q459" s="545"/>
      <c r="R459" s="545"/>
      <c r="S459" s="545"/>
      <c r="T459" s="545"/>
      <c r="U459" s="545"/>
      <c r="V459" s="545"/>
      <c r="W459" s="545"/>
      <c r="X459" s="545"/>
      <c r="Y459" s="545"/>
      <c r="Z459" s="545"/>
    </row>
    <row r="460" ht="9.0" customHeight="1">
      <c r="A460" s="545"/>
      <c r="B460" s="545"/>
      <c r="C460" s="545"/>
      <c r="D460" s="545"/>
      <c r="E460" s="545"/>
      <c r="F460" s="545"/>
      <c r="G460" s="545"/>
      <c r="H460" s="545"/>
      <c r="I460" s="545"/>
      <c r="J460" s="545"/>
      <c r="K460" s="545"/>
      <c r="L460" s="545"/>
      <c r="M460" s="545"/>
      <c r="N460" s="545"/>
      <c r="O460" s="545"/>
      <c r="P460" s="545"/>
      <c r="Q460" s="545"/>
      <c r="R460" s="545"/>
      <c r="S460" s="545"/>
      <c r="T460" s="545"/>
      <c r="U460" s="545"/>
      <c r="V460" s="545"/>
      <c r="W460" s="545"/>
      <c r="X460" s="545"/>
      <c r="Y460" s="545"/>
      <c r="Z460" s="545"/>
    </row>
    <row r="461" ht="9.0" customHeight="1">
      <c r="A461" s="545"/>
      <c r="B461" s="545"/>
      <c r="C461" s="545"/>
      <c r="D461" s="545"/>
      <c r="E461" s="545"/>
      <c r="F461" s="545"/>
      <c r="G461" s="545"/>
      <c r="H461" s="545"/>
      <c r="I461" s="545"/>
      <c r="J461" s="545"/>
      <c r="K461" s="545"/>
      <c r="L461" s="545"/>
      <c r="M461" s="545"/>
      <c r="N461" s="545"/>
      <c r="O461" s="545"/>
      <c r="P461" s="545"/>
      <c r="Q461" s="545"/>
      <c r="R461" s="545"/>
      <c r="S461" s="545"/>
      <c r="T461" s="545"/>
      <c r="U461" s="545"/>
      <c r="V461" s="545"/>
      <c r="W461" s="545"/>
      <c r="X461" s="545"/>
      <c r="Y461" s="545"/>
      <c r="Z461" s="545"/>
    </row>
    <row r="462" ht="9.0" customHeight="1">
      <c r="A462" s="545"/>
      <c r="B462" s="545"/>
      <c r="C462" s="545"/>
      <c r="D462" s="545"/>
      <c r="E462" s="545"/>
      <c r="F462" s="545"/>
      <c r="G462" s="545"/>
      <c r="H462" s="545"/>
      <c r="I462" s="545"/>
      <c r="J462" s="545"/>
      <c r="K462" s="545"/>
      <c r="L462" s="545"/>
      <c r="M462" s="545"/>
      <c r="N462" s="545"/>
      <c r="O462" s="545"/>
      <c r="P462" s="545"/>
      <c r="Q462" s="545"/>
      <c r="R462" s="545"/>
      <c r="S462" s="545"/>
      <c r="T462" s="545"/>
      <c r="U462" s="545"/>
      <c r="V462" s="545"/>
      <c r="W462" s="545"/>
      <c r="X462" s="545"/>
      <c r="Y462" s="545"/>
      <c r="Z462" s="545"/>
    </row>
    <row r="463" ht="9.0" customHeight="1">
      <c r="A463" s="545"/>
      <c r="B463" s="545"/>
      <c r="C463" s="545"/>
      <c r="D463" s="545"/>
      <c r="E463" s="545"/>
      <c r="F463" s="545"/>
      <c r="G463" s="545"/>
      <c r="H463" s="545"/>
      <c r="I463" s="545"/>
      <c r="J463" s="545"/>
      <c r="K463" s="545"/>
      <c r="L463" s="545"/>
      <c r="M463" s="545"/>
      <c r="N463" s="545"/>
      <c r="O463" s="545"/>
      <c r="P463" s="545"/>
      <c r="Q463" s="545"/>
      <c r="R463" s="545"/>
      <c r="S463" s="545"/>
      <c r="T463" s="545"/>
      <c r="U463" s="545"/>
      <c r="V463" s="545"/>
      <c r="W463" s="545"/>
      <c r="X463" s="545"/>
      <c r="Y463" s="545"/>
      <c r="Z463" s="545"/>
    </row>
    <row r="464" ht="9.0" customHeight="1">
      <c r="A464" s="545"/>
      <c r="B464" s="545"/>
      <c r="C464" s="545"/>
      <c r="D464" s="545"/>
      <c r="E464" s="545"/>
      <c r="F464" s="545"/>
      <c r="G464" s="545"/>
      <c r="H464" s="545"/>
      <c r="I464" s="545"/>
      <c r="J464" s="545"/>
      <c r="K464" s="545"/>
      <c r="L464" s="545"/>
      <c r="M464" s="545"/>
      <c r="N464" s="545"/>
      <c r="O464" s="545"/>
      <c r="P464" s="545"/>
      <c r="Q464" s="545"/>
      <c r="R464" s="545"/>
      <c r="S464" s="545"/>
      <c r="T464" s="545"/>
      <c r="U464" s="545"/>
      <c r="V464" s="545"/>
      <c r="W464" s="545"/>
      <c r="X464" s="545"/>
      <c r="Y464" s="545"/>
      <c r="Z464" s="545"/>
    </row>
    <row r="465" ht="9.0" customHeight="1">
      <c r="A465" s="545"/>
      <c r="B465" s="545"/>
      <c r="C465" s="545"/>
      <c r="D465" s="545"/>
      <c r="E465" s="545"/>
      <c r="F465" s="545"/>
      <c r="G465" s="545"/>
      <c r="H465" s="545"/>
      <c r="I465" s="545"/>
      <c r="J465" s="545"/>
      <c r="K465" s="545"/>
      <c r="L465" s="545"/>
      <c r="M465" s="545"/>
      <c r="N465" s="545"/>
      <c r="O465" s="545"/>
      <c r="P465" s="545"/>
      <c r="Q465" s="545"/>
      <c r="R465" s="545"/>
      <c r="S465" s="545"/>
      <c r="T465" s="545"/>
      <c r="U465" s="545"/>
      <c r="V465" s="545"/>
      <c r="W465" s="545"/>
      <c r="X465" s="545"/>
      <c r="Y465" s="545"/>
      <c r="Z465" s="545"/>
    </row>
    <row r="466" ht="9.0" customHeight="1">
      <c r="A466" s="545"/>
      <c r="B466" s="545"/>
      <c r="C466" s="545"/>
      <c r="D466" s="545"/>
      <c r="E466" s="545"/>
      <c r="F466" s="545"/>
      <c r="G466" s="545"/>
      <c r="H466" s="545"/>
      <c r="I466" s="545"/>
      <c r="J466" s="545"/>
      <c r="K466" s="545"/>
      <c r="L466" s="545"/>
      <c r="M466" s="545"/>
      <c r="N466" s="545"/>
      <c r="O466" s="545"/>
      <c r="P466" s="545"/>
      <c r="Q466" s="545"/>
      <c r="R466" s="545"/>
      <c r="S466" s="545"/>
      <c r="T466" s="545"/>
      <c r="U466" s="545"/>
      <c r="V466" s="545"/>
      <c r="W466" s="545"/>
      <c r="X466" s="545"/>
      <c r="Y466" s="545"/>
      <c r="Z466" s="545"/>
    </row>
    <row r="467" ht="9.0" customHeight="1">
      <c r="A467" s="545"/>
      <c r="B467" s="545"/>
      <c r="C467" s="545"/>
      <c r="D467" s="545"/>
      <c r="E467" s="545"/>
      <c r="F467" s="545"/>
      <c r="G467" s="545"/>
      <c r="H467" s="545"/>
      <c r="I467" s="545"/>
      <c r="J467" s="545"/>
      <c r="K467" s="545"/>
      <c r="L467" s="545"/>
      <c r="M467" s="545"/>
      <c r="N467" s="545"/>
      <c r="O467" s="545"/>
      <c r="P467" s="545"/>
      <c r="Q467" s="545"/>
      <c r="R467" s="545"/>
      <c r="S467" s="545"/>
      <c r="T467" s="545"/>
      <c r="U467" s="545"/>
      <c r="V467" s="545"/>
      <c r="W467" s="545"/>
      <c r="X467" s="545"/>
      <c r="Y467" s="545"/>
      <c r="Z467" s="545"/>
    </row>
    <row r="468" ht="9.0" customHeight="1">
      <c r="A468" s="545"/>
      <c r="B468" s="545"/>
      <c r="C468" s="545"/>
      <c r="D468" s="545"/>
      <c r="E468" s="545"/>
      <c r="F468" s="545"/>
      <c r="G468" s="545"/>
      <c r="H468" s="545"/>
      <c r="I468" s="545"/>
      <c r="J468" s="545"/>
      <c r="K468" s="545"/>
      <c r="L468" s="545"/>
      <c r="M468" s="545"/>
      <c r="N468" s="545"/>
      <c r="O468" s="545"/>
      <c r="P468" s="545"/>
      <c r="Q468" s="545"/>
      <c r="R468" s="545"/>
      <c r="S468" s="545"/>
      <c r="T468" s="545"/>
      <c r="U468" s="545"/>
      <c r="V468" s="545"/>
      <c r="W468" s="545"/>
      <c r="X468" s="545"/>
      <c r="Y468" s="545"/>
      <c r="Z468" s="545"/>
    </row>
    <row r="469" ht="9.0" customHeight="1">
      <c r="A469" s="545"/>
      <c r="B469" s="545"/>
      <c r="C469" s="545"/>
      <c r="D469" s="545"/>
      <c r="E469" s="545"/>
      <c r="F469" s="545"/>
      <c r="G469" s="545"/>
      <c r="H469" s="545"/>
      <c r="I469" s="545"/>
      <c r="J469" s="545"/>
      <c r="K469" s="545"/>
      <c r="L469" s="545"/>
      <c r="M469" s="545"/>
      <c r="N469" s="545"/>
      <c r="O469" s="545"/>
      <c r="P469" s="545"/>
      <c r="Q469" s="545"/>
      <c r="R469" s="545"/>
      <c r="S469" s="545"/>
      <c r="T469" s="545"/>
      <c r="U469" s="545"/>
      <c r="V469" s="545"/>
      <c r="W469" s="545"/>
      <c r="X469" s="545"/>
      <c r="Y469" s="545"/>
      <c r="Z469" s="545"/>
    </row>
    <row r="470" ht="9.0" customHeight="1">
      <c r="A470" s="545"/>
      <c r="B470" s="545"/>
      <c r="C470" s="545"/>
      <c r="D470" s="545"/>
      <c r="E470" s="545"/>
      <c r="F470" s="545"/>
      <c r="G470" s="545"/>
      <c r="H470" s="545"/>
      <c r="I470" s="545"/>
      <c r="J470" s="545"/>
      <c r="K470" s="545"/>
      <c r="L470" s="545"/>
      <c r="M470" s="545"/>
      <c r="N470" s="545"/>
      <c r="O470" s="545"/>
      <c r="P470" s="545"/>
      <c r="Q470" s="545"/>
      <c r="R470" s="545"/>
      <c r="S470" s="545"/>
      <c r="T470" s="545"/>
      <c r="U470" s="545"/>
      <c r="V470" s="545"/>
      <c r="W470" s="545"/>
      <c r="X470" s="545"/>
      <c r="Y470" s="545"/>
      <c r="Z470" s="545"/>
    </row>
    <row r="471" ht="9.0" customHeight="1">
      <c r="A471" s="545"/>
      <c r="B471" s="545"/>
      <c r="C471" s="545"/>
      <c r="D471" s="545"/>
      <c r="E471" s="545"/>
      <c r="F471" s="545"/>
      <c r="G471" s="545"/>
      <c r="H471" s="545"/>
      <c r="I471" s="545"/>
      <c r="J471" s="545"/>
      <c r="K471" s="545"/>
      <c r="L471" s="545"/>
      <c r="M471" s="545"/>
      <c r="N471" s="545"/>
      <c r="O471" s="545"/>
      <c r="P471" s="545"/>
      <c r="Q471" s="545"/>
      <c r="R471" s="545"/>
      <c r="S471" s="545"/>
      <c r="T471" s="545"/>
      <c r="U471" s="545"/>
      <c r="V471" s="545"/>
      <c r="W471" s="545"/>
      <c r="X471" s="545"/>
      <c r="Y471" s="545"/>
      <c r="Z471" s="545"/>
    </row>
    <row r="472" ht="9.0" customHeight="1">
      <c r="A472" s="545"/>
      <c r="B472" s="545"/>
      <c r="C472" s="545"/>
      <c r="D472" s="545"/>
      <c r="E472" s="545"/>
      <c r="F472" s="545"/>
      <c r="G472" s="545"/>
      <c r="H472" s="545"/>
      <c r="I472" s="545"/>
      <c r="J472" s="545"/>
      <c r="K472" s="545"/>
      <c r="L472" s="545"/>
      <c r="M472" s="545"/>
      <c r="N472" s="545"/>
      <c r="O472" s="545"/>
      <c r="P472" s="545"/>
      <c r="Q472" s="545"/>
      <c r="R472" s="545"/>
      <c r="S472" s="545"/>
      <c r="T472" s="545"/>
      <c r="U472" s="545"/>
      <c r="V472" s="545"/>
      <c r="W472" s="545"/>
      <c r="X472" s="545"/>
      <c r="Y472" s="545"/>
      <c r="Z472" s="545"/>
    </row>
    <row r="473" ht="9.0" customHeight="1">
      <c r="A473" s="545"/>
      <c r="B473" s="545"/>
      <c r="C473" s="545"/>
      <c r="D473" s="545"/>
      <c r="E473" s="545"/>
      <c r="F473" s="545"/>
      <c r="G473" s="545"/>
      <c r="H473" s="545"/>
      <c r="I473" s="545"/>
      <c r="J473" s="545"/>
      <c r="K473" s="545"/>
      <c r="L473" s="545"/>
      <c r="M473" s="545"/>
      <c r="N473" s="545"/>
      <c r="O473" s="545"/>
      <c r="P473" s="545"/>
      <c r="Q473" s="545"/>
      <c r="R473" s="545"/>
      <c r="S473" s="545"/>
      <c r="T473" s="545"/>
      <c r="U473" s="545"/>
      <c r="V473" s="545"/>
      <c r="W473" s="545"/>
      <c r="X473" s="545"/>
      <c r="Y473" s="545"/>
      <c r="Z473" s="545"/>
    </row>
    <row r="474" ht="9.0" customHeight="1">
      <c r="A474" s="545"/>
      <c r="B474" s="545"/>
      <c r="C474" s="545"/>
      <c r="D474" s="545"/>
      <c r="E474" s="545"/>
      <c r="F474" s="545"/>
      <c r="G474" s="545"/>
      <c r="H474" s="545"/>
      <c r="I474" s="545"/>
      <c r="J474" s="545"/>
      <c r="K474" s="545"/>
      <c r="L474" s="545"/>
      <c r="M474" s="545"/>
      <c r="N474" s="545"/>
      <c r="O474" s="545"/>
      <c r="P474" s="545"/>
      <c r="Q474" s="545"/>
      <c r="R474" s="545"/>
      <c r="S474" s="545"/>
      <c r="T474" s="545"/>
      <c r="U474" s="545"/>
      <c r="V474" s="545"/>
      <c r="W474" s="545"/>
      <c r="X474" s="545"/>
      <c r="Y474" s="545"/>
      <c r="Z474" s="545"/>
    </row>
    <row r="475" ht="9.0" customHeight="1">
      <c r="A475" s="545"/>
      <c r="B475" s="545"/>
      <c r="C475" s="545"/>
      <c r="D475" s="545"/>
      <c r="E475" s="545"/>
      <c r="F475" s="545"/>
      <c r="G475" s="545"/>
      <c r="H475" s="545"/>
      <c r="I475" s="545"/>
      <c r="J475" s="545"/>
      <c r="K475" s="545"/>
      <c r="L475" s="545"/>
      <c r="M475" s="545"/>
      <c r="N475" s="545"/>
      <c r="O475" s="545"/>
      <c r="P475" s="545"/>
      <c r="Q475" s="545"/>
      <c r="R475" s="545"/>
      <c r="S475" s="545"/>
      <c r="T475" s="545"/>
      <c r="U475" s="545"/>
      <c r="V475" s="545"/>
      <c r="W475" s="545"/>
      <c r="X475" s="545"/>
      <c r="Y475" s="545"/>
      <c r="Z475" s="545"/>
    </row>
    <row r="476" ht="9.0" customHeight="1">
      <c r="A476" s="545"/>
      <c r="B476" s="545"/>
      <c r="C476" s="545"/>
      <c r="D476" s="545"/>
      <c r="E476" s="545"/>
      <c r="F476" s="545"/>
      <c r="G476" s="545"/>
      <c r="H476" s="545"/>
      <c r="I476" s="545"/>
      <c r="J476" s="545"/>
      <c r="K476" s="545"/>
      <c r="L476" s="545"/>
      <c r="M476" s="545"/>
      <c r="N476" s="545"/>
      <c r="O476" s="545"/>
      <c r="P476" s="545"/>
      <c r="Q476" s="545"/>
      <c r="R476" s="545"/>
      <c r="S476" s="545"/>
      <c r="T476" s="545"/>
      <c r="U476" s="545"/>
      <c r="V476" s="545"/>
      <c r="W476" s="545"/>
      <c r="X476" s="545"/>
      <c r="Y476" s="545"/>
      <c r="Z476" s="545"/>
    </row>
    <row r="477" ht="9.0" customHeight="1">
      <c r="A477" s="545"/>
      <c r="B477" s="545"/>
      <c r="C477" s="545"/>
      <c r="D477" s="545"/>
      <c r="E477" s="545"/>
      <c r="F477" s="545"/>
      <c r="G477" s="545"/>
      <c r="H477" s="545"/>
      <c r="I477" s="545"/>
      <c r="J477" s="545"/>
      <c r="K477" s="545"/>
      <c r="L477" s="545"/>
      <c r="M477" s="545"/>
      <c r="N477" s="545"/>
      <c r="O477" s="545"/>
      <c r="P477" s="545"/>
      <c r="Q477" s="545"/>
      <c r="R477" s="545"/>
      <c r="S477" s="545"/>
      <c r="T477" s="545"/>
      <c r="U477" s="545"/>
      <c r="V477" s="545"/>
      <c r="W477" s="545"/>
      <c r="X477" s="545"/>
      <c r="Y477" s="545"/>
      <c r="Z477" s="545"/>
    </row>
    <row r="478" ht="9.0" customHeight="1">
      <c r="A478" s="545"/>
      <c r="B478" s="545"/>
      <c r="C478" s="545"/>
      <c r="D478" s="545"/>
      <c r="E478" s="545"/>
      <c r="F478" s="545"/>
      <c r="G478" s="545"/>
      <c r="H478" s="545"/>
      <c r="I478" s="545"/>
      <c r="J478" s="545"/>
      <c r="K478" s="545"/>
      <c r="L478" s="545"/>
      <c r="M478" s="545"/>
      <c r="N478" s="545"/>
      <c r="O478" s="545"/>
      <c r="P478" s="545"/>
      <c r="Q478" s="545"/>
      <c r="R478" s="545"/>
      <c r="S478" s="545"/>
      <c r="T478" s="545"/>
      <c r="U478" s="545"/>
      <c r="V478" s="545"/>
      <c r="W478" s="545"/>
      <c r="X478" s="545"/>
      <c r="Y478" s="545"/>
      <c r="Z478" s="545"/>
    </row>
    <row r="479" ht="9.0" customHeight="1">
      <c r="A479" s="545"/>
      <c r="B479" s="545"/>
      <c r="C479" s="545"/>
      <c r="D479" s="545"/>
      <c r="E479" s="545"/>
      <c r="F479" s="545"/>
      <c r="G479" s="545"/>
      <c r="H479" s="545"/>
      <c r="I479" s="545"/>
      <c r="J479" s="545"/>
      <c r="K479" s="545"/>
      <c r="L479" s="545"/>
      <c r="M479" s="545"/>
      <c r="N479" s="545"/>
      <c r="O479" s="545"/>
      <c r="P479" s="545"/>
      <c r="Q479" s="545"/>
      <c r="R479" s="545"/>
      <c r="S479" s="545"/>
      <c r="T479" s="545"/>
      <c r="U479" s="545"/>
      <c r="V479" s="545"/>
      <c r="W479" s="545"/>
      <c r="X479" s="545"/>
      <c r="Y479" s="545"/>
      <c r="Z479" s="545"/>
    </row>
    <row r="480" ht="9.0" customHeight="1">
      <c r="A480" s="545"/>
      <c r="B480" s="545"/>
      <c r="C480" s="545"/>
      <c r="D480" s="545"/>
      <c r="E480" s="545"/>
      <c r="F480" s="545"/>
      <c r="G480" s="545"/>
      <c r="H480" s="545"/>
      <c r="I480" s="545"/>
      <c r="J480" s="545"/>
      <c r="K480" s="545"/>
      <c r="L480" s="545"/>
      <c r="M480" s="545"/>
      <c r="N480" s="545"/>
      <c r="O480" s="545"/>
      <c r="P480" s="545"/>
      <c r="Q480" s="545"/>
      <c r="R480" s="545"/>
      <c r="S480" s="545"/>
      <c r="T480" s="545"/>
      <c r="U480" s="545"/>
      <c r="V480" s="545"/>
      <c r="W480" s="545"/>
      <c r="X480" s="545"/>
      <c r="Y480" s="545"/>
      <c r="Z480" s="545"/>
    </row>
    <row r="481" ht="9.0" customHeight="1">
      <c r="A481" s="545"/>
      <c r="B481" s="545"/>
      <c r="C481" s="545"/>
      <c r="D481" s="545"/>
      <c r="E481" s="545"/>
      <c r="F481" s="545"/>
      <c r="G481" s="545"/>
      <c r="H481" s="545"/>
      <c r="I481" s="545"/>
      <c r="J481" s="545"/>
      <c r="K481" s="545"/>
      <c r="L481" s="545"/>
      <c r="M481" s="545"/>
      <c r="N481" s="545"/>
      <c r="O481" s="545"/>
      <c r="P481" s="545"/>
      <c r="Q481" s="545"/>
      <c r="R481" s="545"/>
      <c r="S481" s="545"/>
      <c r="T481" s="545"/>
      <c r="U481" s="545"/>
      <c r="V481" s="545"/>
      <c r="W481" s="545"/>
      <c r="X481" s="545"/>
      <c r="Y481" s="545"/>
      <c r="Z481" s="545"/>
    </row>
    <row r="482" ht="9.0" customHeight="1">
      <c r="A482" s="545"/>
      <c r="B482" s="545"/>
      <c r="C482" s="545"/>
      <c r="D482" s="545"/>
      <c r="E482" s="545"/>
      <c r="F482" s="545"/>
      <c r="G482" s="545"/>
      <c r="H482" s="545"/>
      <c r="I482" s="545"/>
      <c r="J482" s="545"/>
      <c r="K482" s="545"/>
      <c r="L482" s="545"/>
      <c r="M482" s="545"/>
      <c r="N482" s="545"/>
      <c r="O482" s="545"/>
      <c r="P482" s="545"/>
      <c r="Q482" s="545"/>
      <c r="R482" s="545"/>
      <c r="S482" s="545"/>
      <c r="T482" s="545"/>
      <c r="U482" s="545"/>
      <c r="V482" s="545"/>
      <c r="W482" s="545"/>
      <c r="X482" s="545"/>
      <c r="Y482" s="545"/>
      <c r="Z482" s="545"/>
    </row>
    <row r="483" ht="9.0" customHeight="1">
      <c r="A483" s="545"/>
      <c r="B483" s="545"/>
      <c r="C483" s="545"/>
      <c r="D483" s="545"/>
      <c r="E483" s="545"/>
      <c r="F483" s="545"/>
      <c r="G483" s="545"/>
      <c r="H483" s="545"/>
      <c r="I483" s="545"/>
      <c r="J483" s="545"/>
      <c r="K483" s="545"/>
      <c r="L483" s="545"/>
      <c r="M483" s="545"/>
      <c r="N483" s="545"/>
      <c r="O483" s="545"/>
      <c r="P483" s="545"/>
      <c r="Q483" s="545"/>
      <c r="R483" s="545"/>
      <c r="S483" s="545"/>
      <c r="T483" s="545"/>
      <c r="U483" s="545"/>
      <c r="V483" s="545"/>
      <c r="W483" s="545"/>
      <c r="X483" s="545"/>
      <c r="Y483" s="545"/>
      <c r="Z483" s="545"/>
    </row>
    <row r="484" ht="9.0" customHeight="1">
      <c r="A484" s="545"/>
      <c r="B484" s="545"/>
      <c r="C484" s="545"/>
      <c r="D484" s="545"/>
      <c r="E484" s="545"/>
      <c r="F484" s="545"/>
      <c r="G484" s="545"/>
      <c r="H484" s="545"/>
      <c r="I484" s="545"/>
      <c r="J484" s="545"/>
      <c r="K484" s="545"/>
      <c r="L484" s="545"/>
      <c r="M484" s="545"/>
      <c r="N484" s="545"/>
      <c r="O484" s="545"/>
      <c r="P484" s="545"/>
      <c r="Q484" s="545"/>
      <c r="R484" s="545"/>
      <c r="S484" s="545"/>
      <c r="T484" s="545"/>
      <c r="U484" s="545"/>
      <c r="V484" s="545"/>
      <c r="W484" s="545"/>
      <c r="X484" s="545"/>
      <c r="Y484" s="545"/>
      <c r="Z484" s="545"/>
    </row>
    <row r="485" ht="9.0" customHeight="1">
      <c r="A485" s="545"/>
      <c r="B485" s="545"/>
      <c r="C485" s="545"/>
      <c r="D485" s="545"/>
      <c r="E485" s="545"/>
      <c r="F485" s="545"/>
      <c r="G485" s="545"/>
      <c r="H485" s="545"/>
      <c r="I485" s="545"/>
      <c r="J485" s="545"/>
      <c r="K485" s="545"/>
      <c r="L485" s="545"/>
      <c r="M485" s="545"/>
      <c r="N485" s="545"/>
      <c r="O485" s="545"/>
      <c r="P485" s="545"/>
      <c r="Q485" s="545"/>
      <c r="R485" s="545"/>
      <c r="S485" s="545"/>
      <c r="T485" s="545"/>
      <c r="U485" s="545"/>
      <c r="V485" s="545"/>
      <c r="W485" s="545"/>
      <c r="X485" s="545"/>
      <c r="Y485" s="545"/>
      <c r="Z485" s="545"/>
    </row>
    <row r="486" ht="9.0" customHeight="1">
      <c r="A486" s="545"/>
      <c r="B486" s="545"/>
      <c r="C486" s="545"/>
      <c r="D486" s="545"/>
      <c r="E486" s="545"/>
      <c r="F486" s="545"/>
      <c r="G486" s="545"/>
      <c r="H486" s="545"/>
      <c r="I486" s="545"/>
      <c r="J486" s="545"/>
      <c r="K486" s="545"/>
      <c r="L486" s="545"/>
      <c r="M486" s="545"/>
      <c r="N486" s="545"/>
      <c r="O486" s="545"/>
      <c r="P486" s="545"/>
      <c r="Q486" s="545"/>
      <c r="R486" s="545"/>
      <c r="S486" s="545"/>
      <c r="T486" s="545"/>
      <c r="U486" s="545"/>
      <c r="V486" s="545"/>
      <c r="W486" s="545"/>
      <c r="X486" s="545"/>
      <c r="Y486" s="545"/>
      <c r="Z486" s="545"/>
    </row>
    <row r="487" ht="9.0" customHeight="1">
      <c r="A487" s="545"/>
      <c r="B487" s="545"/>
      <c r="C487" s="545"/>
      <c r="D487" s="545"/>
      <c r="E487" s="545"/>
      <c r="F487" s="545"/>
      <c r="G487" s="545"/>
      <c r="H487" s="545"/>
      <c r="I487" s="545"/>
      <c r="J487" s="545"/>
      <c r="K487" s="545"/>
      <c r="L487" s="545"/>
      <c r="M487" s="545"/>
      <c r="N487" s="545"/>
      <c r="O487" s="545"/>
      <c r="P487" s="545"/>
      <c r="Q487" s="545"/>
      <c r="R487" s="545"/>
      <c r="S487" s="545"/>
      <c r="T487" s="545"/>
      <c r="U487" s="545"/>
      <c r="V487" s="545"/>
      <c r="W487" s="545"/>
      <c r="X487" s="545"/>
      <c r="Y487" s="545"/>
      <c r="Z487" s="545"/>
    </row>
    <row r="488" ht="9.0" customHeight="1">
      <c r="A488" s="545"/>
      <c r="B488" s="545"/>
      <c r="C488" s="545"/>
      <c r="D488" s="545"/>
      <c r="E488" s="545"/>
      <c r="F488" s="545"/>
      <c r="G488" s="545"/>
      <c r="H488" s="545"/>
      <c r="I488" s="545"/>
      <c r="J488" s="545"/>
      <c r="K488" s="545"/>
      <c r="L488" s="545"/>
      <c r="M488" s="545"/>
      <c r="N488" s="545"/>
      <c r="O488" s="545"/>
      <c r="P488" s="545"/>
      <c r="Q488" s="545"/>
      <c r="R488" s="545"/>
      <c r="S488" s="545"/>
      <c r="T488" s="545"/>
      <c r="U488" s="545"/>
      <c r="V488" s="545"/>
      <c r="W488" s="545"/>
      <c r="X488" s="545"/>
      <c r="Y488" s="545"/>
      <c r="Z488" s="545"/>
    </row>
    <row r="489" ht="9.0" customHeight="1">
      <c r="A489" s="545"/>
      <c r="B489" s="545"/>
      <c r="C489" s="545"/>
      <c r="D489" s="545"/>
      <c r="E489" s="545"/>
      <c r="F489" s="545"/>
      <c r="G489" s="545"/>
      <c r="H489" s="545"/>
      <c r="I489" s="545"/>
      <c r="J489" s="545"/>
      <c r="K489" s="545"/>
      <c r="L489" s="545"/>
      <c r="M489" s="545"/>
      <c r="N489" s="545"/>
      <c r="O489" s="545"/>
      <c r="P489" s="545"/>
      <c r="Q489" s="545"/>
      <c r="R489" s="545"/>
      <c r="S489" s="545"/>
      <c r="T489" s="545"/>
      <c r="U489" s="545"/>
      <c r="V489" s="545"/>
      <c r="W489" s="545"/>
      <c r="X489" s="545"/>
      <c r="Y489" s="545"/>
      <c r="Z489" s="545"/>
    </row>
    <row r="490" ht="9.0" customHeight="1">
      <c r="A490" s="545"/>
      <c r="B490" s="545"/>
      <c r="C490" s="545"/>
      <c r="D490" s="545"/>
      <c r="E490" s="545"/>
      <c r="F490" s="545"/>
      <c r="G490" s="545"/>
      <c r="H490" s="545"/>
      <c r="I490" s="545"/>
      <c r="J490" s="545"/>
      <c r="K490" s="545"/>
      <c r="L490" s="545"/>
      <c r="M490" s="545"/>
      <c r="N490" s="545"/>
      <c r="O490" s="545"/>
      <c r="P490" s="545"/>
      <c r="Q490" s="545"/>
      <c r="R490" s="545"/>
      <c r="S490" s="545"/>
      <c r="T490" s="545"/>
      <c r="U490" s="545"/>
      <c r="V490" s="545"/>
      <c r="W490" s="545"/>
      <c r="X490" s="545"/>
      <c r="Y490" s="545"/>
      <c r="Z490" s="545"/>
    </row>
    <row r="491" ht="9.0" customHeight="1">
      <c r="A491" s="545"/>
      <c r="B491" s="545"/>
      <c r="C491" s="545"/>
      <c r="D491" s="545"/>
      <c r="E491" s="545"/>
      <c r="F491" s="545"/>
      <c r="G491" s="545"/>
      <c r="H491" s="545"/>
      <c r="I491" s="545"/>
      <c r="J491" s="545"/>
      <c r="K491" s="545"/>
      <c r="L491" s="545"/>
      <c r="M491" s="545"/>
      <c r="N491" s="545"/>
      <c r="O491" s="545"/>
      <c r="P491" s="545"/>
      <c r="Q491" s="545"/>
      <c r="R491" s="545"/>
      <c r="S491" s="545"/>
      <c r="T491" s="545"/>
      <c r="U491" s="545"/>
      <c r="V491" s="545"/>
      <c r="W491" s="545"/>
      <c r="X491" s="545"/>
      <c r="Y491" s="545"/>
      <c r="Z491" s="545"/>
    </row>
    <row r="492" ht="9.0" customHeight="1">
      <c r="A492" s="545"/>
      <c r="B492" s="545"/>
      <c r="C492" s="545"/>
      <c r="D492" s="545"/>
      <c r="E492" s="545"/>
      <c r="F492" s="545"/>
      <c r="G492" s="545"/>
      <c r="H492" s="545"/>
      <c r="I492" s="545"/>
      <c r="J492" s="545"/>
      <c r="K492" s="545"/>
      <c r="L492" s="545"/>
      <c r="M492" s="545"/>
      <c r="N492" s="545"/>
      <c r="O492" s="545"/>
      <c r="P492" s="545"/>
      <c r="Q492" s="545"/>
      <c r="R492" s="545"/>
      <c r="S492" s="545"/>
      <c r="T492" s="545"/>
      <c r="U492" s="545"/>
      <c r="V492" s="545"/>
      <c r="W492" s="545"/>
      <c r="X492" s="545"/>
      <c r="Y492" s="545"/>
      <c r="Z492" s="545"/>
    </row>
    <row r="493" ht="9.0" customHeight="1">
      <c r="A493" s="545"/>
      <c r="B493" s="545"/>
      <c r="C493" s="545"/>
      <c r="D493" s="545"/>
      <c r="E493" s="545"/>
      <c r="F493" s="545"/>
      <c r="G493" s="545"/>
      <c r="H493" s="545"/>
      <c r="I493" s="545"/>
      <c r="J493" s="545"/>
      <c r="K493" s="545"/>
      <c r="L493" s="545"/>
      <c r="M493" s="545"/>
      <c r="N493" s="545"/>
      <c r="O493" s="545"/>
      <c r="P493" s="545"/>
      <c r="Q493" s="545"/>
      <c r="R493" s="545"/>
      <c r="S493" s="545"/>
      <c r="T493" s="545"/>
      <c r="U493" s="545"/>
      <c r="V493" s="545"/>
      <c r="W493" s="545"/>
      <c r="X493" s="545"/>
      <c r="Y493" s="545"/>
      <c r="Z493" s="545"/>
    </row>
    <row r="494" ht="9.0" customHeight="1">
      <c r="A494" s="545"/>
      <c r="B494" s="545"/>
      <c r="C494" s="545"/>
      <c r="D494" s="545"/>
      <c r="E494" s="545"/>
      <c r="F494" s="545"/>
      <c r="G494" s="545"/>
      <c r="H494" s="545"/>
      <c r="I494" s="545"/>
      <c r="J494" s="545"/>
      <c r="K494" s="545"/>
      <c r="L494" s="545"/>
      <c r="M494" s="545"/>
      <c r="N494" s="545"/>
      <c r="O494" s="545"/>
      <c r="P494" s="545"/>
      <c r="Q494" s="545"/>
      <c r="R494" s="545"/>
      <c r="S494" s="545"/>
      <c r="T494" s="545"/>
      <c r="U494" s="545"/>
      <c r="V494" s="545"/>
      <c r="W494" s="545"/>
      <c r="X494" s="545"/>
      <c r="Y494" s="545"/>
      <c r="Z494" s="545"/>
    </row>
    <row r="495" ht="9.0" customHeight="1">
      <c r="A495" s="545"/>
      <c r="B495" s="545"/>
      <c r="C495" s="545"/>
      <c r="D495" s="545"/>
      <c r="E495" s="545"/>
      <c r="F495" s="545"/>
      <c r="G495" s="545"/>
      <c r="H495" s="545"/>
      <c r="I495" s="545"/>
      <c r="J495" s="545"/>
      <c r="K495" s="545"/>
      <c r="L495" s="545"/>
      <c r="M495" s="545"/>
      <c r="N495" s="545"/>
      <c r="O495" s="545"/>
      <c r="P495" s="545"/>
      <c r="Q495" s="545"/>
      <c r="R495" s="545"/>
      <c r="S495" s="545"/>
      <c r="T495" s="545"/>
      <c r="U495" s="545"/>
      <c r="V495" s="545"/>
      <c r="W495" s="545"/>
      <c r="X495" s="545"/>
      <c r="Y495" s="545"/>
      <c r="Z495" s="545"/>
    </row>
    <row r="496" ht="9.0" customHeight="1">
      <c r="A496" s="545"/>
      <c r="B496" s="545"/>
      <c r="C496" s="545"/>
      <c r="D496" s="545"/>
      <c r="E496" s="545"/>
      <c r="F496" s="545"/>
      <c r="G496" s="545"/>
      <c r="H496" s="545"/>
      <c r="I496" s="545"/>
      <c r="J496" s="545"/>
      <c r="K496" s="545"/>
      <c r="L496" s="545"/>
      <c r="M496" s="545"/>
      <c r="N496" s="545"/>
      <c r="O496" s="545"/>
      <c r="P496" s="545"/>
      <c r="Q496" s="545"/>
      <c r="R496" s="545"/>
      <c r="S496" s="545"/>
      <c r="T496" s="545"/>
      <c r="U496" s="545"/>
      <c r="V496" s="545"/>
      <c r="W496" s="545"/>
      <c r="X496" s="545"/>
      <c r="Y496" s="545"/>
      <c r="Z496" s="545"/>
    </row>
    <row r="497" ht="9.0" customHeight="1">
      <c r="A497" s="545"/>
      <c r="B497" s="545"/>
      <c r="C497" s="545"/>
      <c r="D497" s="545"/>
      <c r="E497" s="545"/>
      <c r="F497" s="545"/>
      <c r="G497" s="545"/>
      <c r="H497" s="545"/>
      <c r="I497" s="545"/>
      <c r="J497" s="545"/>
      <c r="K497" s="545"/>
      <c r="L497" s="545"/>
      <c r="M497" s="545"/>
      <c r="N497" s="545"/>
      <c r="O497" s="545"/>
      <c r="P497" s="545"/>
      <c r="Q497" s="545"/>
      <c r="R497" s="545"/>
      <c r="S497" s="545"/>
      <c r="T497" s="545"/>
      <c r="U497" s="545"/>
      <c r="V497" s="545"/>
      <c r="W497" s="545"/>
      <c r="X497" s="545"/>
      <c r="Y497" s="545"/>
      <c r="Z497" s="545"/>
    </row>
    <row r="498" ht="9.0" customHeight="1">
      <c r="A498" s="545"/>
      <c r="B498" s="545"/>
      <c r="C498" s="545"/>
      <c r="D498" s="545"/>
      <c r="E498" s="545"/>
      <c r="F498" s="545"/>
      <c r="G498" s="545"/>
      <c r="H498" s="545"/>
      <c r="I498" s="545"/>
      <c r="J498" s="545"/>
      <c r="K498" s="545"/>
      <c r="L498" s="545"/>
      <c r="M498" s="545"/>
      <c r="N498" s="545"/>
      <c r="O498" s="545"/>
      <c r="P498" s="545"/>
      <c r="Q498" s="545"/>
      <c r="R498" s="545"/>
      <c r="S498" s="545"/>
      <c r="T498" s="545"/>
      <c r="U498" s="545"/>
      <c r="V498" s="545"/>
      <c r="W498" s="545"/>
      <c r="X498" s="545"/>
      <c r="Y498" s="545"/>
      <c r="Z498" s="545"/>
    </row>
    <row r="499" ht="9.0" customHeight="1">
      <c r="A499" s="545"/>
      <c r="B499" s="545"/>
      <c r="C499" s="545"/>
      <c r="D499" s="545"/>
      <c r="E499" s="545"/>
      <c r="F499" s="545"/>
      <c r="G499" s="545"/>
      <c r="H499" s="545"/>
      <c r="I499" s="545"/>
      <c r="J499" s="545"/>
      <c r="K499" s="545"/>
      <c r="L499" s="545"/>
      <c r="M499" s="545"/>
      <c r="N499" s="545"/>
      <c r="O499" s="545"/>
      <c r="P499" s="545"/>
      <c r="Q499" s="545"/>
      <c r="R499" s="545"/>
      <c r="S499" s="545"/>
      <c r="T499" s="545"/>
      <c r="U499" s="545"/>
      <c r="V499" s="545"/>
      <c r="W499" s="545"/>
      <c r="X499" s="545"/>
      <c r="Y499" s="545"/>
      <c r="Z499" s="545"/>
    </row>
    <row r="500" ht="9.0" customHeight="1">
      <c r="A500" s="545"/>
      <c r="B500" s="545"/>
      <c r="C500" s="545"/>
      <c r="D500" s="545"/>
      <c r="E500" s="545"/>
      <c r="F500" s="545"/>
      <c r="G500" s="545"/>
      <c r="H500" s="545"/>
      <c r="I500" s="545"/>
      <c r="J500" s="545"/>
      <c r="K500" s="545"/>
      <c r="L500" s="545"/>
      <c r="M500" s="545"/>
      <c r="N500" s="545"/>
      <c r="O500" s="545"/>
      <c r="P500" s="545"/>
      <c r="Q500" s="545"/>
      <c r="R500" s="545"/>
      <c r="S500" s="545"/>
      <c r="T500" s="545"/>
      <c r="U500" s="545"/>
      <c r="V500" s="545"/>
      <c r="W500" s="545"/>
      <c r="X500" s="545"/>
      <c r="Y500" s="545"/>
      <c r="Z500" s="545"/>
    </row>
    <row r="501" ht="9.0" customHeight="1">
      <c r="A501" s="545"/>
      <c r="B501" s="545"/>
      <c r="C501" s="545"/>
      <c r="D501" s="545"/>
      <c r="E501" s="545"/>
      <c r="F501" s="545"/>
      <c r="G501" s="545"/>
      <c r="H501" s="545"/>
      <c r="I501" s="545"/>
      <c r="J501" s="545"/>
      <c r="K501" s="545"/>
      <c r="L501" s="545"/>
      <c r="M501" s="545"/>
      <c r="N501" s="545"/>
      <c r="O501" s="545"/>
      <c r="P501" s="545"/>
      <c r="Q501" s="545"/>
      <c r="R501" s="545"/>
      <c r="S501" s="545"/>
      <c r="T501" s="545"/>
      <c r="U501" s="545"/>
      <c r="V501" s="545"/>
      <c r="W501" s="545"/>
      <c r="X501" s="545"/>
      <c r="Y501" s="545"/>
      <c r="Z501" s="545"/>
    </row>
    <row r="502" ht="9.0" customHeight="1">
      <c r="A502" s="545"/>
      <c r="B502" s="545"/>
      <c r="C502" s="545"/>
      <c r="D502" s="545"/>
      <c r="E502" s="545"/>
      <c r="F502" s="545"/>
      <c r="G502" s="545"/>
      <c r="H502" s="545"/>
      <c r="I502" s="545"/>
      <c r="J502" s="545"/>
      <c r="K502" s="545"/>
      <c r="L502" s="545"/>
      <c r="M502" s="545"/>
      <c r="N502" s="545"/>
      <c r="O502" s="545"/>
      <c r="P502" s="545"/>
      <c r="Q502" s="545"/>
      <c r="R502" s="545"/>
      <c r="S502" s="545"/>
      <c r="T502" s="545"/>
      <c r="U502" s="545"/>
      <c r="V502" s="545"/>
      <c r="W502" s="545"/>
      <c r="X502" s="545"/>
      <c r="Y502" s="545"/>
      <c r="Z502" s="545"/>
    </row>
    <row r="503" ht="9.0" customHeight="1">
      <c r="A503" s="545"/>
      <c r="B503" s="545"/>
      <c r="C503" s="545"/>
      <c r="D503" s="545"/>
      <c r="E503" s="545"/>
      <c r="F503" s="545"/>
      <c r="G503" s="545"/>
      <c r="H503" s="545"/>
      <c r="I503" s="545"/>
      <c r="J503" s="545"/>
      <c r="K503" s="545"/>
      <c r="L503" s="545"/>
      <c r="M503" s="545"/>
      <c r="N503" s="545"/>
      <c r="O503" s="545"/>
      <c r="P503" s="545"/>
      <c r="Q503" s="545"/>
      <c r="R503" s="545"/>
      <c r="S503" s="545"/>
      <c r="T503" s="545"/>
      <c r="U503" s="545"/>
      <c r="V503" s="545"/>
      <c r="W503" s="545"/>
      <c r="X503" s="545"/>
      <c r="Y503" s="545"/>
      <c r="Z503" s="545"/>
    </row>
    <row r="504" ht="9.0" customHeight="1">
      <c r="A504" s="545"/>
      <c r="B504" s="545"/>
      <c r="C504" s="545"/>
      <c r="D504" s="545"/>
      <c r="E504" s="545"/>
      <c r="F504" s="545"/>
      <c r="G504" s="545"/>
      <c r="H504" s="545"/>
      <c r="I504" s="545"/>
      <c r="J504" s="545"/>
      <c r="K504" s="545"/>
      <c r="L504" s="545"/>
      <c r="M504" s="545"/>
      <c r="N504" s="545"/>
      <c r="O504" s="545"/>
      <c r="P504" s="545"/>
      <c r="Q504" s="545"/>
      <c r="R504" s="545"/>
      <c r="S504" s="545"/>
      <c r="T504" s="545"/>
      <c r="U504" s="545"/>
      <c r="V504" s="545"/>
      <c r="W504" s="545"/>
      <c r="X504" s="545"/>
      <c r="Y504" s="545"/>
      <c r="Z504" s="545"/>
    </row>
    <row r="505" ht="9.0" customHeight="1">
      <c r="A505" s="545"/>
      <c r="B505" s="545"/>
      <c r="C505" s="545"/>
      <c r="D505" s="545"/>
      <c r="E505" s="545"/>
      <c r="F505" s="545"/>
      <c r="G505" s="545"/>
      <c r="H505" s="545"/>
      <c r="I505" s="545"/>
      <c r="J505" s="545"/>
      <c r="K505" s="545"/>
      <c r="L505" s="545"/>
      <c r="M505" s="545"/>
      <c r="N505" s="545"/>
      <c r="O505" s="545"/>
      <c r="P505" s="545"/>
      <c r="Q505" s="545"/>
      <c r="R505" s="545"/>
      <c r="S505" s="545"/>
      <c r="T505" s="545"/>
      <c r="U505" s="545"/>
      <c r="V505" s="545"/>
      <c r="W505" s="545"/>
      <c r="X505" s="545"/>
      <c r="Y505" s="545"/>
      <c r="Z505" s="545"/>
    </row>
    <row r="506" ht="9.0" customHeight="1">
      <c r="A506" s="545"/>
      <c r="B506" s="545"/>
      <c r="C506" s="545"/>
      <c r="D506" s="545"/>
      <c r="E506" s="545"/>
      <c r="F506" s="545"/>
      <c r="G506" s="545"/>
      <c r="H506" s="545"/>
      <c r="I506" s="545"/>
      <c r="J506" s="545"/>
      <c r="K506" s="545"/>
      <c r="L506" s="545"/>
      <c r="M506" s="545"/>
      <c r="N506" s="545"/>
      <c r="O506" s="545"/>
      <c r="P506" s="545"/>
      <c r="Q506" s="545"/>
      <c r="R506" s="545"/>
      <c r="S506" s="545"/>
      <c r="T506" s="545"/>
      <c r="U506" s="545"/>
      <c r="V506" s="545"/>
      <c r="W506" s="545"/>
      <c r="X506" s="545"/>
      <c r="Y506" s="545"/>
      <c r="Z506" s="545"/>
    </row>
    <row r="507" ht="9.0" customHeight="1">
      <c r="A507" s="545"/>
      <c r="B507" s="545"/>
      <c r="C507" s="545"/>
      <c r="D507" s="545"/>
      <c r="E507" s="545"/>
      <c r="F507" s="545"/>
      <c r="G507" s="545"/>
      <c r="H507" s="545"/>
      <c r="I507" s="545"/>
      <c r="J507" s="545"/>
      <c r="K507" s="545"/>
      <c r="L507" s="545"/>
      <c r="M507" s="545"/>
      <c r="N507" s="545"/>
      <c r="O507" s="545"/>
      <c r="P507" s="545"/>
      <c r="Q507" s="545"/>
      <c r="R507" s="545"/>
      <c r="S507" s="545"/>
      <c r="T507" s="545"/>
      <c r="U507" s="545"/>
      <c r="V507" s="545"/>
      <c r="W507" s="545"/>
      <c r="X507" s="545"/>
      <c r="Y507" s="545"/>
      <c r="Z507" s="545"/>
    </row>
    <row r="508" ht="9.0" customHeight="1">
      <c r="A508" s="545"/>
      <c r="B508" s="545"/>
      <c r="C508" s="545"/>
      <c r="D508" s="545"/>
      <c r="E508" s="545"/>
      <c r="F508" s="545"/>
      <c r="G508" s="545"/>
      <c r="H508" s="545"/>
      <c r="I508" s="545"/>
      <c r="J508" s="545"/>
      <c r="K508" s="545"/>
      <c r="L508" s="545"/>
      <c r="M508" s="545"/>
      <c r="N508" s="545"/>
      <c r="O508" s="545"/>
      <c r="P508" s="545"/>
      <c r="Q508" s="545"/>
      <c r="R508" s="545"/>
      <c r="S508" s="545"/>
      <c r="T508" s="545"/>
      <c r="U508" s="545"/>
      <c r="V508" s="545"/>
      <c r="W508" s="545"/>
      <c r="X508" s="545"/>
      <c r="Y508" s="545"/>
      <c r="Z508" s="545"/>
    </row>
    <row r="509" ht="9.0" customHeight="1">
      <c r="A509" s="545"/>
      <c r="B509" s="545"/>
      <c r="C509" s="545"/>
      <c r="D509" s="545"/>
      <c r="E509" s="545"/>
      <c r="F509" s="545"/>
      <c r="G509" s="545"/>
      <c r="H509" s="545"/>
      <c r="I509" s="545"/>
      <c r="J509" s="545"/>
      <c r="K509" s="545"/>
      <c r="L509" s="545"/>
      <c r="M509" s="545"/>
      <c r="N509" s="545"/>
      <c r="O509" s="545"/>
      <c r="P509" s="545"/>
      <c r="Q509" s="545"/>
      <c r="R509" s="545"/>
      <c r="S509" s="545"/>
      <c r="T509" s="545"/>
      <c r="U509" s="545"/>
      <c r="V509" s="545"/>
      <c r="W509" s="545"/>
      <c r="X509" s="545"/>
      <c r="Y509" s="545"/>
      <c r="Z509" s="545"/>
    </row>
    <row r="510" ht="9.0" customHeight="1">
      <c r="A510" s="545"/>
      <c r="B510" s="545"/>
      <c r="C510" s="545"/>
      <c r="D510" s="545"/>
      <c r="E510" s="545"/>
      <c r="F510" s="545"/>
      <c r="G510" s="545"/>
      <c r="H510" s="545"/>
      <c r="I510" s="545"/>
      <c r="J510" s="545"/>
      <c r="K510" s="545"/>
      <c r="L510" s="545"/>
      <c r="M510" s="545"/>
      <c r="N510" s="545"/>
      <c r="O510" s="545"/>
      <c r="P510" s="545"/>
      <c r="Q510" s="545"/>
      <c r="R510" s="545"/>
      <c r="S510" s="545"/>
      <c r="T510" s="545"/>
      <c r="U510" s="545"/>
      <c r="V510" s="545"/>
      <c r="W510" s="545"/>
      <c r="X510" s="545"/>
      <c r="Y510" s="545"/>
      <c r="Z510" s="545"/>
    </row>
    <row r="511" ht="9.0" customHeight="1">
      <c r="A511" s="545"/>
      <c r="B511" s="545"/>
      <c r="C511" s="545"/>
      <c r="D511" s="545"/>
      <c r="E511" s="545"/>
      <c r="F511" s="545"/>
      <c r="G511" s="545"/>
      <c r="H511" s="545"/>
      <c r="I511" s="545"/>
      <c r="J511" s="545"/>
      <c r="K511" s="545"/>
      <c r="L511" s="545"/>
      <c r="M511" s="545"/>
      <c r="N511" s="545"/>
      <c r="O511" s="545"/>
      <c r="P511" s="545"/>
      <c r="Q511" s="545"/>
      <c r="R511" s="545"/>
      <c r="S511" s="545"/>
      <c r="T511" s="545"/>
      <c r="U511" s="545"/>
      <c r="V511" s="545"/>
      <c r="W511" s="545"/>
      <c r="X511" s="545"/>
      <c r="Y511" s="545"/>
      <c r="Z511" s="545"/>
    </row>
    <row r="512" ht="9.0" customHeight="1">
      <c r="A512" s="545"/>
      <c r="B512" s="545"/>
      <c r="C512" s="545"/>
      <c r="D512" s="545"/>
      <c r="E512" s="545"/>
      <c r="F512" s="545"/>
      <c r="G512" s="545"/>
      <c r="H512" s="545"/>
      <c r="I512" s="545"/>
      <c r="J512" s="545"/>
      <c r="K512" s="545"/>
      <c r="L512" s="545"/>
      <c r="M512" s="545"/>
      <c r="N512" s="545"/>
      <c r="O512" s="545"/>
      <c r="P512" s="545"/>
      <c r="Q512" s="545"/>
      <c r="R512" s="545"/>
      <c r="S512" s="545"/>
      <c r="T512" s="545"/>
      <c r="U512" s="545"/>
      <c r="V512" s="545"/>
      <c r="W512" s="545"/>
      <c r="X512" s="545"/>
      <c r="Y512" s="545"/>
      <c r="Z512" s="545"/>
    </row>
    <row r="513" ht="9.0" customHeight="1">
      <c r="A513" s="545"/>
      <c r="B513" s="545"/>
      <c r="C513" s="545"/>
      <c r="D513" s="545"/>
      <c r="E513" s="545"/>
      <c r="F513" s="545"/>
      <c r="G513" s="545"/>
      <c r="H513" s="545"/>
      <c r="I513" s="545"/>
      <c r="J513" s="545"/>
      <c r="K513" s="545"/>
      <c r="L513" s="545"/>
      <c r="M513" s="545"/>
      <c r="N513" s="545"/>
      <c r="O513" s="545"/>
      <c r="P513" s="545"/>
      <c r="Q513" s="545"/>
      <c r="R513" s="545"/>
      <c r="S513" s="545"/>
      <c r="T513" s="545"/>
      <c r="U513" s="545"/>
      <c r="V513" s="545"/>
      <c r="W513" s="545"/>
      <c r="X513" s="545"/>
      <c r="Y513" s="545"/>
      <c r="Z513" s="545"/>
    </row>
    <row r="514" ht="9.0" customHeight="1">
      <c r="A514" s="545"/>
      <c r="B514" s="545"/>
      <c r="C514" s="545"/>
      <c r="D514" s="545"/>
      <c r="E514" s="545"/>
      <c r="F514" s="545"/>
      <c r="G514" s="545"/>
      <c r="H514" s="545"/>
      <c r="I514" s="545"/>
      <c r="J514" s="545"/>
      <c r="K514" s="545"/>
      <c r="L514" s="545"/>
      <c r="M514" s="545"/>
      <c r="N514" s="545"/>
      <c r="O514" s="545"/>
      <c r="P514" s="545"/>
      <c r="Q514" s="545"/>
      <c r="R514" s="545"/>
      <c r="S514" s="545"/>
      <c r="T514" s="545"/>
      <c r="U514" s="545"/>
      <c r="V514" s="545"/>
      <c r="W514" s="545"/>
      <c r="X514" s="545"/>
      <c r="Y514" s="545"/>
      <c r="Z514" s="545"/>
    </row>
    <row r="515" ht="9.0" customHeight="1">
      <c r="A515" s="545"/>
      <c r="B515" s="545"/>
      <c r="C515" s="545"/>
      <c r="D515" s="545"/>
      <c r="E515" s="545"/>
      <c r="F515" s="545"/>
      <c r="G515" s="545"/>
      <c r="H515" s="545"/>
      <c r="I515" s="545"/>
      <c r="J515" s="545"/>
      <c r="K515" s="545"/>
      <c r="L515" s="545"/>
      <c r="M515" s="545"/>
      <c r="N515" s="545"/>
      <c r="O515" s="545"/>
      <c r="P515" s="545"/>
      <c r="Q515" s="545"/>
      <c r="R515" s="545"/>
      <c r="S515" s="545"/>
      <c r="T515" s="545"/>
      <c r="U515" s="545"/>
      <c r="V515" s="545"/>
      <c r="W515" s="545"/>
      <c r="X515" s="545"/>
      <c r="Y515" s="545"/>
      <c r="Z515" s="545"/>
    </row>
    <row r="516" ht="9.0" customHeight="1">
      <c r="A516" s="545"/>
      <c r="B516" s="545"/>
      <c r="C516" s="545"/>
      <c r="D516" s="545"/>
      <c r="E516" s="545"/>
      <c r="F516" s="545"/>
      <c r="G516" s="545"/>
      <c r="H516" s="545"/>
      <c r="I516" s="545"/>
      <c r="J516" s="545"/>
      <c r="K516" s="545"/>
      <c r="L516" s="545"/>
      <c r="M516" s="545"/>
      <c r="N516" s="545"/>
      <c r="O516" s="545"/>
      <c r="P516" s="545"/>
      <c r="Q516" s="545"/>
      <c r="R516" s="545"/>
      <c r="S516" s="545"/>
      <c r="T516" s="545"/>
      <c r="U516" s="545"/>
      <c r="V516" s="545"/>
      <c r="W516" s="545"/>
      <c r="X516" s="545"/>
      <c r="Y516" s="545"/>
      <c r="Z516" s="545"/>
    </row>
    <row r="517" ht="9.0" customHeight="1">
      <c r="A517" s="545"/>
      <c r="B517" s="545"/>
      <c r="C517" s="545"/>
      <c r="D517" s="545"/>
      <c r="E517" s="545"/>
      <c r="F517" s="545"/>
      <c r="G517" s="545"/>
      <c r="H517" s="545"/>
      <c r="I517" s="545"/>
      <c r="J517" s="545"/>
      <c r="K517" s="545"/>
      <c r="L517" s="545"/>
      <c r="M517" s="545"/>
      <c r="N517" s="545"/>
      <c r="O517" s="545"/>
      <c r="P517" s="545"/>
      <c r="Q517" s="545"/>
      <c r="R517" s="545"/>
      <c r="S517" s="545"/>
      <c r="T517" s="545"/>
      <c r="U517" s="545"/>
      <c r="V517" s="545"/>
      <c r="W517" s="545"/>
      <c r="X517" s="545"/>
      <c r="Y517" s="545"/>
      <c r="Z517" s="545"/>
    </row>
    <row r="518" ht="9.0" customHeight="1">
      <c r="A518" s="545"/>
      <c r="B518" s="545"/>
      <c r="C518" s="545"/>
      <c r="D518" s="545"/>
      <c r="E518" s="545"/>
      <c r="F518" s="545"/>
      <c r="G518" s="545"/>
      <c r="H518" s="545"/>
      <c r="I518" s="545"/>
      <c r="J518" s="545"/>
      <c r="K518" s="545"/>
      <c r="L518" s="545"/>
      <c r="M518" s="545"/>
      <c r="N518" s="545"/>
      <c r="O518" s="545"/>
      <c r="P518" s="545"/>
      <c r="Q518" s="545"/>
      <c r="R518" s="545"/>
      <c r="S518" s="545"/>
      <c r="T518" s="545"/>
      <c r="U518" s="545"/>
      <c r="V518" s="545"/>
      <c r="W518" s="545"/>
      <c r="X518" s="545"/>
      <c r="Y518" s="545"/>
      <c r="Z518" s="545"/>
    </row>
    <row r="519" ht="9.0" customHeight="1">
      <c r="A519" s="545"/>
      <c r="B519" s="545"/>
      <c r="C519" s="545"/>
      <c r="D519" s="545"/>
      <c r="E519" s="545"/>
      <c r="F519" s="545"/>
      <c r="G519" s="545"/>
      <c r="H519" s="545"/>
      <c r="I519" s="545"/>
      <c r="J519" s="545"/>
      <c r="K519" s="545"/>
      <c r="L519" s="545"/>
      <c r="M519" s="545"/>
      <c r="N519" s="545"/>
      <c r="O519" s="545"/>
      <c r="P519" s="545"/>
      <c r="Q519" s="545"/>
      <c r="R519" s="545"/>
      <c r="S519" s="545"/>
      <c r="T519" s="545"/>
      <c r="U519" s="545"/>
      <c r="V519" s="545"/>
      <c r="W519" s="545"/>
      <c r="X519" s="545"/>
      <c r="Y519" s="545"/>
      <c r="Z519" s="545"/>
    </row>
    <row r="520" ht="9.0" customHeight="1">
      <c r="A520" s="545"/>
      <c r="B520" s="545"/>
      <c r="C520" s="545"/>
      <c r="D520" s="545"/>
      <c r="E520" s="545"/>
      <c r="F520" s="545"/>
      <c r="G520" s="545"/>
      <c r="H520" s="545"/>
      <c r="I520" s="545"/>
      <c r="J520" s="545"/>
      <c r="K520" s="545"/>
      <c r="L520" s="545"/>
      <c r="M520" s="545"/>
      <c r="N520" s="545"/>
      <c r="O520" s="545"/>
      <c r="P520" s="545"/>
      <c r="Q520" s="545"/>
      <c r="R520" s="545"/>
      <c r="S520" s="545"/>
      <c r="T520" s="545"/>
      <c r="U520" s="545"/>
      <c r="V520" s="545"/>
      <c r="W520" s="545"/>
      <c r="X520" s="545"/>
      <c r="Y520" s="545"/>
      <c r="Z520" s="545"/>
    </row>
    <row r="521" ht="9.0" customHeight="1">
      <c r="A521" s="545"/>
      <c r="B521" s="545"/>
      <c r="C521" s="545"/>
      <c r="D521" s="545"/>
      <c r="E521" s="545"/>
      <c r="F521" s="545"/>
      <c r="G521" s="545"/>
      <c r="H521" s="545"/>
      <c r="I521" s="545"/>
      <c r="J521" s="545"/>
      <c r="K521" s="545"/>
      <c r="L521" s="545"/>
      <c r="M521" s="545"/>
      <c r="N521" s="545"/>
      <c r="O521" s="545"/>
      <c r="P521" s="545"/>
      <c r="Q521" s="545"/>
      <c r="R521" s="545"/>
      <c r="S521" s="545"/>
      <c r="T521" s="545"/>
      <c r="U521" s="545"/>
      <c r="V521" s="545"/>
      <c r="W521" s="545"/>
      <c r="X521" s="545"/>
      <c r="Y521" s="545"/>
      <c r="Z521" s="545"/>
    </row>
    <row r="522" ht="9.0" customHeight="1">
      <c r="A522" s="545"/>
      <c r="B522" s="545"/>
      <c r="C522" s="545"/>
      <c r="D522" s="545"/>
      <c r="E522" s="545"/>
      <c r="F522" s="545"/>
      <c r="G522" s="545"/>
      <c r="H522" s="545"/>
      <c r="I522" s="545"/>
      <c r="J522" s="545"/>
      <c r="K522" s="545"/>
      <c r="L522" s="545"/>
      <c r="M522" s="545"/>
      <c r="N522" s="545"/>
      <c r="O522" s="545"/>
      <c r="P522" s="545"/>
      <c r="Q522" s="545"/>
      <c r="R522" s="545"/>
      <c r="S522" s="545"/>
      <c r="T522" s="545"/>
      <c r="U522" s="545"/>
      <c r="V522" s="545"/>
      <c r="W522" s="545"/>
      <c r="X522" s="545"/>
      <c r="Y522" s="545"/>
      <c r="Z522" s="545"/>
    </row>
    <row r="523" ht="9.0" customHeight="1">
      <c r="A523" s="545"/>
      <c r="B523" s="545"/>
      <c r="C523" s="545"/>
      <c r="D523" s="545"/>
      <c r="E523" s="545"/>
      <c r="F523" s="545"/>
      <c r="G523" s="545"/>
      <c r="H523" s="545"/>
      <c r="I523" s="545"/>
      <c r="J523" s="545"/>
      <c r="K523" s="545"/>
      <c r="L523" s="545"/>
      <c r="M523" s="545"/>
      <c r="N523" s="545"/>
      <c r="O523" s="545"/>
      <c r="P523" s="545"/>
      <c r="Q523" s="545"/>
      <c r="R523" s="545"/>
      <c r="S523" s="545"/>
      <c r="T523" s="545"/>
      <c r="U523" s="545"/>
      <c r="V523" s="545"/>
      <c r="W523" s="545"/>
      <c r="X523" s="545"/>
      <c r="Y523" s="545"/>
      <c r="Z523" s="545"/>
    </row>
    <row r="524" ht="9.0" customHeight="1">
      <c r="A524" s="545"/>
      <c r="B524" s="545"/>
      <c r="C524" s="545"/>
      <c r="D524" s="545"/>
      <c r="E524" s="545"/>
      <c r="F524" s="545"/>
      <c r="G524" s="545"/>
      <c r="H524" s="545"/>
      <c r="I524" s="545"/>
      <c r="J524" s="545"/>
      <c r="K524" s="545"/>
      <c r="L524" s="545"/>
      <c r="M524" s="545"/>
      <c r="N524" s="545"/>
      <c r="O524" s="545"/>
      <c r="P524" s="545"/>
      <c r="Q524" s="545"/>
      <c r="R524" s="545"/>
      <c r="S524" s="545"/>
      <c r="T524" s="545"/>
      <c r="U524" s="545"/>
      <c r="V524" s="545"/>
      <c r="W524" s="545"/>
      <c r="X524" s="545"/>
      <c r="Y524" s="545"/>
      <c r="Z524" s="545"/>
    </row>
    <row r="525" ht="9.0" customHeight="1">
      <c r="A525" s="545"/>
      <c r="B525" s="545"/>
      <c r="C525" s="545"/>
      <c r="D525" s="545"/>
      <c r="E525" s="545"/>
      <c r="F525" s="545"/>
      <c r="G525" s="545"/>
      <c r="H525" s="545"/>
      <c r="I525" s="545"/>
      <c r="J525" s="545"/>
      <c r="K525" s="545"/>
      <c r="L525" s="545"/>
      <c r="M525" s="545"/>
      <c r="N525" s="545"/>
      <c r="O525" s="545"/>
      <c r="P525" s="545"/>
      <c r="Q525" s="545"/>
      <c r="R525" s="545"/>
      <c r="S525" s="545"/>
      <c r="T525" s="545"/>
      <c r="U525" s="545"/>
      <c r="V525" s="545"/>
      <c r="W525" s="545"/>
      <c r="X525" s="545"/>
      <c r="Y525" s="545"/>
      <c r="Z525" s="545"/>
    </row>
    <row r="526" ht="9.0" customHeight="1">
      <c r="A526" s="545"/>
      <c r="B526" s="545"/>
      <c r="C526" s="545"/>
      <c r="D526" s="545"/>
      <c r="E526" s="545"/>
      <c r="F526" s="545"/>
      <c r="G526" s="545"/>
      <c r="H526" s="545"/>
      <c r="I526" s="545"/>
      <c r="J526" s="545"/>
      <c r="K526" s="545"/>
      <c r="L526" s="545"/>
      <c r="M526" s="545"/>
      <c r="N526" s="545"/>
      <c r="O526" s="545"/>
      <c r="P526" s="545"/>
      <c r="Q526" s="545"/>
      <c r="R526" s="545"/>
      <c r="S526" s="545"/>
      <c r="T526" s="545"/>
      <c r="U526" s="545"/>
      <c r="V526" s="545"/>
      <c r="W526" s="545"/>
      <c r="X526" s="545"/>
      <c r="Y526" s="545"/>
      <c r="Z526" s="545"/>
    </row>
    <row r="527" ht="9.0" customHeight="1">
      <c r="A527" s="545"/>
      <c r="B527" s="545"/>
      <c r="C527" s="545"/>
      <c r="D527" s="545"/>
      <c r="E527" s="545"/>
      <c r="F527" s="545"/>
      <c r="G527" s="545"/>
      <c r="H527" s="545"/>
      <c r="I527" s="545"/>
      <c r="J527" s="545"/>
      <c r="K527" s="545"/>
      <c r="L527" s="545"/>
      <c r="M527" s="545"/>
      <c r="N527" s="545"/>
      <c r="O527" s="545"/>
      <c r="P527" s="545"/>
      <c r="Q527" s="545"/>
      <c r="R527" s="545"/>
      <c r="S527" s="545"/>
      <c r="T527" s="545"/>
      <c r="U527" s="545"/>
      <c r="V527" s="545"/>
      <c r="W527" s="545"/>
      <c r="X527" s="545"/>
      <c r="Y527" s="545"/>
      <c r="Z527" s="545"/>
    </row>
    <row r="528" ht="9.0" customHeight="1">
      <c r="A528" s="545"/>
      <c r="B528" s="545"/>
      <c r="C528" s="545"/>
      <c r="D528" s="545"/>
      <c r="E528" s="545"/>
      <c r="F528" s="545"/>
      <c r="G528" s="545"/>
      <c r="H528" s="545"/>
      <c r="I528" s="545"/>
      <c r="J528" s="545"/>
      <c r="K528" s="545"/>
      <c r="L528" s="545"/>
      <c r="M528" s="545"/>
      <c r="N528" s="545"/>
      <c r="O528" s="545"/>
      <c r="P528" s="545"/>
      <c r="Q528" s="545"/>
      <c r="R528" s="545"/>
      <c r="S528" s="545"/>
      <c r="T528" s="545"/>
      <c r="U528" s="545"/>
      <c r="V528" s="545"/>
      <c r="W528" s="545"/>
      <c r="X528" s="545"/>
      <c r="Y528" s="545"/>
      <c r="Z528" s="545"/>
    </row>
    <row r="529" ht="9.0" customHeight="1">
      <c r="A529" s="545"/>
      <c r="B529" s="545"/>
      <c r="C529" s="545"/>
      <c r="D529" s="545"/>
      <c r="E529" s="545"/>
      <c r="F529" s="545"/>
      <c r="G529" s="545"/>
      <c r="H529" s="545"/>
      <c r="I529" s="545"/>
      <c r="J529" s="545"/>
      <c r="K529" s="545"/>
      <c r="L529" s="545"/>
      <c r="M529" s="545"/>
      <c r="N529" s="545"/>
      <c r="O529" s="545"/>
      <c r="P529" s="545"/>
      <c r="Q529" s="545"/>
      <c r="R529" s="545"/>
      <c r="S529" s="545"/>
      <c r="T529" s="545"/>
      <c r="U529" s="545"/>
      <c r="V529" s="545"/>
      <c r="W529" s="545"/>
      <c r="X529" s="545"/>
      <c r="Y529" s="545"/>
      <c r="Z529" s="545"/>
    </row>
    <row r="530" ht="9.0" customHeight="1">
      <c r="A530" s="545"/>
      <c r="B530" s="545"/>
      <c r="C530" s="545"/>
      <c r="D530" s="545"/>
      <c r="E530" s="545"/>
      <c r="F530" s="545"/>
      <c r="G530" s="545"/>
      <c r="H530" s="545"/>
      <c r="I530" s="545"/>
      <c r="J530" s="545"/>
      <c r="K530" s="545"/>
      <c r="L530" s="545"/>
      <c r="M530" s="545"/>
      <c r="N530" s="545"/>
      <c r="O530" s="545"/>
      <c r="P530" s="545"/>
      <c r="Q530" s="545"/>
      <c r="R530" s="545"/>
      <c r="S530" s="545"/>
      <c r="T530" s="545"/>
      <c r="U530" s="545"/>
      <c r="V530" s="545"/>
      <c r="W530" s="545"/>
      <c r="X530" s="545"/>
      <c r="Y530" s="545"/>
      <c r="Z530" s="545"/>
    </row>
    <row r="531" ht="9.0" customHeight="1">
      <c r="A531" s="545"/>
      <c r="B531" s="545"/>
      <c r="C531" s="545"/>
      <c r="D531" s="545"/>
      <c r="E531" s="545"/>
      <c r="F531" s="545"/>
      <c r="G531" s="545"/>
      <c r="H531" s="545"/>
      <c r="I531" s="545"/>
      <c r="J531" s="545"/>
      <c r="K531" s="545"/>
      <c r="L531" s="545"/>
      <c r="M531" s="545"/>
      <c r="N531" s="545"/>
      <c r="O531" s="545"/>
      <c r="P531" s="545"/>
      <c r="Q531" s="545"/>
      <c r="R531" s="545"/>
      <c r="S531" s="545"/>
      <c r="T531" s="545"/>
      <c r="U531" s="545"/>
      <c r="V531" s="545"/>
      <c r="W531" s="545"/>
      <c r="X531" s="545"/>
      <c r="Y531" s="545"/>
      <c r="Z531" s="545"/>
    </row>
    <row r="532" ht="9.0" customHeight="1">
      <c r="A532" s="545"/>
      <c r="B532" s="545"/>
      <c r="C532" s="545"/>
      <c r="D532" s="545"/>
      <c r="E532" s="545"/>
      <c r="F532" s="545"/>
      <c r="G532" s="545"/>
      <c r="H532" s="545"/>
      <c r="I532" s="545"/>
      <c r="J532" s="545"/>
      <c r="K532" s="545"/>
      <c r="L532" s="545"/>
      <c r="M532" s="545"/>
      <c r="N532" s="545"/>
      <c r="O532" s="545"/>
      <c r="P532" s="545"/>
      <c r="Q532" s="545"/>
      <c r="R532" s="545"/>
      <c r="S532" s="545"/>
      <c r="T532" s="545"/>
      <c r="U532" s="545"/>
      <c r="V532" s="545"/>
      <c r="W532" s="545"/>
      <c r="X532" s="545"/>
      <c r="Y532" s="545"/>
      <c r="Z532" s="545"/>
    </row>
    <row r="533" ht="9.0" customHeight="1">
      <c r="A533" s="545"/>
      <c r="B533" s="545"/>
      <c r="C533" s="545"/>
      <c r="D533" s="545"/>
      <c r="E533" s="545"/>
      <c r="F533" s="545"/>
      <c r="G533" s="545"/>
      <c r="H533" s="545"/>
      <c r="I533" s="545"/>
      <c r="J533" s="545"/>
      <c r="K533" s="545"/>
      <c r="L533" s="545"/>
      <c r="M533" s="545"/>
      <c r="N533" s="545"/>
      <c r="O533" s="545"/>
      <c r="P533" s="545"/>
      <c r="Q533" s="545"/>
      <c r="R533" s="545"/>
      <c r="S533" s="545"/>
      <c r="T533" s="545"/>
      <c r="U533" s="545"/>
      <c r="V533" s="545"/>
      <c r="W533" s="545"/>
      <c r="X533" s="545"/>
      <c r="Y533" s="545"/>
      <c r="Z533" s="545"/>
    </row>
    <row r="534" ht="9.0" customHeight="1">
      <c r="A534" s="545"/>
      <c r="B534" s="545"/>
      <c r="C534" s="545"/>
      <c r="D534" s="545"/>
      <c r="E534" s="545"/>
      <c r="F534" s="545"/>
      <c r="G534" s="545"/>
      <c r="H534" s="545"/>
      <c r="I534" s="545"/>
      <c r="J534" s="545"/>
      <c r="K534" s="545"/>
      <c r="L534" s="545"/>
      <c r="M534" s="545"/>
      <c r="N534" s="545"/>
      <c r="O534" s="545"/>
      <c r="P534" s="545"/>
      <c r="Q534" s="545"/>
      <c r="R534" s="545"/>
      <c r="S534" s="545"/>
      <c r="T534" s="545"/>
      <c r="U534" s="545"/>
      <c r="V534" s="545"/>
      <c r="W534" s="545"/>
      <c r="X534" s="545"/>
      <c r="Y534" s="545"/>
      <c r="Z534" s="545"/>
    </row>
    <row r="535" ht="9.0" customHeight="1">
      <c r="A535" s="545"/>
      <c r="B535" s="545"/>
      <c r="C535" s="545"/>
      <c r="D535" s="545"/>
      <c r="E535" s="545"/>
      <c r="F535" s="545"/>
      <c r="G535" s="545"/>
      <c r="H535" s="545"/>
      <c r="I535" s="545"/>
      <c r="J535" s="545"/>
      <c r="K535" s="545"/>
      <c r="L535" s="545"/>
      <c r="M535" s="545"/>
      <c r="N535" s="545"/>
      <c r="O535" s="545"/>
      <c r="P535" s="545"/>
      <c r="Q535" s="545"/>
      <c r="R535" s="545"/>
      <c r="S535" s="545"/>
      <c r="T535" s="545"/>
      <c r="U535" s="545"/>
      <c r="V535" s="545"/>
      <c r="W535" s="545"/>
      <c r="X535" s="545"/>
      <c r="Y535" s="545"/>
      <c r="Z535" s="545"/>
    </row>
    <row r="536" ht="9.0" customHeight="1">
      <c r="A536" s="545"/>
      <c r="B536" s="545"/>
      <c r="C536" s="545"/>
      <c r="D536" s="545"/>
      <c r="E536" s="545"/>
      <c r="F536" s="545"/>
      <c r="G536" s="545"/>
      <c r="H536" s="545"/>
      <c r="I536" s="545"/>
      <c r="J536" s="545"/>
      <c r="K536" s="545"/>
      <c r="L536" s="545"/>
      <c r="M536" s="545"/>
      <c r="N536" s="545"/>
      <c r="O536" s="545"/>
      <c r="P536" s="545"/>
      <c r="Q536" s="545"/>
      <c r="R536" s="545"/>
      <c r="S536" s="545"/>
      <c r="T536" s="545"/>
      <c r="U536" s="545"/>
      <c r="V536" s="545"/>
      <c r="W536" s="545"/>
      <c r="X536" s="545"/>
      <c r="Y536" s="545"/>
      <c r="Z536" s="545"/>
    </row>
    <row r="537" ht="9.0" customHeight="1">
      <c r="A537" s="545"/>
      <c r="B537" s="545"/>
      <c r="C537" s="545"/>
      <c r="D537" s="545"/>
      <c r="E537" s="545"/>
      <c r="F537" s="545"/>
      <c r="G537" s="545"/>
      <c r="H537" s="545"/>
      <c r="I537" s="545"/>
      <c r="J537" s="545"/>
      <c r="K537" s="545"/>
      <c r="L537" s="545"/>
      <c r="M537" s="545"/>
      <c r="N537" s="545"/>
      <c r="O537" s="545"/>
      <c r="P537" s="545"/>
      <c r="Q537" s="545"/>
      <c r="R537" s="545"/>
      <c r="S537" s="545"/>
      <c r="T537" s="545"/>
      <c r="U537" s="545"/>
      <c r="V537" s="545"/>
      <c r="W537" s="545"/>
      <c r="X537" s="545"/>
      <c r="Y537" s="545"/>
      <c r="Z537" s="545"/>
    </row>
    <row r="538" ht="9.0" customHeight="1">
      <c r="A538" s="545"/>
      <c r="B538" s="545"/>
      <c r="C538" s="545"/>
      <c r="D538" s="545"/>
      <c r="E538" s="545"/>
      <c r="F538" s="545"/>
      <c r="G538" s="545"/>
      <c r="H538" s="545"/>
      <c r="I538" s="545"/>
      <c r="J538" s="545"/>
      <c r="K538" s="545"/>
      <c r="L538" s="545"/>
      <c r="M538" s="545"/>
      <c r="N538" s="545"/>
      <c r="O538" s="545"/>
      <c r="P538" s="545"/>
      <c r="Q538" s="545"/>
      <c r="R538" s="545"/>
      <c r="S538" s="545"/>
      <c r="T538" s="545"/>
      <c r="U538" s="545"/>
      <c r="V538" s="545"/>
      <c r="W538" s="545"/>
      <c r="X538" s="545"/>
      <c r="Y538" s="545"/>
      <c r="Z538" s="545"/>
    </row>
    <row r="539" ht="9.0" customHeight="1">
      <c r="A539" s="545"/>
      <c r="B539" s="545"/>
      <c r="C539" s="545"/>
      <c r="D539" s="545"/>
      <c r="E539" s="545"/>
      <c r="F539" s="545"/>
      <c r="G539" s="545"/>
      <c r="H539" s="545"/>
      <c r="I539" s="545"/>
      <c r="J539" s="545"/>
      <c r="K539" s="545"/>
      <c r="L539" s="545"/>
      <c r="M539" s="545"/>
      <c r="N539" s="545"/>
      <c r="O539" s="545"/>
      <c r="P539" s="545"/>
      <c r="Q539" s="545"/>
      <c r="R539" s="545"/>
      <c r="S539" s="545"/>
      <c r="T539" s="545"/>
      <c r="U539" s="545"/>
      <c r="V539" s="545"/>
      <c r="W539" s="545"/>
      <c r="X539" s="545"/>
      <c r="Y539" s="545"/>
      <c r="Z539" s="545"/>
    </row>
    <row r="540" ht="9.0" customHeight="1">
      <c r="A540" s="545"/>
      <c r="B540" s="545"/>
      <c r="C540" s="545"/>
      <c r="D540" s="545"/>
      <c r="E540" s="545"/>
      <c r="F540" s="545"/>
      <c r="G540" s="545"/>
      <c r="H540" s="545"/>
      <c r="I540" s="545"/>
      <c r="J540" s="545"/>
      <c r="K540" s="545"/>
      <c r="L540" s="545"/>
      <c r="M540" s="545"/>
      <c r="N540" s="545"/>
      <c r="O540" s="545"/>
      <c r="P540" s="545"/>
      <c r="Q540" s="545"/>
      <c r="R540" s="545"/>
      <c r="S540" s="545"/>
      <c r="T540" s="545"/>
      <c r="U540" s="545"/>
      <c r="V540" s="545"/>
      <c r="W540" s="545"/>
      <c r="X540" s="545"/>
      <c r="Y540" s="545"/>
      <c r="Z540" s="545"/>
    </row>
    <row r="541" ht="9.0" customHeight="1">
      <c r="A541" s="545"/>
      <c r="B541" s="545"/>
      <c r="C541" s="545"/>
      <c r="D541" s="545"/>
      <c r="E541" s="545"/>
      <c r="F541" s="545"/>
      <c r="G541" s="545"/>
      <c r="H541" s="545"/>
      <c r="I541" s="545"/>
      <c r="J541" s="545"/>
      <c r="K541" s="545"/>
      <c r="L541" s="545"/>
      <c r="M541" s="545"/>
      <c r="N541" s="545"/>
      <c r="O541" s="545"/>
      <c r="P541" s="545"/>
      <c r="Q541" s="545"/>
      <c r="R541" s="545"/>
      <c r="S541" s="545"/>
      <c r="T541" s="545"/>
      <c r="U541" s="545"/>
      <c r="V541" s="545"/>
      <c r="W541" s="545"/>
      <c r="X541" s="545"/>
      <c r="Y541" s="545"/>
      <c r="Z541" s="545"/>
    </row>
    <row r="542" ht="9.0" customHeight="1">
      <c r="A542" s="545"/>
      <c r="B542" s="545"/>
      <c r="C542" s="545"/>
      <c r="D542" s="545"/>
      <c r="E542" s="545"/>
      <c r="F542" s="545"/>
      <c r="G542" s="545"/>
      <c r="H542" s="545"/>
      <c r="I542" s="545"/>
      <c r="J542" s="545"/>
      <c r="K542" s="545"/>
      <c r="L542" s="545"/>
      <c r="M542" s="545"/>
      <c r="N542" s="545"/>
      <c r="O542" s="545"/>
      <c r="P542" s="545"/>
      <c r="Q542" s="545"/>
      <c r="R542" s="545"/>
      <c r="S542" s="545"/>
      <c r="T542" s="545"/>
      <c r="U542" s="545"/>
      <c r="V542" s="545"/>
      <c r="W542" s="545"/>
      <c r="X542" s="545"/>
      <c r="Y542" s="545"/>
      <c r="Z542" s="545"/>
    </row>
    <row r="543" ht="9.0" customHeight="1">
      <c r="A543" s="545"/>
      <c r="B543" s="545"/>
      <c r="C543" s="545"/>
      <c r="D543" s="545"/>
      <c r="E543" s="545"/>
      <c r="F543" s="545"/>
      <c r="G543" s="545"/>
      <c r="H543" s="545"/>
      <c r="I543" s="545"/>
      <c r="J543" s="545"/>
      <c r="K543" s="545"/>
      <c r="L543" s="545"/>
      <c r="M543" s="545"/>
      <c r="N543" s="545"/>
      <c r="O543" s="545"/>
      <c r="P543" s="545"/>
      <c r="Q543" s="545"/>
      <c r="R543" s="545"/>
      <c r="S543" s="545"/>
      <c r="T543" s="545"/>
      <c r="U543" s="545"/>
      <c r="V543" s="545"/>
      <c r="W543" s="545"/>
      <c r="X543" s="545"/>
      <c r="Y543" s="545"/>
      <c r="Z543" s="545"/>
    </row>
    <row r="544" ht="9.0" customHeight="1">
      <c r="A544" s="545"/>
      <c r="B544" s="545"/>
      <c r="C544" s="545"/>
      <c r="D544" s="545"/>
      <c r="E544" s="545"/>
      <c r="F544" s="545"/>
      <c r="G544" s="545"/>
      <c r="H544" s="545"/>
      <c r="I544" s="545"/>
      <c r="J544" s="545"/>
      <c r="K544" s="545"/>
      <c r="L544" s="545"/>
      <c r="M544" s="545"/>
      <c r="N544" s="545"/>
      <c r="O544" s="545"/>
      <c r="P544" s="545"/>
      <c r="Q544" s="545"/>
      <c r="R544" s="545"/>
      <c r="S544" s="545"/>
      <c r="T544" s="545"/>
      <c r="U544" s="545"/>
      <c r="V544" s="545"/>
      <c r="W544" s="545"/>
      <c r="X544" s="545"/>
      <c r="Y544" s="545"/>
      <c r="Z544" s="545"/>
    </row>
    <row r="545" ht="9.0" customHeight="1">
      <c r="A545" s="545"/>
      <c r="B545" s="545"/>
      <c r="C545" s="545"/>
      <c r="D545" s="545"/>
      <c r="E545" s="545"/>
      <c r="F545" s="545"/>
      <c r="G545" s="545"/>
      <c r="H545" s="545"/>
      <c r="I545" s="545"/>
      <c r="J545" s="545"/>
      <c r="K545" s="545"/>
      <c r="L545" s="545"/>
      <c r="M545" s="545"/>
      <c r="N545" s="545"/>
      <c r="O545" s="545"/>
      <c r="P545" s="545"/>
      <c r="Q545" s="545"/>
      <c r="R545" s="545"/>
      <c r="S545" s="545"/>
      <c r="T545" s="545"/>
      <c r="U545" s="545"/>
      <c r="V545" s="545"/>
      <c r="W545" s="545"/>
      <c r="X545" s="545"/>
      <c r="Y545" s="545"/>
      <c r="Z545" s="545"/>
    </row>
    <row r="546" ht="9.0" customHeight="1">
      <c r="A546" s="545"/>
      <c r="B546" s="545"/>
      <c r="C546" s="545"/>
      <c r="D546" s="545"/>
      <c r="E546" s="545"/>
      <c r="F546" s="545"/>
      <c r="G546" s="545"/>
      <c r="H546" s="545"/>
      <c r="I546" s="545"/>
      <c r="J546" s="545"/>
      <c r="K546" s="545"/>
      <c r="L546" s="545"/>
      <c r="M546" s="545"/>
      <c r="N546" s="545"/>
      <c r="O546" s="545"/>
      <c r="P546" s="545"/>
      <c r="Q546" s="545"/>
      <c r="R546" s="545"/>
      <c r="S546" s="545"/>
      <c r="T546" s="545"/>
      <c r="U546" s="545"/>
      <c r="V546" s="545"/>
      <c r="W546" s="545"/>
      <c r="X546" s="545"/>
      <c r="Y546" s="545"/>
      <c r="Z546" s="545"/>
    </row>
    <row r="547" ht="9.0" customHeight="1">
      <c r="A547" s="545"/>
      <c r="B547" s="545"/>
      <c r="C547" s="545"/>
      <c r="D547" s="545"/>
      <c r="E547" s="545"/>
      <c r="F547" s="545"/>
      <c r="G547" s="545"/>
      <c r="H547" s="545"/>
      <c r="I547" s="545"/>
      <c r="J547" s="545"/>
      <c r="K547" s="545"/>
      <c r="L547" s="545"/>
      <c r="M547" s="545"/>
      <c r="N547" s="545"/>
      <c r="O547" s="545"/>
      <c r="P547" s="545"/>
      <c r="Q547" s="545"/>
      <c r="R547" s="545"/>
      <c r="S547" s="545"/>
      <c r="T547" s="545"/>
      <c r="U547" s="545"/>
      <c r="V547" s="545"/>
      <c r="W547" s="545"/>
      <c r="X547" s="545"/>
      <c r="Y547" s="545"/>
      <c r="Z547" s="545"/>
    </row>
    <row r="548" ht="9.0" customHeight="1">
      <c r="A548" s="545"/>
      <c r="B548" s="545"/>
      <c r="C548" s="545"/>
      <c r="D548" s="545"/>
      <c r="E548" s="545"/>
      <c r="F548" s="545"/>
      <c r="G548" s="545"/>
      <c r="H548" s="545"/>
      <c r="I548" s="545"/>
      <c r="J548" s="545"/>
      <c r="K548" s="545"/>
      <c r="L548" s="545"/>
      <c r="M548" s="545"/>
      <c r="N548" s="545"/>
      <c r="O548" s="545"/>
      <c r="P548" s="545"/>
      <c r="Q548" s="545"/>
      <c r="R548" s="545"/>
      <c r="S548" s="545"/>
      <c r="T548" s="545"/>
      <c r="U548" s="545"/>
      <c r="V548" s="545"/>
      <c r="W548" s="545"/>
      <c r="X548" s="545"/>
      <c r="Y548" s="545"/>
      <c r="Z548" s="545"/>
    </row>
    <row r="549" ht="9.0" customHeight="1">
      <c r="A549" s="545"/>
      <c r="B549" s="545"/>
      <c r="C549" s="545"/>
      <c r="D549" s="545"/>
      <c r="E549" s="545"/>
      <c r="F549" s="545"/>
      <c r="G549" s="545"/>
      <c r="H549" s="545"/>
      <c r="I549" s="545"/>
      <c r="J549" s="545"/>
      <c r="K549" s="545"/>
      <c r="L549" s="545"/>
      <c r="M549" s="545"/>
      <c r="N549" s="545"/>
      <c r="O549" s="545"/>
      <c r="P549" s="545"/>
      <c r="Q549" s="545"/>
      <c r="R549" s="545"/>
      <c r="S549" s="545"/>
      <c r="T549" s="545"/>
      <c r="U549" s="545"/>
      <c r="V549" s="545"/>
      <c r="W549" s="545"/>
      <c r="X549" s="545"/>
      <c r="Y549" s="545"/>
      <c r="Z549" s="545"/>
    </row>
    <row r="550" ht="9.0" customHeight="1">
      <c r="A550" s="545"/>
      <c r="B550" s="545"/>
      <c r="C550" s="545"/>
      <c r="D550" s="545"/>
      <c r="E550" s="545"/>
      <c r="F550" s="545"/>
      <c r="G550" s="545"/>
      <c r="H550" s="545"/>
      <c r="I550" s="545"/>
      <c r="J550" s="545"/>
      <c r="K550" s="545"/>
      <c r="L550" s="545"/>
      <c r="M550" s="545"/>
      <c r="N550" s="545"/>
      <c r="O550" s="545"/>
      <c r="P550" s="545"/>
      <c r="Q550" s="545"/>
      <c r="R550" s="545"/>
      <c r="S550" s="545"/>
      <c r="T550" s="545"/>
      <c r="U550" s="545"/>
      <c r="V550" s="545"/>
      <c r="W550" s="545"/>
      <c r="X550" s="545"/>
      <c r="Y550" s="545"/>
      <c r="Z550" s="545"/>
    </row>
    <row r="551" ht="9.0" customHeight="1">
      <c r="A551" s="545"/>
      <c r="B551" s="545"/>
      <c r="C551" s="545"/>
      <c r="D551" s="545"/>
      <c r="E551" s="545"/>
      <c r="F551" s="545"/>
      <c r="G551" s="545"/>
      <c r="H551" s="545"/>
      <c r="I551" s="545"/>
      <c r="J551" s="545"/>
      <c r="K551" s="545"/>
      <c r="L551" s="545"/>
      <c r="M551" s="545"/>
      <c r="N551" s="545"/>
      <c r="O551" s="545"/>
      <c r="P551" s="545"/>
      <c r="Q551" s="545"/>
      <c r="R551" s="545"/>
      <c r="S551" s="545"/>
      <c r="T551" s="545"/>
      <c r="U551" s="545"/>
      <c r="V551" s="545"/>
      <c r="W551" s="545"/>
      <c r="X551" s="545"/>
      <c r="Y551" s="545"/>
      <c r="Z551" s="545"/>
    </row>
    <row r="552" ht="9.0" customHeight="1">
      <c r="A552" s="545"/>
      <c r="B552" s="545"/>
      <c r="C552" s="545"/>
      <c r="D552" s="545"/>
      <c r="E552" s="545"/>
      <c r="F552" s="545"/>
      <c r="G552" s="545"/>
      <c r="H552" s="545"/>
      <c r="I552" s="545"/>
      <c r="J552" s="545"/>
      <c r="K552" s="545"/>
      <c r="L552" s="545"/>
      <c r="M552" s="545"/>
      <c r="N552" s="545"/>
      <c r="O552" s="545"/>
      <c r="P552" s="545"/>
      <c r="Q552" s="545"/>
      <c r="R552" s="545"/>
      <c r="S552" s="545"/>
      <c r="T552" s="545"/>
      <c r="U552" s="545"/>
      <c r="V552" s="545"/>
      <c r="W552" s="545"/>
      <c r="X552" s="545"/>
      <c r="Y552" s="545"/>
      <c r="Z552" s="545"/>
    </row>
    <row r="553" ht="9.0" customHeight="1">
      <c r="A553" s="545"/>
      <c r="B553" s="545"/>
      <c r="C553" s="545"/>
      <c r="D553" s="545"/>
      <c r="E553" s="545"/>
      <c r="F553" s="545"/>
      <c r="G553" s="545"/>
      <c r="H553" s="545"/>
      <c r="I553" s="545"/>
      <c r="J553" s="545"/>
      <c r="K553" s="545"/>
      <c r="L553" s="545"/>
      <c r="M553" s="545"/>
      <c r="N553" s="545"/>
      <c r="O553" s="545"/>
      <c r="P553" s="545"/>
      <c r="Q553" s="545"/>
      <c r="R553" s="545"/>
      <c r="S553" s="545"/>
      <c r="T553" s="545"/>
      <c r="U553" s="545"/>
      <c r="V553" s="545"/>
      <c r="W553" s="545"/>
      <c r="X553" s="545"/>
      <c r="Y553" s="545"/>
      <c r="Z553" s="545"/>
    </row>
    <row r="554" ht="9.0" customHeight="1">
      <c r="A554" s="545"/>
      <c r="B554" s="545"/>
      <c r="C554" s="545"/>
      <c r="D554" s="545"/>
      <c r="E554" s="545"/>
      <c r="F554" s="545"/>
      <c r="G554" s="545"/>
      <c r="H554" s="545"/>
      <c r="I554" s="545"/>
      <c r="J554" s="545"/>
      <c r="K554" s="545"/>
      <c r="L554" s="545"/>
      <c r="M554" s="545"/>
      <c r="N554" s="545"/>
      <c r="O554" s="545"/>
      <c r="P554" s="545"/>
      <c r="Q554" s="545"/>
      <c r="R554" s="545"/>
      <c r="S554" s="545"/>
      <c r="T554" s="545"/>
      <c r="U554" s="545"/>
      <c r="V554" s="545"/>
      <c r="W554" s="545"/>
      <c r="X554" s="545"/>
      <c r="Y554" s="545"/>
      <c r="Z554" s="545"/>
    </row>
    <row r="555" ht="9.0" customHeight="1">
      <c r="A555" s="545"/>
      <c r="B555" s="545"/>
      <c r="C555" s="545"/>
      <c r="D555" s="545"/>
      <c r="E555" s="545"/>
      <c r="F555" s="545"/>
      <c r="G555" s="545"/>
      <c r="H555" s="545"/>
      <c r="I555" s="545"/>
      <c r="J555" s="545"/>
      <c r="K555" s="545"/>
      <c r="L555" s="545"/>
      <c r="M555" s="545"/>
      <c r="N555" s="545"/>
      <c r="O555" s="545"/>
      <c r="P555" s="545"/>
      <c r="Q555" s="545"/>
      <c r="R555" s="545"/>
      <c r="S555" s="545"/>
      <c r="T555" s="545"/>
      <c r="U555" s="545"/>
      <c r="V555" s="545"/>
      <c r="W555" s="545"/>
      <c r="X555" s="545"/>
      <c r="Y555" s="545"/>
      <c r="Z555" s="545"/>
    </row>
    <row r="556" ht="9.0" customHeight="1">
      <c r="A556" s="545"/>
      <c r="B556" s="545"/>
      <c r="C556" s="545"/>
      <c r="D556" s="545"/>
      <c r="E556" s="545"/>
      <c r="F556" s="545"/>
      <c r="G556" s="545"/>
      <c r="H556" s="545"/>
      <c r="I556" s="545"/>
      <c r="J556" s="545"/>
      <c r="K556" s="545"/>
      <c r="L556" s="545"/>
      <c r="M556" s="545"/>
      <c r="N556" s="545"/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</row>
    <row r="557" ht="9.0" customHeight="1">
      <c r="A557" s="545"/>
      <c r="B557" s="545"/>
      <c r="C557" s="545"/>
      <c r="D557" s="545"/>
      <c r="E557" s="545"/>
      <c r="F557" s="545"/>
      <c r="G557" s="545"/>
      <c r="H557" s="545"/>
      <c r="I557" s="545"/>
      <c r="J557" s="545"/>
      <c r="K557" s="545"/>
      <c r="L557" s="545"/>
      <c r="M557" s="545"/>
      <c r="N557" s="545"/>
      <c r="O557" s="545"/>
      <c r="P557" s="545"/>
      <c r="Q557" s="545"/>
      <c r="R557" s="545"/>
      <c r="S557" s="545"/>
      <c r="T557" s="545"/>
      <c r="U557" s="545"/>
      <c r="V557" s="545"/>
      <c r="W557" s="545"/>
      <c r="X557" s="545"/>
      <c r="Y557" s="545"/>
      <c r="Z557" s="545"/>
    </row>
    <row r="558" ht="9.0" customHeight="1">
      <c r="A558" s="545"/>
      <c r="B558" s="545"/>
      <c r="C558" s="545"/>
      <c r="D558" s="545"/>
      <c r="E558" s="545"/>
      <c r="F558" s="545"/>
      <c r="G558" s="545"/>
      <c r="H558" s="545"/>
      <c r="I558" s="545"/>
      <c r="J558" s="545"/>
      <c r="K558" s="545"/>
      <c r="L558" s="545"/>
      <c r="M558" s="545"/>
      <c r="N558" s="545"/>
      <c r="O558" s="545"/>
      <c r="P558" s="545"/>
      <c r="Q558" s="545"/>
      <c r="R558" s="545"/>
      <c r="S558" s="545"/>
      <c r="T558" s="545"/>
      <c r="U558" s="545"/>
      <c r="V558" s="545"/>
      <c r="W558" s="545"/>
      <c r="X558" s="545"/>
      <c r="Y558" s="545"/>
      <c r="Z558" s="545"/>
    </row>
    <row r="559" ht="9.0" customHeight="1">
      <c r="A559" s="545"/>
      <c r="B559" s="545"/>
      <c r="C559" s="545"/>
      <c r="D559" s="545"/>
      <c r="E559" s="545"/>
      <c r="F559" s="545"/>
      <c r="G559" s="545"/>
      <c r="H559" s="545"/>
      <c r="I559" s="545"/>
      <c r="J559" s="545"/>
      <c r="K559" s="545"/>
      <c r="L559" s="545"/>
      <c r="M559" s="545"/>
      <c r="N559" s="545"/>
      <c r="O559" s="545"/>
      <c r="P559" s="545"/>
      <c r="Q559" s="545"/>
      <c r="R559" s="545"/>
      <c r="S559" s="545"/>
      <c r="T559" s="545"/>
      <c r="U559" s="545"/>
      <c r="V559" s="545"/>
      <c r="W559" s="545"/>
      <c r="X559" s="545"/>
      <c r="Y559" s="545"/>
      <c r="Z559" s="545"/>
    </row>
    <row r="560" ht="9.0" customHeight="1">
      <c r="A560" s="545"/>
      <c r="B560" s="545"/>
      <c r="C560" s="545"/>
      <c r="D560" s="545"/>
      <c r="E560" s="545"/>
      <c r="F560" s="545"/>
      <c r="G560" s="545"/>
      <c r="H560" s="545"/>
      <c r="I560" s="545"/>
      <c r="J560" s="545"/>
      <c r="K560" s="545"/>
      <c r="L560" s="545"/>
      <c r="M560" s="545"/>
      <c r="N560" s="545"/>
      <c r="O560" s="545"/>
      <c r="P560" s="545"/>
      <c r="Q560" s="545"/>
      <c r="R560" s="545"/>
      <c r="S560" s="545"/>
      <c r="T560" s="545"/>
      <c r="U560" s="545"/>
      <c r="V560" s="545"/>
      <c r="W560" s="545"/>
      <c r="X560" s="545"/>
      <c r="Y560" s="545"/>
      <c r="Z560" s="545"/>
    </row>
    <row r="561" ht="9.0" customHeight="1">
      <c r="A561" s="545"/>
      <c r="B561" s="545"/>
      <c r="C561" s="545"/>
      <c r="D561" s="545"/>
      <c r="E561" s="545"/>
      <c r="F561" s="545"/>
      <c r="G561" s="545"/>
      <c r="H561" s="545"/>
      <c r="I561" s="545"/>
      <c r="J561" s="545"/>
      <c r="K561" s="545"/>
      <c r="L561" s="545"/>
      <c r="M561" s="545"/>
      <c r="N561" s="545"/>
      <c r="O561" s="545"/>
      <c r="P561" s="545"/>
      <c r="Q561" s="545"/>
      <c r="R561" s="545"/>
      <c r="S561" s="545"/>
      <c r="T561" s="545"/>
      <c r="U561" s="545"/>
      <c r="V561" s="545"/>
      <c r="W561" s="545"/>
      <c r="X561" s="545"/>
      <c r="Y561" s="545"/>
      <c r="Z561" s="545"/>
    </row>
    <row r="562" ht="9.0" customHeight="1">
      <c r="A562" s="545"/>
      <c r="B562" s="545"/>
      <c r="C562" s="545"/>
      <c r="D562" s="545"/>
      <c r="E562" s="545"/>
      <c r="F562" s="545"/>
      <c r="G562" s="545"/>
      <c r="H562" s="545"/>
      <c r="I562" s="545"/>
      <c r="J562" s="545"/>
      <c r="K562" s="545"/>
      <c r="L562" s="545"/>
      <c r="M562" s="545"/>
      <c r="N562" s="545"/>
      <c r="O562" s="545"/>
      <c r="P562" s="545"/>
      <c r="Q562" s="545"/>
      <c r="R562" s="545"/>
      <c r="S562" s="545"/>
      <c r="T562" s="545"/>
      <c r="U562" s="545"/>
      <c r="V562" s="545"/>
      <c r="W562" s="545"/>
      <c r="X562" s="545"/>
      <c r="Y562" s="545"/>
      <c r="Z562" s="545"/>
    </row>
    <row r="563" ht="9.0" customHeight="1">
      <c r="A563" s="545"/>
      <c r="B563" s="545"/>
      <c r="C563" s="545"/>
      <c r="D563" s="545"/>
      <c r="E563" s="545"/>
      <c r="F563" s="545"/>
      <c r="G563" s="545"/>
      <c r="H563" s="545"/>
      <c r="I563" s="545"/>
      <c r="J563" s="545"/>
      <c r="K563" s="545"/>
      <c r="L563" s="545"/>
      <c r="M563" s="545"/>
      <c r="N563" s="545"/>
      <c r="O563" s="545"/>
      <c r="P563" s="545"/>
      <c r="Q563" s="545"/>
      <c r="R563" s="545"/>
      <c r="S563" s="545"/>
      <c r="T563" s="545"/>
      <c r="U563" s="545"/>
      <c r="V563" s="545"/>
      <c r="W563" s="545"/>
      <c r="X563" s="545"/>
      <c r="Y563" s="545"/>
      <c r="Z563" s="545"/>
    </row>
    <row r="564" ht="9.0" customHeight="1">
      <c r="A564" s="545"/>
      <c r="B564" s="545"/>
      <c r="C564" s="545"/>
      <c r="D564" s="545"/>
      <c r="E564" s="545"/>
      <c r="F564" s="545"/>
      <c r="G564" s="545"/>
      <c r="H564" s="545"/>
      <c r="I564" s="545"/>
      <c r="J564" s="545"/>
      <c r="K564" s="545"/>
      <c r="L564" s="545"/>
      <c r="M564" s="545"/>
      <c r="N564" s="545"/>
      <c r="O564" s="545"/>
      <c r="P564" s="545"/>
      <c r="Q564" s="545"/>
      <c r="R564" s="545"/>
      <c r="S564" s="545"/>
      <c r="T564" s="545"/>
      <c r="U564" s="545"/>
      <c r="V564" s="545"/>
      <c r="W564" s="545"/>
      <c r="X564" s="545"/>
      <c r="Y564" s="545"/>
      <c r="Z564" s="545"/>
    </row>
    <row r="565" ht="9.0" customHeight="1">
      <c r="A565" s="545"/>
      <c r="B565" s="545"/>
      <c r="C565" s="545"/>
      <c r="D565" s="545"/>
      <c r="E565" s="545"/>
      <c r="F565" s="545"/>
      <c r="G565" s="545"/>
      <c r="H565" s="545"/>
      <c r="I565" s="545"/>
      <c r="J565" s="545"/>
      <c r="K565" s="545"/>
      <c r="L565" s="545"/>
      <c r="M565" s="545"/>
      <c r="N565" s="545"/>
      <c r="O565" s="545"/>
      <c r="P565" s="545"/>
      <c r="Q565" s="545"/>
      <c r="R565" s="545"/>
      <c r="S565" s="545"/>
      <c r="T565" s="545"/>
      <c r="U565" s="545"/>
      <c r="V565" s="545"/>
      <c r="W565" s="545"/>
      <c r="X565" s="545"/>
      <c r="Y565" s="545"/>
      <c r="Z565" s="545"/>
    </row>
    <row r="566" ht="9.0" customHeight="1">
      <c r="A566" s="545"/>
      <c r="B566" s="545"/>
      <c r="C566" s="545"/>
      <c r="D566" s="545"/>
      <c r="E566" s="545"/>
      <c r="F566" s="545"/>
      <c r="G566" s="545"/>
      <c r="H566" s="545"/>
      <c r="I566" s="545"/>
      <c r="J566" s="545"/>
      <c r="K566" s="545"/>
      <c r="L566" s="545"/>
      <c r="M566" s="545"/>
      <c r="N566" s="545"/>
      <c r="O566" s="545"/>
      <c r="P566" s="545"/>
      <c r="Q566" s="545"/>
      <c r="R566" s="545"/>
      <c r="S566" s="545"/>
      <c r="T566" s="545"/>
      <c r="U566" s="545"/>
      <c r="V566" s="545"/>
      <c r="W566" s="545"/>
      <c r="X566" s="545"/>
      <c r="Y566" s="545"/>
      <c r="Z566" s="545"/>
    </row>
    <row r="567" ht="9.0" customHeight="1">
      <c r="A567" s="545"/>
      <c r="B567" s="545"/>
      <c r="C567" s="545"/>
      <c r="D567" s="545"/>
      <c r="E567" s="545"/>
      <c r="F567" s="545"/>
      <c r="G567" s="545"/>
      <c r="H567" s="545"/>
      <c r="I567" s="545"/>
      <c r="J567" s="545"/>
      <c r="K567" s="545"/>
      <c r="L567" s="545"/>
      <c r="M567" s="545"/>
      <c r="N567" s="545"/>
      <c r="O567" s="545"/>
      <c r="P567" s="545"/>
      <c r="Q567" s="545"/>
      <c r="R567" s="545"/>
      <c r="S567" s="545"/>
      <c r="T567" s="545"/>
      <c r="U567" s="545"/>
      <c r="V567" s="545"/>
      <c r="W567" s="545"/>
      <c r="X567" s="545"/>
      <c r="Y567" s="545"/>
      <c r="Z567" s="545"/>
    </row>
    <row r="568" ht="9.0" customHeight="1">
      <c r="A568" s="545"/>
      <c r="B568" s="545"/>
      <c r="C568" s="545"/>
      <c r="D568" s="545"/>
      <c r="E568" s="545"/>
      <c r="F568" s="545"/>
      <c r="G568" s="545"/>
      <c r="H568" s="545"/>
      <c r="I568" s="545"/>
      <c r="J568" s="545"/>
      <c r="K568" s="545"/>
      <c r="L568" s="545"/>
      <c r="M568" s="545"/>
      <c r="N568" s="545"/>
      <c r="O568" s="545"/>
      <c r="P568" s="545"/>
      <c r="Q568" s="545"/>
      <c r="R568" s="545"/>
      <c r="S568" s="545"/>
      <c r="T568" s="545"/>
      <c r="U568" s="545"/>
      <c r="V568" s="545"/>
      <c r="W568" s="545"/>
      <c r="X568" s="545"/>
      <c r="Y568" s="545"/>
      <c r="Z568" s="545"/>
    </row>
    <row r="569" ht="9.0" customHeight="1">
      <c r="A569" s="545"/>
      <c r="B569" s="545"/>
      <c r="C569" s="545"/>
      <c r="D569" s="545"/>
      <c r="E569" s="545"/>
      <c r="F569" s="545"/>
      <c r="G569" s="545"/>
      <c r="H569" s="545"/>
      <c r="I569" s="545"/>
      <c r="J569" s="545"/>
      <c r="K569" s="545"/>
      <c r="L569" s="545"/>
      <c r="M569" s="545"/>
      <c r="N569" s="545"/>
      <c r="O569" s="545"/>
      <c r="P569" s="545"/>
      <c r="Q569" s="545"/>
      <c r="R569" s="545"/>
      <c r="S569" s="545"/>
      <c r="T569" s="545"/>
      <c r="U569" s="545"/>
      <c r="V569" s="545"/>
      <c r="W569" s="545"/>
      <c r="X569" s="545"/>
      <c r="Y569" s="545"/>
      <c r="Z569" s="545"/>
    </row>
    <row r="570" ht="9.0" customHeight="1">
      <c r="A570" s="545"/>
      <c r="B570" s="545"/>
      <c r="C570" s="545"/>
      <c r="D570" s="545"/>
      <c r="E570" s="545"/>
      <c r="F570" s="545"/>
      <c r="G570" s="545"/>
      <c r="H570" s="545"/>
      <c r="I570" s="545"/>
      <c r="J570" s="545"/>
      <c r="K570" s="545"/>
      <c r="L570" s="545"/>
      <c r="M570" s="545"/>
      <c r="N570" s="545"/>
      <c r="O570" s="545"/>
      <c r="P570" s="545"/>
      <c r="Q570" s="545"/>
      <c r="R570" s="545"/>
      <c r="S570" s="545"/>
      <c r="T570" s="545"/>
      <c r="U570" s="545"/>
      <c r="V570" s="545"/>
      <c r="W570" s="545"/>
      <c r="X570" s="545"/>
      <c r="Y570" s="545"/>
      <c r="Z570" s="545"/>
    </row>
    <row r="571" ht="9.0" customHeight="1">
      <c r="A571" s="545"/>
      <c r="B571" s="545"/>
      <c r="C571" s="545"/>
      <c r="D571" s="545"/>
      <c r="E571" s="545"/>
      <c r="F571" s="545"/>
      <c r="G571" s="545"/>
      <c r="H571" s="545"/>
      <c r="I571" s="545"/>
      <c r="J571" s="545"/>
      <c r="K571" s="545"/>
      <c r="L571" s="545"/>
      <c r="M571" s="545"/>
      <c r="N571" s="545"/>
      <c r="O571" s="545"/>
      <c r="P571" s="545"/>
      <c r="Q571" s="545"/>
      <c r="R571" s="545"/>
      <c r="S571" s="545"/>
      <c r="T571" s="545"/>
      <c r="U571" s="545"/>
      <c r="V571" s="545"/>
      <c r="W571" s="545"/>
      <c r="X571" s="545"/>
      <c r="Y571" s="545"/>
      <c r="Z571" s="545"/>
    </row>
    <row r="572" ht="9.0" customHeight="1">
      <c r="A572" s="545"/>
      <c r="B572" s="545"/>
      <c r="C572" s="545"/>
      <c r="D572" s="545"/>
      <c r="E572" s="545"/>
      <c r="F572" s="545"/>
      <c r="G572" s="545"/>
      <c r="H572" s="545"/>
      <c r="I572" s="545"/>
      <c r="J572" s="545"/>
      <c r="K572" s="545"/>
      <c r="L572" s="545"/>
      <c r="M572" s="545"/>
      <c r="N572" s="545"/>
      <c r="O572" s="545"/>
      <c r="P572" s="545"/>
      <c r="Q572" s="545"/>
      <c r="R572" s="545"/>
      <c r="S572" s="545"/>
      <c r="T572" s="545"/>
      <c r="U572" s="545"/>
      <c r="V572" s="545"/>
      <c r="W572" s="545"/>
      <c r="X572" s="545"/>
      <c r="Y572" s="545"/>
      <c r="Z572" s="545"/>
    </row>
    <row r="573" ht="9.0" customHeight="1">
      <c r="A573" s="545"/>
      <c r="B573" s="545"/>
      <c r="C573" s="545"/>
      <c r="D573" s="545"/>
      <c r="E573" s="545"/>
      <c r="F573" s="545"/>
      <c r="G573" s="545"/>
      <c r="H573" s="545"/>
      <c r="I573" s="545"/>
      <c r="J573" s="545"/>
      <c r="K573" s="545"/>
      <c r="L573" s="545"/>
      <c r="M573" s="545"/>
      <c r="N573" s="545"/>
      <c r="O573" s="545"/>
      <c r="P573" s="545"/>
      <c r="Q573" s="545"/>
      <c r="R573" s="545"/>
      <c r="S573" s="545"/>
      <c r="T573" s="545"/>
      <c r="U573" s="545"/>
      <c r="V573" s="545"/>
      <c r="W573" s="545"/>
      <c r="X573" s="545"/>
      <c r="Y573" s="545"/>
      <c r="Z573" s="545"/>
    </row>
    <row r="574" ht="9.0" customHeight="1">
      <c r="A574" s="545"/>
      <c r="B574" s="545"/>
      <c r="C574" s="545"/>
      <c r="D574" s="545"/>
      <c r="E574" s="545"/>
      <c r="F574" s="545"/>
      <c r="G574" s="545"/>
      <c r="H574" s="545"/>
      <c r="I574" s="545"/>
      <c r="J574" s="545"/>
      <c r="K574" s="545"/>
      <c r="L574" s="545"/>
      <c r="M574" s="545"/>
      <c r="N574" s="545"/>
      <c r="O574" s="545"/>
      <c r="P574" s="545"/>
      <c r="Q574" s="545"/>
      <c r="R574" s="545"/>
      <c r="S574" s="545"/>
      <c r="T574" s="545"/>
      <c r="U574" s="545"/>
      <c r="V574" s="545"/>
      <c r="W574" s="545"/>
      <c r="X574" s="545"/>
      <c r="Y574" s="545"/>
      <c r="Z574" s="545"/>
    </row>
    <row r="575" ht="9.0" customHeight="1">
      <c r="A575" s="545"/>
      <c r="B575" s="545"/>
      <c r="C575" s="545"/>
      <c r="D575" s="545"/>
      <c r="E575" s="545"/>
      <c r="F575" s="545"/>
      <c r="G575" s="545"/>
      <c r="H575" s="545"/>
      <c r="I575" s="545"/>
      <c r="J575" s="545"/>
      <c r="K575" s="545"/>
      <c r="L575" s="545"/>
      <c r="M575" s="545"/>
      <c r="N575" s="545"/>
      <c r="O575" s="545"/>
      <c r="P575" s="545"/>
      <c r="Q575" s="545"/>
      <c r="R575" s="545"/>
      <c r="S575" s="545"/>
      <c r="T575" s="545"/>
      <c r="U575" s="545"/>
      <c r="V575" s="545"/>
      <c r="W575" s="545"/>
      <c r="X575" s="545"/>
      <c r="Y575" s="545"/>
      <c r="Z575" s="545"/>
    </row>
    <row r="576" ht="9.0" customHeight="1">
      <c r="A576" s="545"/>
      <c r="B576" s="545"/>
      <c r="C576" s="545"/>
      <c r="D576" s="545"/>
      <c r="E576" s="545"/>
      <c r="F576" s="545"/>
      <c r="G576" s="545"/>
      <c r="H576" s="545"/>
      <c r="I576" s="545"/>
      <c r="J576" s="545"/>
      <c r="K576" s="545"/>
      <c r="L576" s="545"/>
      <c r="M576" s="545"/>
      <c r="N576" s="545"/>
      <c r="O576" s="545"/>
      <c r="P576" s="545"/>
      <c r="Q576" s="545"/>
      <c r="R576" s="545"/>
      <c r="S576" s="545"/>
      <c r="T576" s="545"/>
      <c r="U576" s="545"/>
      <c r="V576" s="545"/>
      <c r="W576" s="545"/>
      <c r="X576" s="545"/>
      <c r="Y576" s="545"/>
      <c r="Z576" s="545"/>
    </row>
    <row r="577" ht="9.0" customHeight="1">
      <c r="A577" s="545"/>
      <c r="B577" s="545"/>
      <c r="C577" s="545"/>
      <c r="D577" s="545"/>
      <c r="E577" s="545"/>
      <c r="F577" s="545"/>
      <c r="G577" s="545"/>
      <c r="H577" s="545"/>
      <c r="I577" s="545"/>
      <c r="J577" s="545"/>
      <c r="K577" s="545"/>
      <c r="L577" s="545"/>
      <c r="M577" s="545"/>
      <c r="N577" s="545"/>
      <c r="O577" s="545"/>
      <c r="P577" s="545"/>
      <c r="Q577" s="545"/>
      <c r="R577" s="545"/>
      <c r="S577" s="545"/>
      <c r="T577" s="545"/>
      <c r="U577" s="545"/>
      <c r="V577" s="545"/>
      <c r="W577" s="545"/>
      <c r="X577" s="545"/>
      <c r="Y577" s="545"/>
      <c r="Z577" s="545"/>
    </row>
    <row r="578" ht="9.0" customHeight="1">
      <c r="A578" s="545"/>
      <c r="B578" s="545"/>
      <c r="C578" s="545"/>
      <c r="D578" s="545"/>
      <c r="E578" s="545"/>
      <c r="F578" s="545"/>
      <c r="G578" s="545"/>
      <c r="H578" s="545"/>
      <c r="I578" s="545"/>
      <c r="J578" s="545"/>
      <c r="K578" s="545"/>
      <c r="L578" s="545"/>
      <c r="M578" s="545"/>
      <c r="N578" s="545"/>
      <c r="O578" s="545"/>
      <c r="P578" s="545"/>
      <c r="Q578" s="545"/>
      <c r="R578" s="545"/>
      <c r="S578" s="545"/>
      <c r="T578" s="545"/>
      <c r="U578" s="545"/>
      <c r="V578" s="545"/>
      <c r="W578" s="545"/>
      <c r="X578" s="545"/>
      <c r="Y578" s="545"/>
      <c r="Z578" s="545"/>
    </row>
    <row r="579" ht="9.0" customHeight="1">
      <c r="A579" s="545"/>
      <c r="B579" s="545"/>
      <c r="C579" s="545"/>
      <c r="D579" s="545"/>
      <c r="E579" s="545"/>
      <c r="F579" s="545"/>
      <c r="G579" s="545"/>
      <c r="H579" s="545"/>
      <c r="I579" s="545"/>
      <c r="J579" s="545"/>
      <c r="K579" s="545"/>
      <c r="L579" s="545"/>
      <c r="M579" s="545"/>
      <c r="N579" s="545"/>
      <c r="O579" s="545"/>
      <c r="P579" s="545"/>
      <c r="Q579" s="545"/>
      <c r="R579" s="545"/>
      <c r="S579" s="545"/>
      <c r="T579" s="545"/>
      <c r="U579" s="545"/>
      <c r="V579" s="545"/>
      <c r="W579" s="545"/>
      <c r="X579" s="545"/>
      <c r="Y579" s="545"/>
      <c r="Z579" s="545"/>
    </row>
    <row r="580" ht="9.0" customHeight="1">
      <c r="A580" s="545"/>
      <c r="B580" s="545"/>
      <c r="C580" s="545"/>
      <c r="D580" s="545"/>
      <c r="E580" s="545"/>
      <c r="F580" s="545"/>
      <c r="G580" s="545"/>
      <c r="H580" s="545"/>
      <c r="I580" s="545"/>
      <c r="J580" s="545"/>
      <c r="K580" s="545"/>
      <c r="L580" s="545"/>
      <c r="M580" s="545"/>
      <c r="N580" s="545"/>
      <c r="O580" s="545"/>
      <c r="P580" s="545"/>
      <c r="Q580" s="545"/>
      <c r="R580" s="545"/>
      <c r="S580" s="545"/>
      <c r="T580" s="545"/>
      <c r="U580" s="545"/>
      <c r="V580" s="545"/>
      <c r="W580" s="545"/>
      <c r="X580" s="545"/>
      <c r="Y580" s="545"/>
      <c r="Z580" s="545"/>
    </row>
    <row r="581" ht="9.0" customHeight="1">
      <c r="A581" s="545"/>
      <c r="B581" s="545"/>
      <c r="C581" s="545"/>
      <c r="D581" s="545"/>
      <c r="E581" s="545"/>
      <c r="F581" s="545"/>
      <c r="G581" s="545"/>
      <c r="H581" s="545"/>
      <c r="I581" s="545"/>
      <c r="J581" s="545"/>
      <c r="K581" s="545"/>
      <c r="L581" s="545"/>
      <c r="M581" s="545"/>
      <c r="N581" s="545"/>
      <c r="O581" s="545"/>
      <c r="P581" s="545"/>
      <c r="Q581" s="545"/>
      <c r="R581" s="545"/>
      <c r="S581" s="545"/>
      <c r="T581" s="545"/>
      <c r="U581" s="545"/>
      <c r="V581" s="545"/>
      <c r="W581" s="545"/>
      <c r="X581" s="545"/>
      <c r="Y581" s="545"/>
      <c r="Z581" s="545"/>
    </row>
    <row r="582" ht="9.0" customHeight="1">
      <c r="A582" s="545"/>
      <c r="B582" s="545"/>
      <c r="C582" s="545"/>
      <c r="D582" s="545"/>
      <c r="E582" s="545"/>
      <c r="F582" s="545"/>
      <c r="G582" s="545"/>
      <c r="H582" s="545"/>
      <c r="I582" s="545"/>
      <c r="J582" s="545"/>
      <c r="K582" s="545"/>
      <c r="L582" s="545"/>
      <c r="M582" s="545"/>
      <c r="N582" s="545"/>
      <c r="O582" s="545"/>
      <c r="P582" s="545"/>
      <c r="Q582" s="545"/>
      <c r="R582" s="545"/>
      <c r="S582" s="545"/>
      <c r="T582" s="545"/>
      <c r="U582" s="545"/>
      <c r="V582" s="545"/>
      <c r="W582" s="545"/>
      <c r="X582" s="545"/>
      <c r="Y582" s="545"/>
      <c r="Z582" s="545"/>
    </row>
    <row r="583" ht="9.0" customHeight="1">
      <c r="A583" s="545"/>
      <c r="B583" s="545"/>
      <c r="C583" s="545"/>
      <c r="D583" s="545"/>
      <c r="E583" s="545"/>
      <c r="F583" s="545"/>
      <c r="G583" s="545"/>
      <c r="H583" s="545"/>
      <c r="I583" s="545"/>
      <c r="J583" s="545"/>
      <c r="K583" s="545"/>
      <c r="L583" s="545"/>
      <c r="M583" s="545"/>
      <c r="N583" s="545"/>
      <c r="O583" s="545"/>
      <c r="P583" s="545"/>
      <c r="Q583" s="545"/>
      <c r="R583" s="545"/>
      <c r="S583" s="545"/>
      <c r="T583" s="545"/>
      <c r="U583" s="545"/>
      <c r="V583" s="545"/>
      <c r="W583" s="545"/>
      <c r="X583" s="545"/>
      <c r="Y583" s="545"/>
      <c r="Z583" s="545"/>
    </row>
    <row r="584" ht="9.0" customHeight="1">
      <c r="A584" s="545"/>
      <c r="B584" s="545"/>
      <c r="C584" s="545"/>
      <c r="D584" s="545"/>
      <c r="E584" s="545"/>
      <c r="F584" s="545"/>
      <c r="G584" s="545"/>
      <c r="H584" s="545"/>
      <c r="I584" s="545"/>
      <c r="J584" s="545"/>
      <c r="K584" s="545"/>
      <c r="L584" s="545"/>
      <c r="M584" s="545"/>
      <c r="N584" s="545"/>
      <c r="O584" s="545"/>
      <c r="P584" s="545"/>
      <c r="Q584" s="545"/>
      <c r="R584" s="545"/>
      <c r="S584" s="545"/>
      <c r="T584" s="545"/>
      <c r="U584" s="545"/>
      <c r="V584" s="545"/>
      <c r="W584" s="545"/>
      <c r="X584" s="545"/>
      <c r="Y584" s="545"/>
      <c r="Z584" s="545"/>
    </row>
    <row r="585" ht="9.0" customHeight="1">
      <c r="A585" s="545"/>
      <c r="B585" s="545"/>
      <c r="C585" s="545"/>
      <c r="D585" s="545"/>
      <c r="E585" s="545"/>
      <c r="F585" s="545"/>
      <c r="G585" s="545"/>
      <c r="H585" s="545"/>
      <c r="I585" s="545"/>
      <c r="J585" s="545"/>
      <c r="K585" s="545"/>
      <c r="L585" s="545"/>
      <c r="M585" s="545"/>
      <c r="N585" s="545"/>
      <c r="O585" s="545"/>
      <c r="P585" s="545"/>
      <c r="Q585" s="545"/>
      <c r="R585" s="545"/>
      <c r="S585" s="545"/>
      <c r="T585" s="545"/>
      <c r="U585" s="545"/>
      <c r="V585" s="545"/>
      <c r="W585" s="545"/>
      <c r="X585" s="545"/>
      <c r="Y585" s="545"/>
      <c r="Z585" s="545"/>
    </row>
    <row r="586" ht="9.0" customHeight="1">
      <c r="A586" s="545"/>
      <c r="B586" s="545"/>
      <c r="C586" s="545"/>
      <c r="D586" s="545"/>
      <c r="E586" s="545"/>
      <c r="F586" s="545"/>
      <c r="G586" s="545"/>
      <c r="H586" s="545"/>
      <c r="I586" s="545"/>
      <c r="J586" s="545"/>
      <c r="K586" s="545"/>
      <c r="L586" s="545"/>
      <c r="M586" s="545"/>
      <c r="N586" s="545"/>
      <c r="O586" s="545"/>
      <c r="P586" s="545"/>
      <c r="Q586" s="545"/>
      <c r="R586" s="545"/>
      <c r="S586" s="545"/>
      <c r="T586" s="545"/>
      <c r="U586" s="545"/>
      <c r="V586" s="545"/>
      <c r="W586" s="545"/>
      <c r="X586" s="545"/>
      <c r="Y586" s="545"/>
      <c r="Z586" s="545"/>
    </row>
    <row r="587" ht="9.0" customHeight="1">
      <c r="A587" s="545"/>
      <c r="B587" s="545"/>
      <c r="C587" s="545"/>
      <c r="D587" s="545"/>
      <c r="E587" s="545"/>
      <c r="F587" s="545"/>
      <c r="G587" s="545"/>
      <c r="H587" s="545"/>
      <c r="I587" s="545"/>
      <c r="J587" s="545"/>
      <c r="K587" s="545"/>
      <c r="L587" s="545"/>
      <c r="M587" s="545"/>
      <c r="N587" s="545"/>
      <c r="O587" s="545"/>
      <c r="P587" s="545"/>
      <c r="Q587" s="545"/>
      <c r="R587" s="545"/>
      <c r="S587" s="545"/>
      <c r="T587" s="545"/>
      <c r="U587" s="545"/>
      <c r="V587" s="545"/>
      <c r="W587" s="545"/>
      <c r="X587" s="545"/>
      <c r="Y587" s="545"/>
      <c r="Z587" s="545"/>
    </row>
    <row r="588" ht="9.0" customHeight="1">
      <c r="A588" s="545"/>
      <c r="B588" s="545"/>
      <c r="C588" s="545"/>
      <c r="D588" s="545"/>
      <c r="E588" s="545"/>
      <c r="F588" s="545"/>
      <c r="G588" s="545"/>
      <c r="H588" s="545"/>
      <c r="I588" s="545"/>
      <c r="J588" s="545"/>
      <c r="K588" s="545"/>
      <c r="L588" s="545"/>
      <c r="M588" s="545"/>
      <c r="N588" s="545"/>
      <c r="O588" s="545"/>
      <c r="P588" s="545"/>
      <c r="Q588" s="545"/>
      <c r="R588" s="545"/>
      <c r="S588" s="545"/>
      <c r="T588" s="545"/>
      <c r="U588" s="545"/>
      <c r="V588" s="545"/>
      <c r="W588" s="545"/>
      <c r="X588" s="545"/>
      <c r="Y588" s="545"/>
      <c r="Z588" s="545"/>
    </row>
    <row r="589" ht="9.0" customHeight="1">
      <c r="A589" s="545"/>
      <c r="B589" s="545"/>
      <c r="C589" s="545"/>
      <c r="D589" s="545"/>
      <c r="E589" s="545"/>
      <c r="F589" s="545"/>
      <c r="G589" s="545"/>
      <c r="H589" s="545"/>
      <c r="I589" s="545"/>
      <c r="J589" s="545"/>
      <c r="K589" s="545"/>
      <c r="L589" s="545"/>
      <c r="M589" s="545"/>
      <c r="N589" s="545"/>
      <c r="O589" s="545"/>
      <c r="P589" s="545"/>
      <c r="Q589" s="545"/>
      <c r="R589" s="545"/>
      <c r="S589" s="545"/>
      <c r="T589" s="545"/>
      <c r="U589" s="545"/>
      <c r="V589" s="545"/>
      <c r="W589" s="545"/>
      <c r="X589" s="545"/>
      <c r="Y589" s="545"/>
      <c r="Z589" s="545"/>
    </row>
    <row r="590" ht="9.0" customHeight="1">
      <c r="A590" s="545"/>
      <c r="B590" s="545"/>
      <c r="C590" s="545"/>
      <c r="D590" s="545"/>
      <c r="E590" s="545"/>
      <c r="F590" s="545"/>
      <c r="G590" s="545"/>
      <c r="H590" s="545"/>
      <c r="I590" s="545"/>
      <c r="J590" s="545"/>
      <c r="K590" s="545"/>
      <c r="L590" s="545"/>
      <c r="M590" s="545"/>
      <c r="N590" s="545"/>
      <c r="O590" s="545"/>
      <c r="P590" s="545"/>
      <c r="Q590" s="545"/>
      <c r="R590" s="545"/>
      <c r="S590" s="545"/>
      <c r="T590" s="545"/>
      <c r="U590" s="545"/>
      <c r="V590" s="545"/>
      <c r="W590" s="545"/>
      <c r="X590" s="545"/>
      <c r="Y590" s="545"/>
      <c r="Z590" s="545"/>
    </row>
    <row r="591" ht="9.0" customHeight="1">
      <c r="A591" s="545"/>
      <c r="B591" s="545"/>
      <c r="C591" s="545"/>
      <c r="D591" s="545"/>
      <c r="E591" s="545"/>
      <c r="F591" s="545"/>
      <c r="G591" s="545"/>
      <c r="H591" s="545"/>
      <c r="I591" s="545"/>
      <c r="J591" s="545"/>
      <c r="K591" s="545"/>
      <c r="L591" s="545"/>
      <c r="M591" s="545"/>
      <c r="N591" s="545"/>
      <c r="O591" s="545"/>
      <c r="P591" s="545"/>
      <c r="Q591" s="545"/>
      <c r="R591" s="545"/>
      <c r="S591" s="545"/>
      <c r="T591" s="545"/>
      <c r="U591" s="545"/>
      <c r="V591" s="545"/>
      <c r="W591" s="545"/>
      <c r="X591" s="545"/>
      <c r="Y591" s="545"/>
      <c r="Z591" s="545"/>
    </row>
    <row r="592" ht="9.0" customHeight="1">
      <c r="A592" s="545"/>
      <c r="B592" s="545"/>
      <c r="C592" s="545"/>
      <c r="D592" s="545"/>
      <c r="E592" s="545"/>
      <c r="F592" s="545"/>
      <c r="G592" s="545"/>
      <c r="H592" s="545"/>
      <c r="I592" s="545"/>
      <c r="J592" s="545"/>
      <c r="K592" s="545"/>
      <c r="L592" s="545"/>
      <c r="M592" s="545"/>
      <c r="N592" s="545"/>
      <c r="O592" s="545"/>
      <c r="P592" s="545"/>
      <c r="Q592" s="545"/>
      <c r="R592" s="545"/>
      <c r="S592" s="545"/>
      <c r="T592" s="545"/>
      <c r="U592" s="545"/>
      <c r="V592" s="545"/>
      <c r="W592" s="545"/>
      <c r="X592" s="545"/>
      <c r="Y592" s="545"/>
      <c r="Z592" s="545"/>
    </row>
    <row r="593" ht="9.0" customHeight="1">
      <c r="A593" s="545"/>
      <c r="B593" s="545"/>
      <c r="C593" s="545"/>
      <c r="D593" s="545"/>
      <c r="E593" s="545"/>
      <c r="F593" s="545"/>
      <c r="G593" s="545"/>
      <c r="H593" s="545"/>
      <c r="I593" s="545"/>
      <c r="J593" s="545"/>
      <c r="K593" s="545"/>
      <c r="L593" s="545"/>
      <c r="M593" s="545"/>
      <c r="N593" s="545"/>
      <c r="O593" s="545"/>
      <c r="P593" s="545"/>
      <c r="Q593" s="545"/>
      <c r="R593" s="545"/>
      <c r="S593" s="545"/>
      <c r="T593" s="545"/>
      <c r="U593" s="545"/>
      <c r="V593" s="545"/>
      <c r="W593" s="545"/>
      <c r="X593" s="545"/>
      <c r="Y593" s="545"/>
      <c r="Z593" s="545"/>
    </row>
    <row r="594" ht="9.0" customHeight="1">
      <c r="A594" s="545"/>
      <c r="B594" s="545"/>
      <c r="C594" s="545"/>
      <c r="D594" s="545"/>
      <c r="E594" s="545"/>
      <c r="F594" s="545"/>
      <c r="G594" s="545"/>
      <c r="H594" s="545"/>
      <c r="I594" s="545"/>
      <c r="J594" s="545"/>
      <c r="K594" s="545"/>
      <c r="L594" s="545"/>
      <c r="M594" s="545"/>
      <c r="N594" s="545"/>
      <c r="O594" s="545"/>
      <c r="P594" s="545"/>
      <c r="Q594" s="545"/>
      <c r="R594" s="545"/>
      <c r="S594" s="545"/>
      <c r="T594" s="545"/>
      <c r="U594" s="545"/>
      <c r="V594" s="545"/>
      <c r="W594" s="545"/>
      <c r="X594" s="545"/>
      <c r="Y594" s="545"/>
      <c r="Z594" s="545"/>
    </row>
    <row r="595" ht="9.0" customHeight="1">
      <c r="A595" s="545"/>
      <c r="B595" s="545"/>
      <c r="C595" s="545"/>
      <c r="D595" s="545"/>
      <c r="E595" s="545"/>
      <c r="F595" s="545"/>
      <c r="G595" s="545"/>
      <c r="H595" s="545"/>
      <c r="I595" s="545"/>
      <c r="J595" s="545"/>
      <c r="K595" s="545"/>
      <c r="L595" s="545"/>
      <c r="M595" s="545"/>
      <c r="N595" s="545"/>
      <c r="O595" s="545"/>
      <c r="P595" s="545"/>
      <c r="Q595" s="545"/>
      <c r="R595" s="545"/>
      <c r="S595" s="545"/>
      <c r="T595" s="545"/>
      <c r="U595" s="545"/>
      <c r="V595" s="545"/>
      <c r="W595" s="545"/>
      <c r="X595" s="545"/>
      <c r="Y595" s="545"/>
      <c r="Z595" s="545"/>
    </row>
    <row r="596" ht="9.0" customHeight="1">
      <c r="A596" s="545"/>
      <c r="B596" s="545"/>
      <c r="C596" s="545"/>
      <c r="D596" s="545"/>
      <c r="E596" s="545"/>
      <c r="F596" s="545"/>
      <c r="G596" s="545"/>
      <c r="H596" s="545"/>
      <c r="I596" s="545"/>
      <c r="J596" s="545"/>
      <c r="K596" s="545"/>
      <c r="L596" s="545"/>
      <c r="M596" s="545"/>
      <c r="N596" s="545"/>
      <c r="O596" s="545"/>
      <c r="P596" s="545"/>
      <c r="Q596" s="545"/>
      <c r="R596" s="545"/>
      <c r="S596" s="545"/>
      <c r="T596" s="545"/>
      <c r="U596" s="545"/>
      <c r="V596" s="545"/>
      <c r="W596" s="545"/>
      <c r="X596" s="545"/>
      <c r="Y596" s="545"/>
      <c r="Z596" s="545"/>
    </row>
    <row r="597" ht="9.0" customHeight="1">
      <c r="A597" s="545"/>
      <c r="B597" s="545"/>
      <c r="C597" s="545"/>
      <c r="D597" s="545"/>
      <c r="E597" s="545"/>
      <c r="F597" s="545"/>
      <c r="G597" s="545"/>
      <c r="H597" s="545"/>
      <c r="I597" s="545"/>
      <c r="J597" s="545"/>
      <c r="K597" s="545"/>
      <c r="L597" s="545"/>
      <c r="M597" s="545"/>
      <c r="N597" s="545"/>
      <c r="O597" s="545"/>
      <c r="P597" s="545"/>
      <c r="Q597" s="545"/>
      <c r="R597" s="545"/>
      <c r="S597" s="545"/>
      <c r="T597" s="545"/>
      <c r="U597" s="545"/>
      <c r="V597" s="545"/>
      <c r="W597" s="545"/>
      <c r="X597" s="545"/>
      <c r="Y597" s="545"/>
      <c r="Z597" s="545"/>
    </row>
    <row r="598" ht="9.0" customHeight="1">
      <c r="A598" s="545"/>
      <c r="B598" s="545"/>
      <c r="C598" s="545"/>
      <c r="D598" s="545"/>
      <c r="E598" s="545"/>
      <c r="F598" s="545"/>
      <c r="G598" s="545"/>
      <c r="H598" s="545"/>
      <c r="I598" s="545"/>
      <c r="J598" s="545"/>
      <c r="K598" s="545"/>
      <c r="L598" s="545"/>
      <c r="M598" s="545"/>
      <c r="N598" s="545"/>
      <c r="O598" s="545"/>
      <c r="P598" s="545"/>
      <c r="Q598" s="545"/>
      <c r="R598" s="545"/>
      <c r="S598" s="545"/>
      <c r="T598" s="545"/>
      <c r="U598" s="545"/>
      <c r="V598" s="545"/>
      <c r="W598" s="545"/>
      <c r="X598" s="545"/>
      <c r="Y598" s="545"/>
      <c r="Z598" s="545"/>
    </row>
    <row r="599" ht="9.0" customHeight="1">
      <c r="A599" s="545"/>
      <c r="B599" s="545"/>
      <c r="C599" s="545"/>
      <c r="D599" s="545"/>
      <c r="E599" s="545"/>
      <c r="F599" s="545"/>
      <c r="G599" s="545"/>
      <c r="H599" s="545"/>
      <c r="I599" s="545"/>
      <c r="J599" s="545"/>
      <c r="K599" s="545"/>
      <c r="L599" s="545"/>
      <c r="M599" s="545"/>
      <c r="N599" s="545"/>
      <c r="O599" s="545"/>
      <c r="P599" s="545"/>
      <c r="Q599" s="545"/>
      <c r="R599" s="545"/>
      <c r="S599" s="545"/>
      <c r="T599" s="545"/>
      <c r="U599" s="545"/>
      <c r="V599" s="545"/>
      <c r="W599" s="545"/>
      <c r="X599" s="545"/>
      <c r="Y599" s="545"/>
      <c r="Z599" s="545"/>
    </row>
    <row r="600" ht="9.0" customHeight="1">
      <c r="A600" s="545"/>
      <c r="B600" s="545"/>
      <c r="C600" s="545"/>
      <c r="D600" s="545"/>
      <c r="E600" s="545"/>
      <c r="F600" s="545"/>
      <c r="G600" s="545"/>
      <c r="H600" s="545"/>
      <c r="I600" s="545"/>
      <c r="J600" s="545"/>
      <c r="K600" s="545"/>
      <c r="L600" s="545"/>
      <c r="M600" s="545"/>
      <c r="N600" s="545"/>
      <c r="O600" s="545"/>
      <c r="P600" s="545"/>
      <c r="Q600" s="545"/>
      <c r="R600" s="545"/>
      <c r="S600" s="545"/>
      <c r="T600" s="545"/>
      <c r="U600" s="545"/>
      <c r="V600" s="545"/>
      <c r="W600" s="545"/>
      <c r="X600" s="545"/>
      <c r="Y600" s="545"/>
      <c r="Z600" s="545"/>
    </row>
    <row r="601" ht="9.0" customHeight="1">
      <c r="A601" s="545"/>
      <c r="B601" s="545"/>
      <c r="C601" s="545"/>
      <c r="D601" s="545"/>
      <c r="E601" s="545"/>
      <c r="F601" s="545"/>
      <c r="G601" s="545"/>
      <c r="H601" s="545"/>
      <c r="I601" s="545"/>
      <c r="J601" s="545"/>
      <c r="K601" s="545"/>
      <c r="L601" s="545"/>
      <c r="M601" s="545"/>
      <c r="N601" s="545"/>
      <c r="O601" s="545"/>
      <c r="P601" s="545"/>
      <c r="Q601" s="545"/>
      <c r="R601" s="545"/>
      <c r="S601" s="545"/>
      <c r="T601" s="545"/>
      <c r="U601" s="545"/>
      <c r="V601" s="545"/>
      <c r="W601" s="545"/>
      <c r="X601" s="545"/>
      <c r="Y601" s="545"/>
      <c r="Z601" s="545"/>
    </row>
    <row r="602" ht="9.0" customHeight="1">
      <c r="A602" s="545"/>
      <c r="B602" s="545"/>
      <c r="C602" s="545"/>
      <c r="D602" s="545"/>
      <c r="E602" s="545"/>
      <c r="F602" s="545"/>
      <c r="G602" s="545"/>
      <c r="H602" s="545"/>
      <c r="I602" s="545"/>
      <c r="J602" s="545"/>
      <c r="K602" s="545"/>
      <c r="L602" s="545"/>
      <c r="M602" s="545"/>
      <c r="N602" s="545"/>
      <c r="O602" s="545"/>
      <c r="P602" s="545"/>
      <c r="Q602" s="545"/>
      <c r="R602" s="545"/>
      <c r="S602" s="545"/>
      <c r="T602" s="545"/>
      <c r="U602" s="545"/>
      <c r="V602" s="545"/>
      <c r="W602" s="545"/>
      <c r="X602" s="545"/>
      <c r="Y602" s="545"/>
      <c r="Z602" s="545"/>
    </row>
    <row r="603" ht="9.0" customHeight="1">
      <c r="A603" s="545"/>
      <c r="B603" s="545"/>
      <c r="C603" s="545"/>
      <c r="D603" s="545"/>
      <c r="E603" s="545"/>
      <c r="F603" s="545"/>
      <c r="G603" s="545"/>
      <c r="H603" s="545"/>
      <c r="I603" s="545"/>
      <c r="J603" s="545"/>
      <c r="K603" s="545"/>
      <c r="L603" s="545"/>
      <c r="M603" s="545"/>
      <c r="N603" s="545"/>
      <c r="O603" s="545"/>
      <c r="P603" s="545"/>
      <c r="Q603" s="545"/>
      <c r="R603" s="545"/>
      <c r="S603" s="545"/>
      <c r="T603" s="545"/>
      <c r="U603" s="545"/>
      <c r="V603" s="545"/>
      <c r="W603" s="545"/>
      <c r="X603" s="545"/>
      <c r="Y603" s="545"/>
      <c r="Z603" s="545"/>
    </row>
    <row r="604" ht="9.0" customHeight="1">
      <c r="A604" s="545"/>
      <c r="B604" s="545"/>
      <c r="C604" s="545"/>
      <c r="D604" s="545"/>
      <c r="E604" s="545"/>
      <c r="F604" s="545"/>
      <c r="G604" s="545"/>
      <c r="H604" s="545"/>
      <c r="I604" s="545"/>
      <c r="J604" s="545"/>
      <c r="K604" s="545"/>
      <c r="L604" s="545"/>
      <c r="M604" s="545"/>
      <c r="N604" s="545"/>
      <c r="O604" s="545"/>
      <c r="P604" s="545"/>
      <c r="Q604" s="545"/>
      <c r="R604" s="545"/>
      <c r="S604" s="545"/>
      <c r="T604" s="545"/>
      <c r="U604" s="545"/>
      <c r="V604" s="545"/>
      <c r="W604" s="545"/>
      <c r="X604" s="545"/>
      <c r="Y604" s="545"/>
      <c r="Z604" s="545"/>
    </row>
    <row r="605" ht="9.0" customHeight="1">
      <c r="A605" s="545"/>
      <c r="B605" s="545"/>
      <c r="C605" s="545"/>
      <c r="D605" s="545"/>
      <c r="E605" s="545"/>
      <c r="F605" s="545"/>
      <c r="G605" s="545"/>
      <c r="H605" s="545"/>
      <c r="I605" s="545"/>
      <c r="J605" s="545"/>
      <c r="K605" s="545"/>
      <c r="L605" s="545"/>
      <c r="M605" s="545"/>
      <c r="N605" s="545"/>
      <c r="O605" s="545"/>
      <c r="P605" s="545"/>
      <c r="Q605" s="545"/>
      <c r="R605" s="545"/>
      <c r="S605" s="545"/>
      <c r="T605" s="545"/>
      <c r="U605" s="545"/>
      <c r="V605" s="545"/>
      <c r="W605" s="545"/>
      <c r="X605" s="545"/>
      <c r="Y605" s="545"/>
      <c r="Z605" s="545"/>
    </row>
    <row r="606" ht="9.0" customHeight="1">
      <c r="A606" s="545"/>
      <c r="B606" s="545"/>
      <c r="C606" s="545"/>
      <c r="D606" s="545"/>
      <c r="E606" s="545"/>
      <c r="F606" s="545"/>
      <c r="G606" s="545"/>
      <c r="H606" s="545"/>
      <c r="I606" s="545"/>
      <c r="J606" s="545"/>
      <c r="K606" s="545"/>
      <c r="L606" s="545"/>
      <c r="M606" s="545"/>
      <c r="N606" s="545"/>
      <c r="O606" s="545"/>
      <c r="P606" s="545"/>
      <c r="Q606" s="545"/>
      <c r="R606" s="545"/>
      <c r="S606" s="545"/>
      <c r="T606" s="545"/>
      <c r="U606" s="545"/>
      <c r="V606" s="545"/>
      <c r="W606" s="545"/>
      <c r="X606" s="545"/>
      <c r="Y606" s="545"/>
      <c r="Z606" s="545"/>
    </row>
    <row r="607" ht="9.0" customHeight="1">
      <c r="A607" s="545"/>
      <c r="B607" s="545"/>
      <c r="C607" s="545"/>
      <c r="D607" s="545"/>
      <c r="E607" s="545"/>
      <c r="F607" s="545"/>
      <c r="G607" s="545"/>
      <c r="H607" s="545"/>
      <c r="I607" s="545"/>
      <c r="J607" s="545"/>
      <c r="K607" s="545"/>
      <c r="L607" s="545"/>
      <c r="M607" s="545"/>
      <c r="N607" s="545"/>
      <c r="O607" s="545"/>
      <c r="P607" s="545"/>
      <c r="Q607" s="545"/>
      <c r="R607" s="545"/>
      <c r="S607" s="545"/>
      <c r="T607" s="545"/>
      <c r="U607" s="545"/>
      <c r="V607" s="545"/>
      <c r="W607" s="545"/>
      <c r="X607" s="545"/>
      <c r="Y607" s="545"/>
      <c r="Z607" s="545"/>
    </row>
    <row r="608" ht="9.0" customHeight="1">
      <c r="A608" s="545"/>
      <c r="B608" s="545"/>
      <c r="C608" s="545"/>
      <c r="D608" s="545"/>
      <c r="E608" s="545"/>
      <c r="F608" s="545"/>
      <c r="G608" s="545"/>
      <c r="H608" s="545"/>
      <c r="I608" s="545"/>
      <c r="J608" s="545"/>
      <c r="K608" s="545"/>
      <c r="L608" s="545"/>
      <c r="M608" s="545"/>
      <c r="N608" s="545"/>
      <c r="O608" s="545"/>
      <c r="P608" s="545"/>
      <c r="Q608" s="545"/>
      <c r="R608" s="545"/>
      <c r="S608" s="545"/>
      <c r="T608" s="545"/>
      <c r="U608" s="545"/>
      <c r="V608" s="545"/>
      <c r="W608" s="545"/>
      <c r="X608" s="545"/>
      <c r="Y608" s="545"/>
      <c r="Z608" s="545"/>
    </row>
    <row r="609" ht="9.0" customHeight="1">
      <c r="A609" s="545"/>
      <c r="B609" s="545"/>
      <c r="C609" s="545"/>
      <c r="D609" s="545"/>
      <c r="E609" s="545"/>
      <c r="F609" s="545"/>
      <c r="G609" s="545"/>
      <c r="H609" s="545"/>
      <c r="I609" s="545"/>
      <c r="J609" s="545"/>
      <c r="K609" s="545"/>
      <c r="L609" s="545"/>
      <c r="M609" s="545"/>
      <c r="N609" s="545"/>
      <c r="O609" s="545"/>
      <c r="P609" s="545"/>
      <c r="Q609" s="545"/>
      <c r="R609" s="545"/>
      <c r="S609" s="545"/>
      <c r="T609" s="545"/>
      <c r="U609" s="545"/>
      <c r="V609" s="545"/>
      <c r="W609" s="545"/>
      <c r="X609" s="545"/>
      <c r="Y609" s="545"/>
      <c r="Z609" s="545"/>
    </row>
    <row r="610" ht="9.0" customHeight="1">
      <c r="A610" s="545"/>
      <c r="B610" s="545"/>
      <c r="C610" s="545"/>
      <c r="D610" s="545"/>
      <c r="E610" s="545"/>
      <c r="F610" s="545"/>
      <c r="G610" s="545"/>
      <c r="H610" s="545"/>
      <c r="I610" s="545"/>
      <c r="J610" s="545"/>
      <c r="K610" s="545"/>
      <c r="L610" s="545"/>
      <c r="M610" s="545"/>
      <c r="N610" s="545"/>
      <c r="O610" s="545"/>
      <c r="P610" s="545"/>
      <c r="Q610" s="545"/>
      <c r="R610" s="545"/>
      <c r="S610" s="545"/>
      <c r="T610" s="545"/>
      <c r="U610" s="545"/>
      <c r="V610" s="545"/>
      <c r="W610" s="545"/>
      <c r="X610" s="545"/>
      <c r="Y610" s="545"/>
      <c r="Z610" s="545"/>
    </row>
    <row r="611" ht="9.0" customHeight="1">
      <c r="A611" s="545"/>
      <c r="B611" s="545"/>
      <c r="C611" s="545"/>
      <c r="D611" s="545"/>
      <c r="E611" s="545"/>
      <c r="F611" s="545"/>
      <c r="G611" s="545"/>
      <c r="H611" s="545"/>
      <c r="I611" s="545"/>
      <c r="J611" s="545"/>
      <c r="K611" s="545"/>
      <c r="L611" s="545"/>
      <c r="M611" s="545"/>
      <c r="N611" s="545"/>
      <c r="O611" s="545"/>
      <c r="P611" s="545"/>
      <c r="Q611" s="545"/>
      <c r="R611" s="545"/>
      <c r="S611" s="545"/>
      <c r="T611" s="545"/>
      <c r="U611" s="545"/>
      <c r="V611" s="545"/>
      <c r="W611" s="545"/>
      <c r="X611" s="545"/>
      <c r="Y611" s="545"/>
      <c r="Z611" s="545"/>
    </row>
    <row r="612" ht="9.0" customHeight="1">
      <c r="A612" s="545"/>
      <c r="B612" s="545"/>
      <c r="C612" s="545"/>
      <c r="D612" s="545"/>
      <c r="E612" s="545"/>
      <c r="F612" s="545"/>
      <c r="G612" s="545"/>
      <c r="H612" s="545"/>
      <c r="I612" s="545"/>
      <c r="J612" s="545"/>
      <c r="K612" s="545"/>
      <c r="L612" s="545"/>
      <c r="M612" s="545"/>
      <c r="N612" s="545"/>
      <c r="O612" s="545"/>
      <c r="P612" s="545"/>
      <c r="Q612" s="545"/>
      <c r="R612" s="545"/>
      <c r="S612" s="545"/>
      <c r="T612" s="545"/>
      <c r="U612" s="545"/>
      <c r="V612" s="545"/>
      <c r="W612" s="545"/>
      <c r="X612" s="545"/>
      <c r="Y612" s="545"/>
      <c r="Z612" s="545"/>
    </row>
    <row r="613" ht="9.0" customHeight="1">
      <c r="A613" s="545"/>
      <c r="B613" s="545"/>
      <c r="C613" s="545"/>
      <c r="D613" s="545"/>
      <c r="E613" s="545"/>
      <c r="F613" s="545"/>
      <c r="G613" s="545"/>
      <c r="H613" s="545"/>
      <c r="I613" s="545"/>
      <c r="J613" s="545"/>
      <c r="K613" s="545"/>
      <c r="L613" s="545"/>
      <c r="M613" s="545"/>
      <c r="N613" s="545"/>
      <c r="O613" s="545"/>
      <c r="P613" s="545"/>
      <c r="Q613" s="545"/>
      <c r="R613" s="545"/>
      <c r="S613" s="545"/>
      <c r="T613" s="545"/>
      <c r="U613" s="545"/>
      <c r="V613" s="545"/>
      <c r="W613" s="545"/>
      <c r="X613" s="545"/>
      <c r="Y613" s="545"/>
      <c r="Z613" s="545"/>
    </row>
    <row r="614" ht="9.0" customHeight="1">
      <c r="A614" s="545"/>
      <c r="B614" s="545"/>
      <c r="C614" s="545"/>
      <c r="D614" s="545"/>
      <c r="E614" s="545"/>
      <c r="F614" s="545"/>
      <c r="G614" s="545"/>
      <c r="H614" s="545"/>
      <c r="I614" s="545"/>
      <c r="J614" s="545"/>
      <c r="K614" s="545"/>
      <c r="L614" s="545"/>
      <c r="M614" s="545"/>
      <c r="N614" s="545"/>
      <c r="O614" s="545"/>
      <c r="P614" s="545"/>
      <c r="Q614" s="545"/>
      <c r="R614" s="545"/>
      <c r="S614" s="545"/>
      <c r="T614" s="545"/>
      <c r="U614" s="545"/>
      <c r="V614" s="545"/>
      <c r="W614" s="545"/>
      <c r="X614" s="545"/>
      <c r="Y614" s="545"/>
      <c r="Z614" s="545"/>
    </row>
    <row r="615" ht="9.0" customHeight="1">
      <c r="A615" s="545"/>
      <c r="B615" s="545"/>
      <c r="C615" s="545"/>
      <c r="D615" s="545"/>
      <c r="E615" s="545"/>
      <c r="F615" s="545"/>
      <c r="G615" s="545"/>
      <c r="H615" s="545"/>
      <c r="I615" s="545"/>
      <c r="J615" s="545"/>
      <c r="K615" s="545"/>
      <c r="L615" s="545"/>
      <c r="M615" s="545"/>
      <c r="N615" s="545"/>
      <c r="O615" s="545"/>
      <c r="P615" s="545"/>
      <c r="Q615" s="545"/>
      <c r="R615" s="545"/>
      <c r="S615" s="545"/>
      <c r="T615" s="545"/>
      <c r="U615" s="545"/>
      <c r="V615" s="545"/>
      <c r="W615" s="545"/>
      <c r="X615" s="545"/>
      <c r="Y615" s="545"/>
      <c r="Z615" s="545"/>
    </row>
    <row r="616" ht="9.0" customHeight="1">
      <c r="A616" s="545"/>
      <c r="B616" s="545"/>
      <c r="C616" s="545"/>
      <c r="D616" s="545"/>
      <c r="E616" s="545"/>
      <c r="F616" s="545"/>
      <c r="G616" s="545"/>
      <c r="H616" s="545"/>
      <c r="I616" s="545"/>
      <c r="J616" s="545"/>
      <c r="K616" s="545"/>
      <c r="L616" s="545"/>
      <c r="M616" s="545"/>
      <c r="N616" s="545"/>
      <c r="O616" s="545"/>
      <c r="P616" s="545"/>
      <c r="Q616" s="545"/>
      <c r="R616" s="545"/>
      <c r="S616" s="545"/>
      <c r="T616" s="545"/>
      <c r="U616" s="545"/>
      <c r="V616" s="545"/>
      <c r="W616" s="545"/>
      <c r="X616" s="545"/>
      <c r="Y616" s="545"/>
      <c r="Z616" s="545"/>
    </row>
    <row r="617" ht="9.0" customHeight="1">
      <c r="A617" s="545"/>
      <c r="B617" s="545"/>
      <c r="C617" s="545"/>
      <c r="D617" s="545"/>
      <c r="E617" s="545"/>
      <c r="F617" s="545"/>
      <c r="G617" s="545"/>
      <c r="H617" s="545"/>
      <c r="I617" s="545"/>
      <c r="J617" s="545"/>
      <c r="K617" s="545"/>
      <c r="L617" s="545"/>
      <c r="M617" s="545"/>
      <c r="N617" s="545"/>
      <c r="O617" s="545"/>
      <c r="P617" s="545"/>
      <c r="Q617" s="545"/>
      <c r="R617" s="545"/>
      <c r="S617" s="545"/>
      <c r="T617" s="545"/>
      <c r="U617" s="545"/>
      <c r="V617" s="545"/>
      <c r="W617" s="545"/>
      <c r="X617" s="545"/>
      <c r="Y617" s="545"/>
      <c r="Z617" s="545"/>
    </row>
    <row r="618" ht="9.0" customHeight="1">
      <c r="A618" s="545"/>
      <c r="B618" s="545"/>
      <c r="C618" s="545"/>
      <c r="D618" s="545"/>
      <c r="E618" s="545"/>
      <c r="F618" s="545"/>
      <c r="G618" s="545"/>
      <c r="H618" s="545"/>
      <c r="I618" s="545"/>
      <c r="J618" s="545"/>
      <c r="K618" s="545"/>
      <c r="L618" s="545"/>
      <c r="M618" s="545"/>
      <c r="N618" s="545"/>
      <c r="O618" s="545"/>
      <c r="P618" s="545"/>
      <c r="Q618" s="545"/>
      <c r="R618" s="545"/>
      <c r="S618" s="545"/>
      <c r="T618" s="545"/>
      <c r="U618" s="545"/>
      <c r="V618" s="545"/>
      <c r="W618" s="545"/>
      <c r="X618" s="545"/>
      <c r="Y618" s="545"/>
      <c r="Z618" s="545"/>
    </row>
    <row r="619" ht="9.0" customHeight="1">
      <c r="A619" s="545"/>
      <c r="B619" s="545"/>
      <c r="C619" s="545"/>
      <c r="D619" s="545"/>
      <c r="E619" s="545"/>
      <c r="F619" s="545"/>
      <c r="G619" s="545"/>
      <c r="H619" s="545"/>
      <c r="I619" s="545"/>
      <c r="J619" s="545"/>
      <c r="K619" s="545"/>
      <c r="L619" s="545"/>
      <c r="M619" s="545"/>
      <c r="N619" s="545"/>
      <c r="O619" s="545"/>
      <c r="P619" s="545"/>
      <c r="Q619" s="545"/>
      <c r="R619" s="545"/>
      <c r="S619" s="545"/>
      <c r="T619" s="545"/>
      <c r="U619" s="545"/>
      <c r="V619" s="545"/>
      <c r="W619" s="545"/>
      <c r="X619" s="545"/>
      <c r="Y619" s="545"/>
      <c r="Z619" s="545"/>
    </row>
    <row r="620" ht="9.0" customHeight="1">
      <c r="A620" s="545"/>
      <c r="B620" s="545"/>
      <c r="C620" s="545"/>
      <c r="D620" s="545"/>
      <c r="E620" s="545"/>
      <c r="F620" s="545"/>
      <c r="G620" s="545"/>
      <c r="H620" s="545"/>
      <c r="I620" s="545"/>
      <c r="J620" s="545"/>
      <c r="K620" s="545"/>
      <c r="L620" s="545"/>
      <c r="M620" s="545"/>
      <c r="N620" s="545"/>
      <c r="O620" s="545"/>
      <c r="P620" s="545"/>
      <c r="Q620" s="545"/>
      <c r="R620" s="545"/>
      <c r="S620" s="545"/>
      <c r="T620" s="545"/>
      <c r="U620" s="545"/>
      <c r="V620" s="545"/>
      <c r="W620" s="545"/>
      <c r="X620" s="545"/>
      <c r="Y620" s="545"/>
      <c r="Z620" s="545"/>
    </row>
    <row r="621" ht="9.0" customHeight="1">
      <c r="A621" s="545"/>
      <c r="B621" s="545"/>
      <c r="C621" s="545"/>
      <c r="D621" s="545"/>
      <c r="E621" s="545"/>
      <c r="F621" s="545"/>
      <c r="G621" s="545"/>
      <c r="H621" s="545"/>
      <c r="I621" s="545"/>
      <c r="J621" s="545"/>
      <c r="K621" s="545"/>
      <c r="L621" s="545"/>
      <c r="M621" s="545"/>
      <c r="N621" s="545"/>
      <c r="O621" s="545"/>
      <c r="P621" s="545"/>
      <c r="Q621" s="545"/>
      <c r="R621" s="545"/>
      <c r="S621" s="545"/>
      <c r="T621" s="545"/>
      <c r="U621" s="545"/>
      <c r="V621" s="545"/>
      <c r="W621" s="545"/>
      <c r="X621" s="545"/>
      <c r="Y621" s="545"/>
      <c r="Z621" s="545"/>
    </row>
    <row r="622" ht="9.0" customHeight="1">
      <c r="A622" s="545"/>
      <c r="B622" s="545"/>
      <c r="C622" s="545"/>
      <c r="D622" s="545"/>
      <c r="E622" s="545"/>
      <c r="F622" s="545"/>
      <c r="G622" s="545"/>
      <c r="H622" s="545"/>
      <c r="I622" s="545"/>
      <c r="J622" s="545"/>
      <c r="K622" s="545"/>
      <c r="L622" s="545"/>
      <c r="M622" s="545"/>
      <c r="N622" s="545"/>
      <c r="O622" s="545"/>
      <c r="P622" s="545"/>
      <c r="Q622" s="545"/>
      <c r="R622" s="545"/>
      <c r="S622" s="545"/>
      <c r="T622" s="545"/>
      <c r="U622" s="545"/>
      <c r="V622" s="545"/>
      <c r="W622" s="545"/>
      <c r="X622" s="545"/>
      <c r="Y622" s="545"/>
      <c r="Z622" s="545"/>
    </row>
    <row r="623" ht="9.0" customHeight="1">
      <c r="A623" s="545"/>
      <c r="B623" s="545"/>
      <c r="C623" s="545"/>
      <c r="D623" s="545"/>
      <c r="E623" s="545"/>
      <c r="F623" s="545"/>
      <c r="G623" s="545"/>
      <c r="H623" s="545"/>
      <c r="I623" s="545"/>
      <c r="J623" s="545"/>
      <c r="K623" s="545"/>
      <c r="L623" s="545"/>
      <c r="M623" s="545"/>
      <c r="N623" s="545"/>
      <c r="O623" s="545"/>
      <c r="P623" s="545"/>
      <c r="Q623" s="545"/>
      <c r="R623" s="545"/>
      <c r="S623" s="545"/>
      <c r="T623" s="545"/>
      <c r="U623" s="545"/>
      <c r="V623" s="545"/>
      <c r="W623" s="545"/>
      <c r="X623" s="545"/>
      <c r="Y623" s="545"/>
      <c r="Z623" s="545"/>
    </row>
    <row r="624" ht="9.0" customHeight="1">
      <c r="A624" s="545"/>
      <c r="B624" s="545"/>
      <c r="C624" s="545"/>
      <c r="D624" s="545"/>
      <c r="E624" s="545"/>
      <c r="F624" s="545"/>
      <c r="G624" s="545"/>
      <c r="H624" s="545"/>
      <c r="I624" s="545"/>
      <c r="J624" s="545"/>
      <c r="K624" s="545"/>
      <c r="L624" s="545"/>
      <c r="M624" s="545"/>
      <c r="N624" s="545"/>
      <c r="O624" s="545"/>
      <c r="P624" s="545"/>
      <c r="Q624" s="545"/>
      <c r="R624" s="545"/>
      <c r="S624" s="545"/>
      <c r="T624" s="545"/>
      <c r="U624" s="545"/>
      <c r="V624" s="545"/>
      <c r="W624" s="545"/>
      <c r="X624" s="545"/>
      <c r="Y624" s="545"/>
      <c r="Z624" s="545"/>
    </row>
    <row r="625" ht="9.0" customHeight="1">
      <c r="A625" s="545"/>
      <c r="B625" s="545"/>
      <c r="C625" s="545"/>
      <c r="D625" s="545"/>
      <c r="E625" s="545"/>
      <c r="F625" s="545"/>
      <c r="G625" s="545"/>
      <c r="H625" s="545"/>
      <c r="I625" s="545"/>
      <c r="J625" s="545"/>
      <c r="K625" s="545"/>
      <c r="L625" s="545"/>
      <c r="M625" s="545"/>
      <c r="N625" s="545"/>
      <c r="O625" s="545"/>
      <c r="P625" s="545"/>
      <c r="Q625" s="545"/>
      <c r="R625" s="545"/>
      <c r="S625" s="545"/>
      <c r="T625" s="545"/>
      <c r="U625" s="545"/>
      <c r="V625" s="545"/>
      <c r="W625" s="545"/>
      <c r="X625" s="545"/>
      <c r="Y625" s="545"/>
      <c r="Z625" s="545"/>
    </row>
    <row r="626" ht="9.0" customHeight="1">
      <c r="A626" s="545"/>
      <c r="B626" s="545"/>
      <c r="C626" s="545"/>
      <c r="D626" s="545"/>
      <c r="E626" s="545"/>
      <c r="F626" s="545"/>
      <c r="G626" s="545"/>
      <c r="H626" s="545"/>
      <c r="I626" s="545"/>
      <c r="J626" s="545"/>
      <c r="K626" s="545"/>
      <c r="L626" s="545"/>
      <c r="M626" s="545"/>
      <c r="N626" s="545"/>
      <c r="O626" s="545"/>
      <c r="P626" s="545"/>
      <c r="Q626" s="545"/>
      <c r="R626" s="545"/>
      <c r="S626" s="545"/>
      <c r="T626" s="545"/>
      <c r="U626" s="545"/>
      <c r="V626" s="545"/>
      <c r="W626" s="545"/>
      <c r="X626" s="545"/>
      <c r="Y626" s="545"/>
      <c r="Z626" s="545"/>
    </row>
    <row r="627" ht="9.0" customHeight="1">
      <c r="A627" s="545"/>
      <c r="B627" s="545"/>
      <c r="C627" s="545"/>
      <c r="D627" s="545"/>
      <c r="E627" s="545"/>
      <c r="F627" s="545"/>
      <c r="G627" s="545"/>
      <c r="H627" s="545"/>
      <c r="I627" s="545"/>
      <c r="J627" s="545"/>
      <c r="K627" s="545"/>
      <c r="L627" s="545"/>
      <c r="M627" s="545"/>
      <c r="N627" s="545"/>
      <c r="O627" s="545"/>
      <c r="P627" s="545"/>
      <c r="Q627" s="545"/>
      <c r="R627" s="545"/>
      <c r="S627" s="545"/>
      <c r="T627" s="545"/>
      <c r="U627" s="545"/>
      <c r="V627" s="545"/>
      <c r="W627" s="545"/>
      <c r="X627" s="545"/>
      <c r="Y627" s="545"/>
      <c r="Z627" s="545"/>
    </row>
    <row r="628" ht="9.0" customHeight="1">
      <c r="A628" s="545"/>
      <c r="B628" s="545"/>
      <c r="C628" s="545"/>
      <c r="D628" s="545"/>
      <c r="E628" s="545"/>
      <c r="F628" s="545"/>
      <c r="G628" s="545"/>
      <c r="H628" s="545"/>
      <c r="I628" s="545"/>
      <c r="J628" s="545"/>
      <c r="K628" s="545"/>
      <c r="L628" s="545"/>
      <c r="M628" s="545"/>
      <c r="N628" s="545"/>
      <c r="O628" s="545"/>
      <c r="P628" s="545"/>
      <c r="Q628" s="545"/>
      <c r="R628" s="545"/>
      <c r="S628" s="545"/>
      <c r="T628" s="545"/>
      <c r="U628" s="545"/>
      <c r="V628" s="545"/>
      <c r="W628" s="545"/>
      <c r="X628" s="545"/>
      <c r="Y628" s="545"/>
      <c r="Z628" s="545"/>
    </row>
    <row r="629" ht="9.0" customHeight="1">
      <c r="A629" s="545"/>
      <c r="B629" s="545"/>
      <c r="C629" s="545"/>
      <c r="D629" s="545"/>
      <c r="E629" s="545"/>
      <c r="F629" s="545"/>
      <c r="G629" s="545"/>
      <c r="H629" s="545"/>
      <c r="I629" s="545"/>
      <c r="J629" s="545"/>
      <c r="K629" s="545"/>
      <c r="L629" s="545"/>
      <c r="M629" s="545"/>
      <c r="N629" s="545"/>
      <c r="O629" s="545"/>
      <c r="P629" s="545"/>
      <c r="Q629" s="545"/>
      <c r="R629" s="545"/>
      <c r="S629" s="545"/>
      <c r="T629" s="545"/>
      <c r="U629" s="545"/>
      <c r="V629" s="545"/>
      <c r="W629" s="545"/>
      <c r="X629" s="545"/>
      <c r="Y629" s="545"/>
      <c r="Z629" s="545"/>
    </row>
    <row r="630" ht="9.0" customHeight="1">
      <c r="A630" s="545"/>
      <c r="B630" s="545"/>
      <c r="C630" s="545"/>
      <c r="D630" s="545"/>
      <c r="E630" s="545"/>
      <c r="F630" s="545"/>
      <c r="G630" s="545"/>
      <c r="H630" s="545"/>
      <c r="I630" s="545"/>
      <c r="J630" s="545"/>
      <c r="K630" s="545"/>
      <c r="L630" s="545"/>
      <c r="M630" s="545"/>
      <c r="N630" s="545"/>
      <c r="O630" s="545"/>
      <c r="P630" s="545"/>
      <c r="Q630" s="545"/>
      <c r="R630" s="545"/>
      <c r="S630" s="545"/>
      <c r="T630" s="545"/>
      <c r="U630" s="545"/>
      <c r="V630" s="545"/>
      <c r="W630" s="545"/>
      <c r="X630" s="545"/>
      <c r="Y630" s="545"/>
      <c r="Z630" s="545"/>
    </row>
    <row r="631" ht="9.0" customHeight="1">
      <c r="A631" s="545"/>
      <c r="B631" s="545"/>
      <c r="C631" s="545"/>
      <c r="D631" s="545"/>
      <c r="E631" s="545"/>
      <c r="F631" s="545"/>
      <c r="G631" s="545"/>
      <c r="H631" s="545"/>
      <c r="I631" s="545"/>
      <c r="J631" s="545"/>
      <c r="K631" s="545"/>
      <c r="L631" s="545"/>
      <c r="M631" s="545"/>
      <c r="N631" s="545"/>
      <c r="O631" s="545"/>
      <c r="P631" s="545"/>
      <c r="Q631" s="545"/>
      <c r="R631" s="545"/>
      <c r="S631" s="545"/>
      <c r="T631" s="545"/>
      <c r="U631" s="545"/>
      <c r="V631" s="545"/>
      <c r="W631" s="545"/>
      <c r="X631" s="545"/>
      <c r="Y631" s="545"/>
      <c r="Z631" s="545"/>
    </row>
    <row r="632" ht="9.0" customHeight="1">
      <c r="A632" s="545"/>
      <c r="B632" s="545"/>
      <c r="C632" s="545"/>
      <c r="D632" s="545"/>
      <c r="E632" s="545"/>
      <c r="F632" s="545"/>
      <c r="G632" s="545"/>
      <c r="H632" s="545"/>
      <c r="I632" s="545"/>
      <c r="J632" s="545"/>
      <c r="K632" s="545"/>
      <c r="L632" s="545"/>
      <c r="M632" s="545"/>
      <c r="N632" s="545"/>
      <c r="O632" s="545"/>
      <c r="P632" s="545"/>
      <c r="Q632" s="545"/>
      <c r="R632" s="545"/>
      <c r="S632" s="545"/>
      <c r="T632" s="545"/>
      <c r="U632" s="545"/>
      <c r="V632" s="545"/>
      <c r="W632" s="545"/>
      <c r="X632" s="545"/>
      <c r="Y632" s="545"/>
      <c r="Z632" s="545"/>
    </row>
    <row r="633" ht="9.0" customHeight="1">
      <c r="A633" s="545"/>
      <c r="B633" s="545"/>
      <c r="C633" s="545"/>
      <c r="D633" s="545"/>
      <c r="E633" s="545"/>
      <c r="F633" s="545"/>
      <c r="G633" s="545"/>
      <c r="H633" s="545"/>
      <c r="I633" s="545"/>
      <c r="J633" s="545"/>
      <c r="K633" s="545"/>
      <c r="L633" s="545"/>
      <c r="M633" s="545"/>
      <c r="N633" s="545"/>
      <c r="O633" s="545"/>
      <c r="P633" s="545"/>
      <c r="Q633" s="545"/>
      <c r="R633" s="545"/>
      <c r="S633" s="545"/>
      <c r="T633" s="545"/>
      <c r="U633" s="545"/>
      <c r="V633" s="545"/>
      <c r="W633" s="545"/>
      <c r="X633" s="545"/>
      <c r="Y633" s="545"/>
      <c r="Z633" s="545"/>
    </row>
    <row r="634" ht="9.0" customHeight="1">
      <c r="A634" s="545"/>
      <c r="B634" s="545"/>
      <c r="C634" s="545"/>
      <c r="D634" s="545"/>
      <c r="E634" s="545"/>
      <c r="F634" s="545"/>
      <c r="G634" s="545"/>
      <c r="H634" s="545"/>
      <c r="I634" s="545"/>
      <c r="J634" s="545"/>
      <c r="K634" s="545"/>
      <c r="L634" s="545"/>
      <c r="M634" s="545"/>
      <c r="N634" s="545"/>
      <c r="O634" s="545"/>
      <c r="P634" s="545"/>
      <c r="Q634" s="545"/>
      <c r="R634" s="545"/>
      <c r="S634" s="545"/>
      <c r="T634" s="545"/>
      <c r="U634" s="545"/>
      <c r="V634" s="545"/>
      <c r="W634" s="545"/>
      <c r="X634" s="545"/>
      <c r="Y634" s="545"/>
      <c r="Z634" s="545"/>
    </row>
    <row r="635" ht="9.0" customHeight="1">
      <c r="A635" s="545"/>
      <c r="B635" s="545"/>
      <c r="C635" s="545"/>
      <c r="D635" s="545"/>
      <c r="E635" s="545"/>
      <c r="F635" s="545"/>
      <c r="G635" s="545"/>
      <c r="H635" s="545"/>
      <c r="I635" s="545"/>
      <c r="J635" s="545"/>
      <c r="K635" s="545"/>
      <c r="L635" s="545"/>
      <c r="M635" s="545"/>
      <c r="N635" s="545"/>
      <c r="O635" s="545"/>
      <c r="P635" s="545"/>
      <c r="Q635" s="545"/>
      <c r="R635" s="545"/>
      <c r="S635" s="545"/>
      <c r="T635" s="545"/>
      <c r="U635" s="545"/>
      <c r="V635" s="545"/>
      <c r="W635" s="545"/>
      <c r="X635" s="545"/>
      <c r="Y635" s="545"/>
      <c r="Z635" s="545"/>
    </row>
    <row r="636" ht="9.0" customHeight="1">
      <c r="A636" s="545"/>
      <c r="B636" s="545"/>
      <c r="C636" s="545"/>
      <c r="D636" s="545"/>
      <c r="E636" s="545"/>
      <c r="F636" s="545"/>
      <c r="G636" s="545"/>
      <c r="H636" s="545"/>
      <c r="I636" s="545"/>
      <c r="J636" s="545"/>
      <c r="K636" s="545"/>
      <c r="L636" s="545"/>
      <c r="M636" s="545"/>
      <c r="N636" s="545"/>
      <c r="O636" s="545"/>
      <c r="P636" s="545"/>
      <c r="Q636" s="545"/>
      <c r="R636" s="545"/>
      <c r="S636" s="545"/>
      <c r="T636" s="545"/>
      <c r="U636" s="545"/>
      <c r="V636" s="545"/>
      <c r="W636" s="545"/>
      <c r="X636" s="545"/>
      <c r="Y636" s="545"/>
      <c r="Z636" s="545"/>
    </row>
    <row r="637" ht="9.0" customHeight="1">
      <c r="A637" s="545"/>
      <c r="B637" s="545"/>
      <c r="C637" s="545"/>
      <c r="D637" s="545"/>
      <c r="E637" s="545"/>
      <c r="F637" s="545"/>
      <c r="G637" s="545"/>
      <c r="H637" s="545"/>
      <c r="I637" s="545"/>
      <c r="J637" s="545"/>
      <c r="K637" s="545"/>
      <c r="L637" s="545"/>
      <c r="M637" s="545"/>
      <c r="N637" s="545"/>
      <c r="O637" s="545"/>
      <c r="P637" s="545"/>
      <c r="Q637" s="545"/>
      <c r="R637" s="545"/>
      <c r="S637" s="545"/>
      <c r="T637" s="545"/>
      <c r="U637" s="545"/>
      <c r="V637" s="545"/>
      <c r="W637" s="545"/>
      <c r="X637" s="545"/>
      <c r="Y637" s="545"/>
      <c r="Z637" s="545"/>
    </row>
    <row r="638" ht="9.0" customHeight="1">
      <c r="A638" s="545"/>
      <c r="B638" s="545"/>
      <c r="C638" s="545"/>
      <c r="D638" s="545"/>
      <c r="E638" s="545"/>
      <c r="F638" s="545"/>
      <c r="G638" s="545"/>
      <c r="H638" s="545"/>
      <c r="I638" s="545"/>
      <c r="J638" s="545"/>
      <c r="K638" s="545"/>
      <c r="L638" s="545"/>
      <c r="M638" s="545"/>
      <c r="N638" s="545"/>
      <c r="O638" s="545"/>
      <c r="P638" s="545"/>
      <c r="Q638" s="545"/>
      <c r="R638" s="545"/>
      <c r="S638" s="545"/>
      <c r="T638" s="545"/>
      <c r="U638" s="545"/>
      <c r="V638" s="545"/>
      <c r="W638" s="545"/>
      <c r="X638" s="545"/>
      <c r="Y638" s="545"/>
      <c r="Z638" s="545"/>
    </row>
    <row r="639" ht="9.0" customHeight="1">
      <c r="A639" s="545"/>
      <c r="B639" s="545"/>
      <c r="C639" s="545"/>
      <c r="D639" s="545"/>
      <c r="E639" s="545"/>
      <c r="F639" s="545"/>
      <c r="G639" s="545"/>
      <c r="H639" s="545"/>
      <c r="I639" s="545"/>
      <c r="J639" s="545"/>
      <c r="K639" s="545"/>
      <c r="L639" s="545"/>
      <c r="M639" s="545"/>
      <c r="N639" s="545"/>
      <c r="O639" s="545"/>
      <c r="P639" s="545"/>
      <c r="Q639" s="545"/>
      <c r="R639" s="545"/>
      <c r="S639" s="545"/>
      <c r="T639" s="545"/>
      <c r="U639" s="545"/>
      <c r="V639" s="545"/>
      <c r="W639" s="545"/>
      <c r="X639" s="545"/>
      <c r="Y639" s="545"/>
      <c r="Z639" s="545"/>
    </row>
    <row r="640" ht="9.0" customHeight="1">
      <c r="A640" s="545"/>
      <c r="B640" s="545"/>
      <c r="C640" s="545"/>
      <c r="D640" s="545"/>
      <c r="E640" s="545"/>
      <c r="F640" s="545"/>
      <c r="G640" s="545"/>
      <c r="H640" s="545"/>
      <c r="I640" s="545"/>
      <c r="J640" s="545"/>
      <c r="K640" s="545"/>
      <c r="L640" s="545"/>
      <c r="M640" s="545"/>
      <c r="N640" s="545"/>
      <c r="O640" s="545"/>
      <c r="P640" s="545"/>
      <c r="Q640" s="545"/>
      <c r="R640" s="545"/>
      <c r="S640" s="545"/>
      <c r="T640" s="545"/>
      <c r="U640" s="545"/>
      <c r="V640" s="545"/>
      <c r="W640" s="545"/>
      <c r="X640" s="545"/>
      <c r="Y640" s="545"/>
      <c r="Z640" s="545"/>
    </row>
    <row r="641" ht="9.0" customHeight="1">
      <c r="A641" s="545"/>
      <c r="B641" s="545"/>
      <c r="C641" s="545"/>
      <c r="D641" s="545"/>
      <c r="E641" s="545"/>
      <c r="F641" s="545"/>
      <c r="G641" s="545"/>
      <c r="H641" s="545"/>
      <c r="I641" s="545"/>
      <c r="J641" s="545"/>
      <c r="K641" s="545"/>
      <c r="L641" s="545"/>
      <c r="M641" s="545"/>
      <c r="N641" s="545"/>
      <c r="O641" s="545"/>
      <c r="P641" s="545"/>
      <c r="Q641" s="545"/>
      <c r="R641" s="545"/>
      <c r="S641" s="545"/>
      <c r="T641" s="545"/>
      <c r="U641" s="545"/>
      <c r="V641" s="545"/>
      <c r="W641" s="545"/>
      <c r="X641" s="545"/>
      <c r="Y641" s="545"/>
      <c r="Z641" s="545"/>
    </row>
    <row r="642" ht="9.0" customHeight="1">
      <c r="A642" s="545"/>
      <c r="B642" s="545"/>
      <c r="C642" s="545"/>
      <c r="D642" s="545"/>
      <c r="E642" s="545"/>
      <c r="F642" s="545"/>
      <c r="G642" s="545"/>
      <c r="H642" s="545"/>
      <c r="I642" s="545"/>
      <c r="J642" s="545"/>
      <c r="K642" s="545"/>
      <c r="L642" s="545"/>
      <c r="M642" s="545"/>
      <c r="N642" s="545"/>
      <c r="O642" s="545"/>
      <c r="P642" s="545"/>
      <c r="Q642" s="545"/>
      <c r="R642" s="545"/>
      <c r="S642" s="545"/>
      <c r="T642" s="545"/>
      <c r="U642" s="545"/>
      <c r="V642" s="545"/>
      <c r="W642" s="545"/>
      <c r="X642" s="545"/>
      <c r="Y642" s="545"/>
      <c r="Z642" s="545"/>
    </row>
    <row r="643" ht="9.0" customHeight="1">
      <c r="A643" s="545"/>
      <c r="B643" s="545"/>
      <c r="C643" s="545"/>
      <c r="D643" s="545"/>
      <c r="E643" s="545"/>
      <c r="F643" s="545"/>
      <c r="G643" s="545"/>
      <c r="H643" s="545"/>
      <c r="I643" s="545"/>
      <c r="J643" s="545"/>
      <c r="K643" s="545"/>
      <c r="L643" s="545"/>
      <c r="M643" s="545"/>
      <c r="N643" s="545"/>
      <c r="O643" s="545"/>
      <c r="P643" s="545"/>
      <c r="Q643" s="545"/>
      <c r="R643" s="545"/>
      <c r="S643" s="545"/>
      <c r="T643" s="545"/>
      <c r="U643" s="545"/>
      <c r="V643" s="545"/>
      <c r="W643" s="545"/>
      <c r="X643" s="545"/>
      <c r="Y643" s="545"/>
      <c r="Z643" s="545"/>
    </row>
    <row r="644" ht="9.0" customHeight="1">
      <c r="A644" s="545"/>
      <c r="B644" s="545"/>
      <c r="C644" s="545"/>
      <c r="D644" s="545"/>
      <c r="E644" s="545"/>
      <c r="F644" s="545"/>
      <c r="G644" s="545"/>
      <c r="H644" s="545"/>
      <c r="I644" s="545"/>
      <c r="J644" s="545"/>
      <c r="K644" s="545"/>
      <c r="L644" s="545"/>
      <c r="M644" s="545"/>
      <c r="N644" s="545"/>
      <c r="O644" s="545"/>
      <c r="P644" s="545"/>
      <c r="Q644" s="545"/>
      <c r="R644" s="545"/>
      <c r="S644" s="545"/>
      <c r="T644" s="545"/>
      <c r="U644" s="545"/>
      <c r="V644" s="545"/>
      <c r="W644" s="545"/>
      <c r="X644" s="545"/>
      <c r="Y644" s="545"/>
      <c r="Z644" s="545"/>
    </row>
    <row r="645" ht="9.0" customHeight="1">
      <c r="A645" s="545"/>
      <c r="B645" s="545"/>
      <c r="C645" s="545"/>
      <c r="D645" s="545"/>
      <c r="E645" s="545"/>
      <c r="F645" s="545"/>
      <c r="G645" s="545"/>
      <c r="H645" s="545"/>
      <c r="I645" s="545"/>
      <c r="J645" s="545"/>
      <c r="K645" s="545"/>
      <c r="L645" s="545"/>
      <c r="M645" s="545"/>
      <c r="N645" s="545"/>
      <c r="O645" s="545"/>
      <c r="P645" s="545"/>
      <c r="Q645" s="545"/>
      <c r="R645" s="545"/>
      <c r="S645" s="545"/>
      <c r="T645" s="545"/>
      <c r="U645" s="545"/>
      <c r="V645" s="545"/>
      <c r="W645" s="545"/>
      <c r="X645" s="545"/>
      <c r="Y645" s="545"/>
      <c r="Z645" s="545"/>
    </row>
    <row r="646" ht="9.0" customHeight="1">
      <c r="A646" s="545"/>
      <c r="B646" s="545"/>
      <c r="C646" s="545"/>
      <c r="D646" s="545"/>
      <c r="E646" s="545"/>
      <c r="F646" s="545"/>
      <c r="G646" s="545"/>
      <c r="H646" s="545"/>
      <c r="I646" s="545"/>
      <c r="J646" s="545"/>
      <c r="K646" s="545"/>
      <c r="L646" s="545"/>
      <c r="M646" s="545"/>
      <c r="N646" s="545"/>
      <c r="O646" s="545"/>
      <c r="P646" s="545"/>
      <c r="Q646" s="545"/>
      <c r="R646" s="545"/>
      <c r="S646" s="545"/>
      <c r="T646" s="545"/>
      <c r="U646" s="545"/>
      <c r="V646" s="545"/>
      <c r="W646" s="545"/>
      <c r="X646" s="545"/>
      <c r="Y646" s="545"/>
      <c r="Z646" s="545"/>
    </row>
    <row r="647" ht="9.0" customHeight="1">
      <c r="A647" s="545"/>
      <c r="B647" s="545"/>
      <c r="C647" s="545"/>
      <c r="D647" s="545"/>
      <c r="E647" s="545"/>
      <c r="F647" s="545"/>
      <c r="G647" s="545"/>
      <c r="H647" s="545"/>
      <c r="I647" s="545"/>
      <c r="J647" s="545"/>
      <c r="K647" s="545"/>
      <c r="L647" s="545"/>
      <c r="M647" s="545"/>
      <c r="N647" s="545"/>
      <c r="O647" s="545"/>
      <c r="P647" s="545"/>
      <c r="Q647" s="545"/>
      <c r="R647" s="545"/>
      <c r="S647" s="545"/>
      <c r="T647" s="545"/>
      <c r="U647" s="545"/>
      <c r="V647" s="545"/>
      <c r="W647" s="545"/>
      <c r="X647" s="545"/>
      <c r="Y647" s="545"/>
      <c r="Z647" s="545"/>
    </row>
    <row r="648" ht="9.0" customHeight="1">
      <c r="A648" s="545"/>
      <c r="B648" s="545"/>
      <c r="C648" s="545"/>
      <c r="D648" s="545"/>
      <c r="E648" s="545"/>
      <c r="F648" s="545"/>
      <c r="G648" s="545"/>
      <c r="H648" s="545"/>
      <c r="I648" s="545"/>
      <c r="J648" s="545"/>
      <c r="K648" s="545"/>
      <c r="L648" s="545"/>
      <c r="M648" s="545"/>
      <c r="N648" s="545"/>
      <c r="O648" s="545"/>
      <c r="P648" s="545"/>
      <c r="Q648" s="545"/>
      <c r="R648" s="545"/>
      <c r="S648" s="545"/>
      <c r="T648" s="545"/>
      <c r="U648" s="545"/>
      <c r="V648" s="545"/>
      <c r="W648" s="545"/>
      <c r="X648" s="545"/>
      <c r="Y648" s="545"/>
      <c r="Z648" s="545"/>
    </row>
    <row r="649" ht="9.0" customHeight="1">
      <c r="A649" s="545"/>
      <c r="B649" s="545"/>
      <c r="C649" s="545"/>
      <c r="D649" s="545"/>
      <c r="E649" s="545"/>
      <c r="F649" s="545"/>
      <c r="G649" s="545"/>
      <c r="H649" s="545"/>
      <c r="I649" s="545"/>
      <c r="J649" s="545"/>
      <c r="K649" s="545"/>
      <c r="L649" s="545"/>
      <c r="M649" s="545"/>
      <c r="N649" s="545"/>
      <c r="O649" s="545"/>
      <c r="P649" s="545"/>
      <c r="Q649" s="545"/>
      <c r="R649" s="545"/>
      <c r="S649" s="545"/>
      <c r="T649" s="545"/>
      <c r="U649" s="545"/>
      <c r="V649" s="545"/>
      <c r="W649" s="545"/>
      <c r="X649" s="545"/>
      <c r="Y649" s="545"/>
      <c r="Z649" s="545"/>
    </row>
    <row r="650" ht="9.0" customHeight="1">
      <c r="A650" s="545"/>
      <c r="B650" s="545"/>
      <c r="C650" s="545"/>
      <c r="D650" s="545"/>
      <c r="E650" s="545"/>
      <c r="F650" s="545"/>
      <c r="G650" s="545"/>
      <c r="H650" s="545"/>
      <c r="I650" s="545"/>
      <c r="J650" s="545"/>
      <c r="K650" s="545"/>
      <c r="L650" s="545"/>
      <c r="M650" s="545"/>
      <c r="N650" s="545"/>
      <c r="O650" s="545"/>
      <c r="P650" s="545"/>
      <c r="Q650" s="545"/>
      <c r="R650" s="545"/>
      <c r="S650" s="545"/>
      <c r="T650" s="545"/>
      <c r="U650" s="545"/>
      <c r="V650" s="545"/>
      <c r="W650" s="545"/>
      <c r="X650" s="545"/>
      <c r="Y650" s="545"/>
      <c r="Z650" s="545"/>
    </row>
    <row r="651" ht="9.0" customHeight="1">
      <c r="A651" s="545"/>
      <c r="B651" s="545"/>
      <c r="C651" s="545"/>
      <c r="D651" s="545"/>
      <c r="E651" s="545"/>
      <c r="F651" s="545"/>
      <c r="G651" s="545"/>
      <c r="H651" s="545"/>
      <c r="I651" s="545"/>
      <c r="J651" s="545"/>
      <c r="K651" s="545"/>
      <c r="L651" s="545"/>
      <c r="M651" s="545"/>
      <c r="N651" s="545"/>
      <c r="O651" s="545"/>
      <c r="P651" s="545"/>
      <c r="Q651" s="545"/>
      <c r="R651" s="545"/>
      <c r="S651" s="545"/>
      <c r="T651" s="545"/>
      <c r="U651" s="545"/>
      <c r="V651" s="545"/>
      <c r="W651" s="545"/>
      <c r="X651" s="545"/>
      <c r="Y651" s="545"/>
      <c r="Z651" s="545"/>
    </row>
    <row r="652" ht="9.0" customHeight="1">
      <c r="A652" s="545"/>
      <c r="B652" s="545"/>
      <c r="C652" s="545"/>
      <c r="D652" s="545"/>
      <c r="E652" s="545"/>
      <c r="F652" s="545"/>
      <c r="G652" s="545"/>
      <c r="H652" s="545"/>
      <c r="I652" s="545"/>
      <c r="J652" s="545"/>
      <c r="K652" s="545"/>
      <c r="L652" s="545"/>
      <c r="M652" s="545"/>
      <c r="N652" s="545"/>
      <c r="O652" s="545"/>
      <c r="P652" s="545"/>
      <c r="Q652" s="545"/>
      <c r="R652" s="545"/>
      <c r="S652" s="545"/>
      <c r="T652" s="545"/>
      <c r="U652" s="545"/>
      <c r="V652" s="545"/>
      <c r="W652" s="545"/>
      <c r="X652" s="545"/>
      <c r="Y652" s="545"/>
      <c r="Z652" s="545"/>
    </row>
    <row r="653" ht="9.0" customHeight="1">
      <c r="A653" s="545"/>
      <c r="B653" s="545"/>
      <c r="C653" s="545"/>
      <c r="D653" s="545"/>
      <c r="E653" s="545"/>
      <c r="F653" s="545"/>
      <c r="G653" s="545"/>
      <c r="H653" s="545"/>
      <c r="I653" s="545"/>
      <c r="J653" s="545"/>
      <c r="K653" s="545"/>
      <c r="L653" s="545"/>
      <c r="M653" s="545"/>
      <c r="N653" s="545"/>
      <c r="O653" s="545"/>
      <c r="P653" s="545"/>
      <c r="Q653" s="545"/>
      <c r="R653" s="545"/>
      <c r="S653" s="545"/>
      <c r="T653" s="545"/>
      <c r="U653" s="545"/>
      <c r="V653" s="545"/>
      <c r="W653" s="545"/>
      <c r="X653" s="545"/>
      <c r="Y653" s="545"/>
      <c r="Z653" s="545"/>
    </row>
    <row r="654" ht="9.0" customHeight="1">
      <c r="A654" s="545"/>
      <c r="B654" s="545"/>
      <c r="C654" s="545"/>
      <c r="D654" s="545"/>
      <c r="E654" s="545"/>
      <c r="F654" s="545"/>
      <c r="G654" s="545"/>
      <c r="H654" s="545"/>
      <c r="I654" s="545"/>
      <c r="J654" s="545"/>
      <c r="K654" s="545"/>
      <c r="L654" s="545"/>
      <c r="M654" s="545"/>
      <c r="N654" s="545"/>
      <c r="O654" s="545"/>
      <c r="P654" s="545"/>
      <c r="Q654" s="545"/>
      <c r="R654" s="545"/>
      <c r="S654" s="545"/>
      <c r="T654" s="545"/>
      <c r="U654" s="545"/>
      <c r="V654" s="545"/>
      <c r="W654" s="545"/>
      <c r="X654" s="545"/>
      <c r="Y654" s="545"/>
      <c r="Z654" s="545"/>
    </row>
    <row r="655" ht="9.0" customHeight="1">
      <c r="A655" s="545"/>
      <c r="B655" s="545"/>
      <c r="C655" s="545"/>
      <c r="D655" s="545"/>
      <c r="E655" s="545"/>
      <c r="F655" s="545"/>
      <c r="G655" s="545"/>
      <c r="H655" s="545"/>
      <c r="I655" s="545"/>
      <c r="J655" s="545"/>
      <c r="K655" s="545"/>
      <c r="L655" s="545"/>
      <c r="M655" s="545"/>
      <c r="N655" s="545"/>
      <c r="O655" s="545"/>
      <c r="P655" s="545"/>
      <c r="Q655" s="545"/>
      <c r="R655" s="545"/>
      <c r="S655" s="545"/>
      <c r="T655" s="545"/>
      <c r="U655" s="545"/>
      <c r="V655" s="545"/>
      <c r="W655" s="545"/>
      <c r="X655" s="545"/>
      <c r="Y655" s="545"/>
      <c r="Z655" s="545"/>
    </row>
    <row r="656" ht="9.0" customHeight="1">
      <c r="A656" s="545"/>
      <c r="B656" s="545"/>
      <c r="C656" s="545"/>
      <c r="D656" s="545"/>
      <c r="E656" s="545"/>
      <c r="F656" s="545"/>
      <c r="G656" s="545"/>
      <c r="H656" s="545"/>
      <c r="I656" s="545"/>
      <c r="J656" s="545"/>
      <c r="K656" s="545"/>
      <c r="L656" s="545"/>
      <c r="M656" s="545"/>
      <c r="N656" s="545"/>
      <c r="O656" s="545"/>
      <c r="P656" s="545"/>
      <c r="Q656" s="545"/>
      <c r="R656" s="545"/>
      <c r="S656" s="545"/>
      <c r="T656" s="545"/>
      <c r="U656" s="545"/>
      <c r="V656" s="545"/>
      <c r="W656" s="545"/>
      <c r="X656" s="545"/>
      <c r="Y656" s="545"/>
      <c r="Z656" s="545"/>
    </row>
    <row r="657" ht="9.0" customHeight="1">
      <c r="A657" s="545"/>
      <c r="B657" s="545"/>
      <c r="C657" s="545"/>
      <c r="D657" s="545"/>
      <c r="E657" s="545"/>
      <c r="F657" s="545"/>
      <c r="G657" s="545"/>
      <c r="H657" s="545"/>
      <c r="I657" s="545"/>
      <c r="J657" s="545"/>
      <c r="K657" s="545"/>
      <c r="L657" s="545"/>
      <c r="M657" s="545"/>
      <c r="N657" s="545"/>
      <c r="O657" s="545"/>
      <c r="P657" s="545"/>
      <c r="Q657" s="545"/>
      <c r="R657" s="545"/>
      <c r="S657" s="545"/>
      <c r="T657" s="545"/>
      <c r="U657" s="545"/>
      <c r="V657" s="545"/>
      <c r="W657" s="545"/>
      <c r="X657" s="545"/>
      <c r="Y657" s="545"/>
      <c r="Z657" s="545"/>
    </row>
    <row r="658" ht="9.0" customHeight="1">
      <c r="A658" s="545"/>
      <c r="B658" s="545"/>
      <c r="C658" s="545"/>
      <c r="D658" s="545"/>
      <c r="E658" s="545"/>
      <c r="F658" s="545"/>
      <c r="G658" s="545"/>
      <c r="H658" s="545"/>
      <c r="I658" s="545"/>
      <c r="J658" s="545"/>
      <c r="K658" s="545"/>
      <c r="L658" s="545"/>
      <c r="M658" s="545"/>
      <c r="N658" s="545"/>
      <c r="O658" s="545"/>
      <c r="P658" s="545"/>
      <c r="Q658" s="545"/>
      <c r="R658" s="545"/>
      <c r="S658" s="545"/>
      <c r="T658" s="545"/>
      <c r="U658" s="545"/>
      <c r="V658" s="545"/>
      <c r="W658" s="545"/>
      <c r="X658" s="545"/>
      <c r="Y658" s="545"/>
      <c r="Z658" s="545"/>
    </row>
    <row r="659" ht="9.0" customHeight="1">
      <c r="A659" s="545"/>
      <c r="B659" s="545"/>
      <c r="C659" s="545"/>
      <c r="D659" s="545"/>
      <c r="E659" s="545"/>
      <c r="F659" s="545"/>
      <c r="G659" s="545"/>
      <c r="H659" s="545"/>
      <c r="I659" s="545"/>
      <c r="J659" s="545"/>
      <c r="K659" s="545"/>
      <c r="L659" s="545"/>
      <c r="M659" s="545"/>
      <c r="N659" s="545"/>
      <c r="O659" s="545"/>
      <c r="P659" s="545"/>
      <c r="Q659" s="545"/>
      <c r="R659" s="545"/>
      <c r="S659" s="545"/>
      <c r="T659" s="545"/>
      <c r="U659" s="545"/>
      <c r="V659" s="545"/>
      <c r="W659" s="545"/>
      <c r="X659" s="545"/>
      <c r="Y659" s="545"/>
      <c r="Z659" s="545"/>
    </row>
    <row r="660" ht="9.0" customHeight="1">
      <c r="A660" s="545"/>
      <c r="B660" s="545"/>
      <c r="C660" s="545"/>
      <c r="D660" s="545"/>
      <c r="E660" s="545"/>
      <c r="F660" s="545"/>
      <c r="G660" s="545"/>
      <c r="H660" s="545"/>
      <c r="I660" s="545"/>
      <c r="J660" s="545"/>
      <c r="K660" s="545"/>
      <c r="L660" s="545"/>
      <c r="M660" s="545"/>
      <c r="N660" s="545"/>
      <c r="O660" s="545"/>
      <c r="P660" s="545"/>
      <c r="Q660" s="545"/>
      <c r="R660" s="545"/>
      <c r="S660" s="545"/>
      <c r="T660" s="545"/>
      <c r="U660" s="545"/>
      <c r="V660" s="545"/>
      <c r="W660" s="545"/>
      <c r="X660" s="545"/>
      <c r="Y660" s="545"/>
      <c r="Z660" s="545"/>
    </row>
    <row r="661" ht="9.0" customHeight="1">
      <c r="A661" s="545"/>
      <c r="B661" s="545"/>
      <c r="C661" s="545"/>
      <c r="D661" s="545"/>
      <c r="E661" s="545"/>
      <c r="F661" s="545"/>
      <c r="G661" s="545"/>
      <c r="H661" s="545"/>
      <c r="I661" s="545"/>
      <c r="J661" s="545"/>
      <c r="K661" s="545"/>
      <c r="L661" s="545"/>
      <c r="M661" s="545"/>
      <c r="N661" s="545"/>
      <c r="O661" s="545"/>
      <c r="P661" s="545"/>
      <c r="Q661" s="545"/>
      <c r="R661" s="545"/>
      <c r="S661" s="545"/>
      <c r="T661" s="545"/>
      <c r="U661" s="545"/>
      <c r="V661" s="545"/>
      <c r="W661" s="545"/>
      <c r="X661" s="545"/>
      <c r="Y661" s="545"/>
      <c r="Z661" s="545"/>
    </row>
    <row r="662" ht="9.0" customHeight="1">
      <c r="A662" s="545"/>
      <c r="B662" s="545"/>
      <c r="C662" s="545"/>
      <c r="D662" s="545"/>
      <c r="E662" s="545"/>
      <c r="F662" s="545"/>
      <c r="G662" s="545"/>
      <c r="H662" s="545"/>
      <c r="I662" s="545"/>
      <c r="J662" s="545"/>
      <c r="K662" s="545"/>
      <c r="L662" s="545"/>
      <c r="M662" s="545"/>
      <c r="N662" s="545"/>
      <c r="O662" s="545"/>
      <c r="P662" s="545"/>
      <c r="Q662" s="545"/>
      <c r="R662" s="545"/>
      <c r="S662" s="545"/>
      <c r="T662" s="545"/>
      <c r="U662" s="545"/>
      <c r="V662" s="545"/>
      <c r="W662" s="545"/>
      <c r="X662" s="545"/>
      <c r="Y662" s="545"/>
      <c r="Z662" s="545"/>
    </row>
    <row r="663" ht="9.0" customHeight="1">
      <c r="A663" s="545"/>
      <c r="B663" s="545"/>
      <c r="C663" s="545"/>
      <c r="D663" s="545"/>
      <c r="E663" s="545"/>
      <c r="F663" s="545"/>
      <c r="G663" s="545"/>
      <c r="H663" s="545"/>
      <c r="I663" s="545"/>
      <c r="J663" s="545"/>
      <c r="K663" s="545"/>
      <c r="L663" s="545"/>
      <c r="M663" s="545"/>
      <c r="N663" s="545"/>
      <c r="O663" s="545"/>
      <c r="P663" s="545"/>
      <c r="Q663" s="545"/>
      <c r="R663" s="545"/>
      <c r="S663" s="545"/>
      <c r="T663" s="545"/>
      <c r="U663" s="545"/>
      <c r="V663" s="545"/>
      <c r="W663" s="545"/>
      <c r="X663" s="545"/>
      <c r="Y663" s="545"/>
      <c r="Z663" s="545"/>
    </row>
    <row r="664" ht="9.0" customHeight="1">
      <c r="A664" s="545"/>
      <c r="B664" s="545"/>
      <c r="C664" s="545"/>
      <c r="D664" s="545"/>
      <c r="E664" s="545"/>
      <c r="F664" s="545"/>
      <c r="G664" s="545"/>
      <c r="H664" s="545"/>
      <c r="I664" s="545"/>
      <c r="J664" s="545"/>
      <c r="K664" s="545"/>
      <c r="L664" s="545"/>
      <c r="M664" s="545"/>
      <c r="N664" s="545"/>
      <c r="O664" s="545"/>
      <c r="P664" s="545"/>
      <c r="Q664" s="545"/>
      <c r="R664" s="545"/>
      <c r="S664" s="545"/>
      <c r="T664" s="545"/>
      <c r="U664" s="545"/>
      <c r="V664" s="545"/>
      <c r="W664" s="545"/>
      <c r="X664" s="545"/>
      <c r="Y664" s="545"/>
      <c r="Z664" s="545"/>
    </row>
    <row r="665" ht="9.0" customHeight="1">
      <c r="A665" s="545"/>
      <c r="B665" s="545"/>
      <c r="C665" s="545"/>
      <c r="D665" s="545"/>
      <c r="E665" s="545"/>
      <c r="F665" s="545"/>
      <c r="G665" s="545"/>
      <c r="H665" s="545"/>
      <c r="I665" s="545"/>
      <c r="J665" s="545"/>
      <c r="K665" s="545"/>
      <c r="L665" s="545"/>
      <c r="M665" s="545"/>
      <c r="N665" s="545"/>
      <c r="O665" s="545"/>
      <c r="P665" s="545"/>
      <c r="Q665" s="545"/>
      <c r="R665" s="545"/>
      <c r="S665" s="545"/>
      <c r="T665" s="545"/>
      <c r="U665" s="545"/>
      <c r="V665" s="545"/>
      <c r="W665" s="545"/>
      <c r="X665" s="545"/>
      <c r="Y665" s="545"/>
      <c r="Z665" s="545"/>
    </row>
    <row r="666" ht="9.0" customHeight="1">
      <c r="A666" s="545"/>
      <c r="B666" s="545"/>
      <c r="C666" s="545"/>
      <c r="D666" s="545"/>
      <c r="E666" s="545"/>
      <c r="F666" s="545"/>
      <c r="G666" s="545"/>
      <c r="H666" s="545"/>
      <c r="I666" s="545"/>
      <c r="J666" s="545"/>
      <c r="K666" s="545"/>
      <c r="L666" s="545"/>
      <c r="M666" s="545"/>
      <c r="N666" s="545"/>
      <c r="O666" s="545"/>
      <c r="P666" s="545"/>
      <c r="Q666" s="545"/>
      <c r="R666" s="545"/>
      <c r="S666" s="545"/>
      <c r="T666" s="545"/>
      <c r="U666" s="545"/>
      <c r="V666" s="545"/>
      <c r="W666" s="545"/>
      <c r="X666" s="545"/>
      <c r="Y666" s="545"/>
      <c r="Z666" s="545"/>
    </row>
    <row r="667" ht="9.0" customHeight="1">
      <c r="A667" s="545"/>
      <c r="B667" s="545"/>
      <c r="C667" s="545"/>
      <c r="D667" s="545"/>
      <c r="E667" s="545"/>
      <c r="F667" s="545"/>
      <c r="G667" s="545"/>
      <c r="H667" s="545"/>
      <c r="I667" s="545"/>
      <c r="J667" s="545"/>
      <c r="K667" s="545"/>
      <c r="L667" s="545"/>
      <c r="M667" s="545"/>
      <c r="N667" s="545"/>
      <c r="O667" s="545"/>
      <c r="P667" s="545"/>
      <c r="Q667" s="545"/>
      <c r="R667" s="545"/>
      <c r="S667" s="545"/>
      <c r="T667" s="545"/>
      <c r="U667" s="545"/>
      <c r="V667" s="545"/>
      <c r="W667" s="545"/>
      <c r="X667" s="545"/>
      <c r="Y667" s="545"/>
      <c r="Z667" s="545"/>
    </row>
    <row r="668" ht="9.0" customHeight="1">
      <c r="A668" s="545"/>
      <c r="B668" s="545"/>
      <c r="C668" s="545"/>
      <c r="D668" s="545"/>
      <c r="E668" s="545"/>
      <c r="F668" s="545"/>
      <c r="G668" s="545"/>
      <c r="H668" s="545"/>
      <c r="I668" s="545"/>
      <c r="J668" s="545"/>
      <c r="K668" s="545"/>
      <c r="L668" s="545"/>
      <c r="M668" s="545"/>
      <c r="N668" s="545"/>
      <c r="O668" s="545"/>
      <c r="P668" s="545"/>
      <c r="Q668" s="545"/>
      <c r="R668" s="545"/>
      <c r="S668" s="545"/>
      <c r="T668" s="545"/>
      <c r="U668" s="545"/>
      <c r="V668" s="545"/>
      <c r="W668" s="545"/>
      <c r="X668" s="545"/>
      <c r="Y668" s="545"/>
      <c r="Z668" s="545"/>
    </row>
    <row r="669" ht="9.0" customHeight="1">
      <c r="A669" s="545"/>
      <c r="B669" s="545"/>
      <c r="C669" s="545"/>
      <c r="D669" s="545"/>
      <c r="E669" s="545"/>
      <c r="F669" s="545"/>
      <c r="G669" s="545"/>
      <c r="H669" s="545"/>
      <c r="I669" s="545"/>
      <c r="J669" s="545"/>
      <c r="K669" s="545"/>
      <c r="L669" s="545"/>
      <c r="M669" s="545"/>
      <c r="N669" s="545"/>
      <c r="O669" s="545"/>
      <c r="P669" s="545"/>
      <c r="Q669" s="545"/>
      <c r="R669" s="545"/>
      <c r="S669" s="545"/>
      <c r="T669" s="545"/>
      <c r="U669" s="545"/>
      <c r="V669" s="545"/>
      <c r="W669" s="545"/>
      <c r="X669" s="545"/>
      <c r="Y669" s="545"/>
      <c r="Z669" s="545"/>
    </row>
    <row r="670" ht="9.0" customHeight="1">
      <c r="A670" s="545"/>
      <c r="B670" s="545"/>
      <c r="C670" s="545"/>
      <c r="D670" s="545"/>
      <c r="E670" s="545"/>
      <c r="F670" s="545"/>
      <c r="G670" s="545"/>
      <c r="H670" s="545"/>
      <c r="I670" s="545"/>
      <c r="J670" s="545"/>
      <c r="K670" s="545"/>
      <c r="L670" s="545"/>
      <c r="M670" s="545"/>
      <c r="N670" s="545"/>
      <c r="O670" s="545"/>
      <c r="P670" s="545"/>
      <c r="Q670" s="545"/>
      <c r="R670" s="545"/>
      <c r="S670" s="545"/>
      <c r="T670" s="545"/>
      <c r="U670" s="545"/>
      <c r="V670" s="545"/>
      <c r="W670" s="545"/>
      <c r="X670" s="545"/>
      <c r="Y670" s="545"/>
      <c r="Z670" s="545"/>
    </row>
    <row r="671" ht="9.0" customHeight="1">
      <c r="A671" s="545"/>
      <c r="B671" s="545"/>
      <c r="C671" s="545"/>
      <c r="D671" s="545"/>
      <c r="E671" s="545"/>
      <c r="F671" s="545"/>
      <c r="G671" s="545"/>
      <c r="H671" s="545"/>
      <c r="I671" s="545"/>
      <c r="J671" s="545"/>
      <c r="K671" s="545"/>
      <c r="L671" s="545"/>
      <c r="M671" s="545"/>
      <c r="N671" s="545"/>
      <c r="O671" s="545"/>
      <c r="P671" s="545"/>
      <c r="Q671" s="545"/>
      <c r="R671" s="545"/>
      <c r="S671" s="545"/>
      <c r="T671" s="545"/>
      <c r="U671" s="545"/>
      <c r="V671" s="545"/>
      <c r="W671" s="545"/>
      <c r="X671" s="545"/>
      <c r="Y671" s="545"/>
      <c r="Z671" s="545"/>
    </row>
    <row r="672" ht="9.0" customHeight="1">
      <c r="A672" s="545"/>
      <c r="B672" s="545"/>
      <c r="C672" s="545"/>
      <c r="D672" s="545"/>
      <c r="E672" s="545"/>
      <c r="F672" s="545"/>
      <c r="G672" s="545"/>
      <c r="H672" s="545"/>
      <c r="I672" s="545"/>
      <c r="J672" s="545"/>
      <c r="K672" s="545"/>
      <c r="L672" s="545"/>
      <c r="M672" s="545"/>
      <c r="N672" s="545"/>
      <c r="O672" s="545"/>
      <c r="P672" s="545"/>
      <c r="Q672" s="545"/>
      <c r="R672" s="545"/>
      <c r="S672" s="545"/>
      <c r="T672" s="545"/>
      <c r="U672" s="545"/>
      <c r="V672" s="545"/>
      <c r="W672" s="545"/>
      <c r="X672" s="545"/>
      <c r="Y672" s="545"/>
      <c r="Z672" s="545"/>
    </row>
    <row r="673" ht="9.0" customHeight="1">
      <c r="A673" s="545"/>
      <c r="B673" s="545"/>
      <c r="C673" s="545"/>
      <c r="D673" s="545"/>
      <c r="E673" s="545"/>
      <c r="F673" s="545"/>
      <c r="G673" s="545"/>
      <c r="H673" s="545"/>
      <c r="I673" s="545"/>
      <c r="J673" s="545"/>
      <c r="K673" s="545"/>
      <c r="L673" s="545"/>
      <c r="M673" s="545"/>
      <c r="N673" s="545"/>
      <c r="O673" s="545"/>
      <c r="P673" s="545"/>
      <c r="Q673" s="545"/>
      <c r="R673" s="545"/>
      <c r="S673" s="545"/>
      <c r="T673" s="545"/>
      <c r="U673" s="545"/>
      <c r="V673" s="545"/>
      <c r="W673" s="545"/>
      <c r="X673" s="545"/>
      <c r="Y673" s="545"/>
      <c r="Z673" s="545"/>
    </row>
    <row r="674" ht="9.0" customHeight="1">
      <c r="A674" s="545"/>
      <c r="B674" s="545"/>
      <c r="C674" s="545"/>
      <c r="D674" s="545"/>
      <c r="E674" s="545"/>
      <c r="F674" s="545"/>
      <c r="G674" s="545"/>
      <c r="H674" s="545"/>
      <c r="I674" s="545"/>
      <c r="J674" s="545"/>
      <c r="K674" s="545"/>
      <c r="L674" s="545"/>
      <c r="M674" s="545"/>
      <c r="N674" s="545"/>
      <c r="O674" s="545"/>
      <c r="P674" s="545"/>
      <c r="Q674" s="545"/>
      <c r="R674" s="545"/>
      <c r="S674" s="545"/>
      <c r="T674" s="545"/>
      <c r="U674" s="545"/>
      <c r="V674" s="545"/>
      <c r="W674" s="545"/>
      <c r="X674" s="545"/>
      <c r="Y674" s="545"/>
      <c r="Z674" s="545"/>
    </row>
    <row r="675" ht="9.0" customHeight="1">
      <c r="A675" s="545"/>
      <c r="B675" s="545"/>
      <c r="C675" s="545"/>
      <c r="D675" s="545"/>
      <c r="E675" s="545"/>
      <c r="F675" s="545"/>
      <c r="G675" s="545"/>
      <c r="H675" s="545"/>
      <c r="I675" s="545"/>
      <c r="J675" s="545"/>
      <c r="K675" s="545"/>
      <c r="L675" s="545"/>
      <c r="M675" s="545"/>
      <c r="N675" s="545"/>
      <c r="O675" s="545"/>
      <c r="P675" s="545"/>
      <c r="Q675" s="545"/>
      <c r="R675" s="545"/>
      <c r="S675" s="545"/>
      <c r="T675" s="545"/>
      <c r="U675" s="545"/>
      <c r="V675" s="545"/>
      <c r="W675" s="545"/>
      <c r="X675" s="545"/>
      <c r="Y675" s="545"/>
      <c r="Z675" s="545"/>
    </row>
    <row r="676" ht="9.0" customHeight="1">
      <c r="A676" s="545"/>
      <c r="B676" s="545"/>
      <c r="C676" s="545"/>
      <c r="D676" s="545"/>
      <c r="E676" s="545"/>
      <c r="F676" s="545"/>
      <c r="G676" s="545"/>
      <c r="H676" s="545"/>
      <c r="I676" s="545"/>
      <c r="J676" s="545"/>
      <c r="K676" s="545"/>
      <c r="L676" s="545"/>
      <c r="M676" s="545"/>
      <c r="N676" s="545"/>
      <c r="O676" s="545"/>
      <c r="P676" s="545"/>
      <c r="Q676" s="545"/>
      <c r="R676" s="545"/>
      <c r="S676" s="545"/>
      <c r="T676" s="545"/>
      <c r="U676" s="545"/>
      <c r="V676" s="545"/>
      <c r="W676" s="545"/>
      <c r="X676" s="545"/>
      <c r="Y676" s="545"/>
      <c r="Z676" s="545"/>
    </row>
    <row r="677" ht="9.0" customHeight="1">
      <c r="A677" s="545"/>
      <c r="B677" s="545"/>
      <c r="C677" s="545"/>
      <c r="D677" s="545"/>
      <c r="E677" s="545"/>
      <c r="F677" s="545"/>
      <c r="G677" s="545"/>
      <c r="H677" s="545"/>
      <c r="I677" s="545"/>
      <c r="J677" s="545"/>
      <c r="K677" s="545"/>
      <c r="L677" s="545"/>
      <c r="M677" s="545"/>
      <c r="N677" s="545"/>
      <c r="O677" s="545"/>
      <c r="P677" s="545"/>
      <c r="Q677" s="545"/>
      <c r="R677" s="545"/>
      <c r="S677" s="545"/>
      <c r="T677" s="545"/>
      <c r="U677" s="545"/>
      <c r="V677" s="545"/>
      <c r="W677" s="545"/>
      <c r="X677" s="545"/>
      <c r="Y677" s="545"/>
      <c r="Z677" s="545"/>
    </row>
    <row r="678" ht="9.0" customHeight="1">
      <c r="A678" s="545"/>
      <c r="B678" s="545"/>
      <c r="C678" s="545"/>
      <c r="D678" s="545"/>
      <c r="E678" s="545"/>
      <c r="F678" s="545"/>
      <c r="G678" s="545"/>
      <c r="H678" s="545"/>
      <c r="I678" s="545"/>
      <c r="J678" s="545"/>
      <c r="K678" s="545"/>
      <c r="L678" s="545"/>
      <c r="M678" s="545"/>
      <c r="N678" s="545"/>
      <c r="O678" s="545"/>
      <c r="P678" s="545"/>
      <c r="Q678" s="545"/>
      <c r="R678" s="545"/>
      <c r="S678" s="545"/>
      <c r="T678" s="545"/>
      <c r="U678" s="545"/>
      <c r="V678" s="545"/>
      <c r="W678" s="545"/>
      <c r="X678" s="545"/>
      <c r="Y678" s="545"/>
      <c r="Z678" s="545"/>
    </row>
    <row r="679" ht="9.0" customHeight="1">
      <c r="A679" s="545"/>
      <c r="B679" s="545"/>
      <c r="C679" s="545"/>
      <c r="D679" s="545"/>
      <c r="E679" s="545"/>
      <c r="F679" s="545"/>
      <c r="G679" s="545"/>
      <c r="H679" s="545"/>
      <c r="I679" s="545"/>
      <c r="J679" s="545"/>
      <c r="K679" s="545"/>
      <c r="L679" s="545"/>
      <c r="M679" s="545"/>
      <c r="N679" s="545"/>
      <c r="O679" s="545"/>
      <c r="P679" s="545"/>
      <c r="Q679" s="545"/>
      <c r="R679" s="545"/>
      <c r="S679" s="545"/>
      <c r="T679" s="545"/>
      <c r="U679" s="545"/>
      <c r="V679" s="545"/>
      <c r="W679" s="545"/>
      <c r="X679" s="545"/>
      <c r="Y679" s="545"/>
      <c r="Z679" s="545"/>
    </row>
    <row r="680" ht="9.0" customHeight="1">
      <c r="A680" s="545"/>
      <c r="B680" s="545"/>
      <c r="C680" s="545"/>
      <c r="D680" s="545"/>
      <c r="E680" s="545"/>
      <c r="F680" s="545"/>
      <c r="G680" s="545"/>
      <c r="H680" s="545"/>
      <c r="I680" s="545"/>
      <c r="J680" s="545"/>
      <c r="K680" s="545"/>
      <c r="L680" s="545"/>
      <c r="M680" s="545"/>
      <c r="N680" s="545"/>
      <c r="O680" s="545"/>
      <c r="P680" s="545"/>
      <c r="Q680" s="545"/>
      <c r="R680" s="545"/>
      <c r="S680" s="545"/>
      <c r="T680" s="545"/>
      <c r="U680" s="545"/>
      <c r="V680" s="545"/>
      <c r="W680" s="545"/>
      <c r="X680" s="545"/>
      <c r="Y680" s="545"/>
      <c r="Z680" s="545"/>
    </row>
    <row r="681" ht="9.0" customHeight="1">
      <c r="A681" s="545"/>
      <c r="B681" s="545"/>
      <c r="C681" s="545"/>
      <c r="D681" s="545"/>
      <c r="E681" s="545"/>
      <c r="F681" s="545"/>
      <c r="G681" s="545"/>
      <c r="H681" s="545"/>
      <c r="I681" s="545"/>
      <c r="J681" s="545"/>
      <c r="K681" s="545"/>
      <c r="L681" s="545"/>
      <c r="M681" s="545"/>
      <c r="N681" s="545"/>
      <c r="O681" s="545"/>
      <c r="P681" s="545"/>
      <c r="Q681" s="545"/>
      <c r="R681" s="545"/>
      <c r="S681" s="545"/>
      <c r="T681" s="545"/>
      <c r="U681" s="545"/>
      <c r="V681" s="545"/>
      <c r="W681" s="545"/>
      <c r="X681" s="545"/>
      <c r="Y681" s="545"/>
      <c r="Z681" s="545"/>
    </row>
    <row r="682" ht="9.0" customHeight="1">
      <c r="A682" s="545"/>
      <c r="B682" s="545"/>
      <c r="C682" s="545"/>
      <c r="D682" s="545"/>
      <c r="E682" s="545"/>
      <c r="F682" s="545"/>
      <c r="G682" s="545"/>
      <c r="H682" s="545"/>
      <c r="I682" s="545"/>
      <c r="J682" s="545"/>
      <c r="K682" s="545"/>
      <c r="L682" s="545"/>
      <c r="M682" s="545"/>
      <c r="N682" s="545"/>
      <c r="O682" s="545"/>
      <c r="P682" s="545"/>
      <c r="Q682" s="545"/>
      <c r="R682" s="545"/>
      <c r="S682" s="545"/>
      <c r="T682" s="545"/>
      <c r="U682" s="545"/>
      <c r="V682" s="545"/>
      <c r="W682" s="545"/>
      <c r="X682" s="545"/>
      <c r="Y682" s="545"/>
      <c r="Z682" s="545"/>
    </row>
    <row r="683" ht="9.0" customHeight="1">
      <c r="A683" s="545"/>
      <c r="B683" s="545"/>
      <c r="C683" s="545"/>
      <c r="D683" s="545"/>
      <c r="E683" s="545"/>
      <c r="F683" s="545"/>
      <c r="G683" s="545"/>
      <c r="H683" s="545"/>
      <c r="I683" s="545"/>
      <c r="J683" s="545"/>
      <c r="K683" s="545"/>
      <c r="L683" s="545"/>
      <c r="M683" s="545"/>
      <c r="N683" s="545"/>
      <c r="O683" s="545"/>
      <c r="P683" s="545"/>
      <c r="Q683" s="545"/>
      <c r="R683" s="545"/>
      <c r="S683" s="545"/>
      <c r="T683" s="545"/>
      <c r="U683" s="545"/>
      <c r="V683" s="545"/>
      <c r="W683" s="545"/>
      <c r="X683" s="545"/>
      <c r="Y683" s="545"/>
      <c r="Z683" s="545"/>
    </row>
    <row r="684" ht="9.0" customHeight="1">
      <c r="A684" s="545"/>
      <c r="B684" s="545"/>
      <c r="C684" s="545"/>
      <c r="D684" s="545"/>
      <c r="E684" s="545"/>
      <c r="F684" s="545"/>
      <c r="G684" s="545"/>
      <c r="H684" s="545"/>
      <c r="I684" s="545"/>
      <c r="J684" s="545"/>
      <c r="K684" s="545"/>
      <c r="L684" s="545"/>
      <c r="M684" s="545"/>
      <c r="N684" s="545"/>
      <c r="O684" s="545"/>
      <c r="P684" s="545"/>
      <c r="Q684" s="545"/>
      <c r="R684" s="545"/>
      <c r="S684" s="545"/>
      <c r="T684" s="545"/>
      <c r="U684" s="545"/>
      <c r="V684" s="545"/>
      <c r="W684" s="545"/>
      <c r="X684" s="545"/>
      <c r="Y684" s="545"/>
      <c r="Z684" s="545"/>
    </row>
    <row r="685" ht="9.0" customHeight="1">
      <c r="A685" s="545"/>
      <c r="B685" s="545"/>
      <c r="C685" s="545"/>
      <c r="D685" s="545"/>
      <c r="E685" s="545"/>
      <c r="F685" s="545"/>
      <c r="G685" s="545"/>
      <c r="H685" s="545"/>
      <c r="I685" s="545"/>
      <c r="J685" s="545"/>
      <c r="K685" s="545"/>
      <c r="L685" s="545"/>
      <c r="M685" s="545"/>
      <c r="N685" s="545"/>
      <c r="O685" s="545"/>
      <c r="P685" s="545"/>
      <c r="Q685" s="545"/>
      <c r="R685" s="545"/>
      <c r="S685" s="545"/>
      <c r="T685" s="545"/>
      <c r="U685" s="545"/>
      <c r="V685" s="545"/>
      <c r="W685" s="545"/>
      <c r="X685" s="545"/>
      <c r="Y685" s="545"/>
      <c r="Z685" s="545"/>
    </row>
    <row r="686" ht="9.0" customHeight="1">
      <c r="A686" s="545"/>
      <c r="B686" s="545"/>
      <c r="C686" s="545"/>
      <c r="D686" s="545"/>
      <c r="E686" s="545"/>
      <c r="F686" s="545"/>
      <c r="G686" s="545"/>
      <c r="H686" s="545"/>
      <c r="I686" s="545"/>
      <c r="J686" s="545"/>
      <c r="K686" s="545"/>
      <c r="L686" s="545"/>
      <c r="M686" s="545"/>
      <c r="N686" s="545"/>
      <c r="O686" s="545"/>
      <c r="P686" s="545"/>
      <c r="Q686" s="545"/>
      <c r="R686" s="545"/>
      <c r="S686" s="545"/>
      <c r="T686" s="545"/>
      <c r="U686" s="545"/>
      <c r="V686" s="545"/>
      <c r="W686" s="545"/>
      <c r="X686" s="545"/>
      <c r="Y686" s="545"/>
      <c r="Z686" s="545"/>
    </row>
    <row r="687" ht="9.0" customHeight="1">
      <c r="A687" s="545"/>
      <c r="B687" s="545"/>
      <c r="C687" s="545"/>
      <c r="D687" s="545"/>
      <c r="E687" s="545"/>
      <c r="F687" s="545"/>
      <c r="G687" s="545"/>
      <c r="H687" s="545"/>
      <c r="I687" s="545"/>
      <c r="J687" s="545"/>
      <c r="K687" s="545"/>
      <c r="L687" s="545"/>
      <c r="M687" s="545"/>
      <c r="N687" s="545"/>
      <c r="O687" s="545"/>
      <c r="P687" s="545"/>
      <c r="Q687" s="545"/>
      <c r="R687" s="545"/>
      <c r="S687" s="545"/>
      <c r="T687" s="545"/>
      <c r="U687" s="545"/>
      <c r="V687" s="545"/>
      <c r="W687" s="545"/>
      <c r="X687" s="545"/>
      <c r="Y687" s="545"/>
      <c r="Z687" s="545"/>
    </row>
    <row r="688" ht="9.0" customHeight="1">
      <c r="A688" s="545"/>
      <c r="B688" s="545"/>
      <c r="C688" s="545"/>
      <c r="D688" s="545"/>
      <c r="E688" s="545"/>
      <c r="F688" s="545"/>
      <c r="G688" s="545"/>
      <c r="H688" s="545"/>
      <c r="I688" s="545"/>
      <c r="J688" s="545"/>
      <c r="K688" s="545"/>
      <c r="L688" s="545"/>
      <c r="M688" s="545"/>
      <c r="N688" s="545"/>
      <c r="O688" s="545"/>
      <c r="P688" s="545"/>
      <c r="Q688" s="545"/>
      <c r="R688" s="545"/>
      <c r="S688" s="545"/>
      <c r="T688" s="545"/>
      <c r="U688" s="545"/>
      <c r="V688" s="545"/>
      <c r="W688" s="545"/>
      <c r="X688" s="545"/>
      <c r="Y688" s="545"/>
      <c r="Z688" s="545"/>
    </row>
    <row r="689" ht="9.0" customHeight="1">
      <c r="A689" s="545"/>
      <c r="B689" s="545"/>
      <c r="C689" s="545"/>
      <c r="D689" s="545"/>
      <c r="E689" s="545"/>
      <c r="F689" s="545"/>
      <c r="G689" s="545"/>
      <c r="H689" s="545"/>
      <c r="I689" s="545"/>
      <c r="J689" s="545"/>
      <c r="K689" s="545"/>
      <c r="L689" s="545"/>
      <c r="M689" s="545"/>
      <c r="N689" s="545"/>
      <c r="O689" s="545"/>
      <c r="P689" s="545"/>
      <c r="Q689" s="545"/>
      <c r="R689" s="545"/>
      <c r="S689" s="545"/>
      <c r="T689" s="545"/>
      <c r="U689" s="545"/>
      <c r="V689" s="545"/>
      <c r="W689" s="545"/>
      <c r="X689" s="545"/>
      <c r="Y689" s="545"/>
      <c r="Z689" s="545"/>
    </row>
    <row r="690" ht="9.0" customHeight="1">
      <c r="A690" s="545"/>
      <c r="B690" s="545"/>
      <c r="C690" s="545"/>
      <c r="D690" s="545"/>
      <c r="E690" s="545"/>
      <c r="F690" s="545"/>
      <c r="G690" s="545"/>
      <c r="H690" s="545"/>
      <c r="I690" s="545"/>
      <c r="J690" s="545"/>
      <c r="K690" s="545"/>
      <c r="L690" s="545"/>
      <c r="M690" s="545"/>
      <c r="N690" s="545"/>
      <c r="O690" s="545"/>
      <c r="P690" s="545"/>
      <c r="Q690" s="545"/>
      <c r="R690" s="545"/>
      <c r="S690" s="545"/>
      <c r="T690" s="545"/>
      <c r="U690" s="545"/>
      <c r="V690" s="545"/>
      <c r="W690" s="545"/>
      <c r="X690" s="545"/>
      <c r="Y690" s="545"/>
      <c r="Z690" s="545"/>
    </row>
    <row r="691" ht="9.0" customHeight="1">
      <c r="A691" s="545"/>
      <c r="B691" s="545"/>
      <c r="C691" s="545"/>
      <c r="D691" s="545"/>
      <c r="E691" s="545"/>
      <c r="F691" s="545"/>
      <c r="G691" s="545"/>
      <c r="H691" s="545"/>
      <c r="I691" s="545"/>
      <c r="J691" s="545"/>
      <c r="K691" s="545"/>
      <c r="L691" s="545"/>
      <c r="M691" s="545"/>
      <c r="N691" s="545"/>
      <c r="O691" s="545"/>
      <c r="P691" s="545"/>
      <c r="Q691" s="545"/>
      <c r="R691" s="545"/>
      <c r="S691" s="545"/>
      <c r="T691" s="545"/>
      <c r="U691" s="545"/>
      <c r="V691" s="545"/>
      <c r="W691" s="545"/>
      <c r="X691" s="545"/>
      <c r="Y691" s="545"/>
      <c r="Z691" s="545"/>
    </row>
    <row r="692" ht="9.0" customHeight="1">
      <c r="A692" s="545"/>
      <c r="B692" s="545"/>
      <c r="C692" s="545"/>
      <c r="D692" s="545"/>
      <c r="E692" s="545"/>
      <c r="F692" s="545"/>
      <c r="G692" s="545"/>
      <c r="H692" s="545"/>
      <c r="I692" s="545"/>
      <c r="J692" s="545"/>
      <c r="K692" s="545"/>
      <c r="L692" s="545"/>
      <c r="M692" s="545"/>
      <c r="N692" s="545"/>
      <c r="O692" s="545"/>
      <c r="P692" s="545"/>
      <c r="Q692" s="545"/>
      <c r="R692" s="545"/>
      <c r="S692" s="545"/>
      <c r="T692" s="545"/>
      <c r="U692" s="545"/>
      <c r="V692" s="545"/>
      <c r="W692" s="545"/>
      <c r="X692" s="545"/>
      <c r="Y692" s="545"/>
      <c r="Z692" s="545"/>
    </row>
    <row r="693" ht="9.0" customHeight="1">
      <c r="A693" s="545"/>
      <c r="B693" s="545"/>
      <c r="C693" s="545"/>
      <c r="D693" s="545"/>
      <c r="E693" s="545"/>
      <c r="F693" s="545"/>
      <c r="G693" s="545"/>
      <c r="H693" s="545"/>
      <c r="I693" s="545"/>
      <c r="J693" s="545"/>
      <c r="K693" s="545"/>
      <c r="L693" s="545"/>
      <c r="M693" s="545"/>
      <c r="N693" s="545"/>
      <c r="O693" s="545"/>
      <c r="P693" s="545"/>
      <c r="Q693" s="545"/>
      <c r="R693" s="545"/>
      <c r="S693" s="545"/>
      <c r="T693" s="545"/>
      <c r="U693" s="545"/>
      <c r="V693" s="545"/>
      <c r="W693" s="545"/>
      <c r="X693" s="545"/>
      <c r="Y693" s="545"/>
      <c r="Z693" s="545"/>
    </row>
    <row r="694" ht="9.0" customHeight="1">
      <c r="A694" s="545"/>
      <c r="B694" s="545"/>
      <c r="C694" s="545"/>
      <c r="D694" s="545"/>
      <c r="E694" s="545"/>
      <c r="F694" s="545"/>
      <c r="G694" s="545"/>
      <c r="H694" s="545"/>
      <c r="I694" s="545"/>
      <c r="J694" s="545"/>
      <c r="K694" s="545"/>
      <c r="L694" s="545"/>
      <c r="M694" s="545"/>
      <c r="N694" s="545"/>
      <c r="O694" s="545"/>
      <c r="P694" s="545"/>
      <c r="Q694" s="545"/>
      <c r="R694" s="545"/>
      <c r="S694" s="545"/>
      <c r="T694" s="545"/>
      <c r="U694" s="545"/>
      <c r="V694" s="545"/>
      <c r="W694" s="545"/>
      <c r="X694" s="545"/>
      <c r="Y694" s="545"/>
      <c r="Z694" s="545"/>
    </row>
    <row r="695" ht="9.0" customHeight="1">
      <c r="A695" s="545"/>
      <c r="B695" s="545"/>
      <c r="C695" s="545"/>
      <c r="D695" s="545"/>
      <c r="E695" s="545"/>
      <c r="F695" s="545"/>
      <c r="G695" s="545"/>
      <c r="H695" s="545"/>
      <c r="I695" s="545"/>
      <c r="J695" s="545"/>
      <c r="K695" s="545"/>
      <c r="L695" s="545"/>
      <c r="M695" s="545"/>
      <c r="N695" s="545"/>
      <c r="O695" s="545"/>
      <c r="P695" s="545"/>
      <c r="Q695" s="545"/>
      <c r="R695" s="545"/>
      <c r="S695" s="545"/>
      <c r="T695" s="545"/>
      <c r="U695" s="545"/>
      <c r="V695" s="545"/>
      <c r="W695" s="545"/>
      <c r="X695" s="545"/>
      <c r="Y695" s="545"/>
      <c r="Z695" s="545"/>
    </row>
    <row r="696" ht="9.0" customHeight="1">
      <c r="A696" s="545"/>
      <c r="B696" s="545"/>
      <c r="C696" s="545"/>
      <c r="D696" s="545"/>
      <c r="E696" s="545"/>
      <c r="F696" s="545"/>
      <c r="G696" s="545"/>
      <c r="H696" s="545"/>
      <c r="I696" s="545"/>
      <c r="J696" s="545"/>
      <c r="K696" s="545"/>
      <c r="L696" s="545"/>
      <c r="M696" s="545"/>
      <c r="N696" s="545"/>
      <c r="O696" s="545"/>
      <c r="P696" s="545"/>
      <c r="Q696" s="545"/>
      <c r="R696" s="545"/>
      <c r="S696" s="545"/>
      <c r="T696" s="545"/>
      <c r="U696" s="545"/>
      <c r="V696" s="545"/>
      <c r="W696" s="545"/>
      <c r="X696" s="545"/>
      <c r="Y696" s="545"/>
      <c r="Z696" s="545"/>
    </row>
    <row r="697" ht="9.0" customHeight="1">
      <c r="A697" s="545"/>
      <c r="B697" s="545"/>
      <c r="C697" s="545"/>
      <c r="D697" s="545"/>
      <c r="E697" s="545"/>
      <c r="F697" s="545"/>
      <c r="G697" s="545"/>
      <c r="H697" s="545"/>
      <c r="I697" s="545"/>
      <c r="J697" s="545"/>
      <c r="K697" s="545"/>
      <c r="L697" s="545"/>
      <c r="M697" s="545"/>
      <c r="N697" s="545"/>
      <c r="O697" s="545"/>
      <c r="P697" s="545"/>
      <c r="Q697" s="545"/>
      <c r="R697" s="545"/>
      <c r="S697" s="545"/>
      <c r="T697" s="545"/>
      <c r="U697" s="545"/>
      <c r="V697" s="545"/>
      <c r="W697" s="545"/>
      <c r="X697" s="545"/>
      <c r="Y697" s="545"/>
      <c r="Z697" s="545"/>
    </row>
    <row r="698" ht="9.0" customHeight="1">
      <c r="A698" s="545"/>
      <c r="B698" s="545"/>
      <c r="C698" s="545"/>
      <c r="D698" s="545"/>
      <c r="E698" s="545"/>
      <c r="F698" s="545"/>
      <c r="G698" s="545"/>
      <c r="H698" s="545"/>
      <c r="I698" s="545"/>
      <c r="J698" s="545"/>
      <c r="K698" s="545"/>
      <c r="L698" s="545"/>
      <c r="M698" s="545"/>
      <c r="N698" s="545"/>
      <c r="O698" s="545"/>
      <c r="P698" s="545"/>
      <c r="Q698" s="545"/>
      <c r="R698" s="545"/>
      <c r="S698" s="545"/>
      <c r="T698" s="545"/>
      <c r="U698" s="545"/>
      <c r="V698" s="545"/>
      <c r="W698" s="545"/>
      <c r="X698" s="545"/>
      <c r="Y698" s="545"/>
      <c r="Z698" s="545"/>
    </row>
    <row r="699" ht="9.0" customHeight="1">
      <c r="A699" s="545"/>
      <c r="B699" s="545"/>
      <c r="C699" s="545"/>
      <c r="D699" s="545"/>
      <c r="E699" s="545"/>
      <c r="F699" s="545"/>
      <c r="G699" s="545"/>
      <c r="H699" s="545"/>
      <c r="I699" s="545"/>
      <c r="J699" s="545"/>
      <c r="K699" s="545"/>
      <c r="L699" s="545"/>
      <c r="M699" s="545"/>
      <c r="N699" s="545"/>
      <c r="O699" s="545"/>
      <c r="P699" s="545"/>
      <c r="Q699" s="545"/>
      <c r="R699" s="545"/>
      <c r="S699" s="545"/>
      <c r="T699" s="545"/>
      <c r="U699" s="545"/>
      <c r="V699" s="545"/>
      <c r="W699" s="545"/>
      <c r="X699" s="545"/>
      <c r="Y699" s="545"/>
      <c r="Z699" s="545"/>
    </row>
    <row r="700" ht="9.0" customHeight="1">
      <c r="A700" s="545"/>
      <c r="B700" s="545"/>
      <c r="C700" s="545"/>
      <c r="D700" s="545"/>
      <c r="E700" s="545"/>
      <c r="F700" s="545"/>
      <c r="G700" s="545"/>
      <c r="H700" s="545"/>
      <c r="I700" s="545"/>
      <c r="J700" s="545"/>
      <c r="K700" s="545"/>
      <c r="L700" s="545"/>
      <c r="M700" s="545"/>
      <c r="N700" s="545"/>
      <c r="O700" s="545"/>
      <c r="P700" s="545"/>
      <c r="Q700" s="545"/>
      <c r="R700" s="545"/>
      <c r="S700" s="545"/>
      <c r="T700" s="545"/>
      <c r="U700" s="545"/>
      <c r="V700" s="545"/>
      <c r="W700" s="545"/>
      <c r="X700" s="545"/>
      <c r="Y700" s="545"/>
      <c r="Z700" s="545"/>
    </row>
    <row r="701" ht="9.0" customHeight="1">
      <c r="A701" s="545"/>
      <c r="B701" s="545"/>
      <c r="C701" s="545"/>
      <c r="D701" s="545"/>
      <c r="E701" s="545"/>
      <c r="F701" s="545"/>
      <c r="G701" s="545"/>
      <c r="H701" s="545"/>
      <c r="I701" s="545"/>
      <c r="J701" s="545"/>
      <c r="K701" s="545"/>
      <c r="L701" s="545"/>
      <c r="M701" s="545"/>
      <c r="N701" s="545"/>
      <c r="O701" s="545"/>
      <c r="P701" s="545"/>
      <c r="Q701" s="545"/>
      <c r="R701" s="545"/>
      <c r="S701" s="545"/>
      <c r="T701" s="545"/>
      <c r="U701" s="545"/>
      <c r="V701" s="545"/>
      <c r="W701" s="545"/>
      <c r="X701" s="545"/>
      <c r="Y701" s="545"/>
      <c r="Z701" s="545"/>
    </row>
    <row r="702" ht="9.0" customHeight="1">
      <c r="A702" s="545"/>
      <c r="B702" s="545"/>
      <c r="C702" s="545"/>
      <c r="D702" s="545"/>
      <c r="E702" s="545"/>
      <c r="F702" s="545"/>
      <c r="G702" s="545"/>
      <c r="H702" s="545"/>
      <c r="I702" s="545"/>
      <c r="J702" s="545"/>
      <c r="K702" s="545"/>
      <c r="L702" s="545"/>
      <c r="M702" s="545"/>
      <c r="N702" s="545"/>
      <c r="O702" s="545"/>
      <c r="P702" s="545"/>
      <c r="Q702" s="545"/>
      <c r="R702" s="545"/>
      <c r="S702" s="545"/>
      <c r="T702" s="545"/>
      <c r="U702" s="545"/>
      <c r="V702" s="545"/>
      <c r="W702" s="545"/>
      <c r="X702" s="545"/>
      <c r="Y702" s="545"/>
      <c r="Z702" s="545"/>
    </row>
    <row r="703" ht="9.0" customHeight="1">
      <c r="A703" s="545"/>
      <c r="B703" s="545"/>
      <c r="C703" s="545"/>
      <c r="D703" s="545"/>
      <c r="E703" s="545"/>
      <c r="F703" s="545"/>
      <c r="G703" s="545"/>
      <c r="H703" s="545"/>
      <c r="I703" s="545"/>
      <c r="J703" s="545"/>
      <c r="K703" s="545"/>
      <c r="L703" s="545"/>
      <c r="M703" s="545"/>
      <c r="N703" s="545"/>
      <c r="O703" s="545"/>
      <c r="P703" s="545"/>
      <c r="Q703" s="545"/>
      <c r="R703" s="545"/>
      <c r="S703" s="545"/>
      <c r="T703" s="545"/>
      <c r="U703" s="545"/>
      <c r="V703" s="545"/>
      <c r="W703" s="545"/>
      <c r="X703" s="545"/>
      <c r="Y703" s="545"/>
      <c r="Z703" s="545"/>
    </row>
    <row r="704" ht="9.0" customHeight="1">
      <c r="A704" s="545"/>
      <c r="B704" s="545"/>
      <c r="C704" s="545"/>
      <c r="D704" s="545"/>
      <c r="E704" s="545"/>
      <c r="F704" s="545"/>
      <c r="G704" s="545"/>
      <c r="H704" s="545"/>
      <c r="I704" s="545"/>
      <c r="J704" s="545"/>
      <c r="K704" s="545"/>
      <c r="L704" s="545"/>
      <c r="M704" s="545"/>
      <c r="N704" s="545"/>
      <c r="O704" s="545"/>
      <c r="P704" s="545"/>
      <c r="Q704" s="545"/>
      <c r="R704" s="545"/>
      <c r="S704" s="545"/>
      <c r="T704" s="545"/>
      <c r="U704" s="545"/>
      <c r="V704" s="545"/>
      <c r="W704" s="545"/>
      <c r="X704" s="545"/>
      <c r="Y704" s="545"/>
      <c r="Z704" s="545"/>
    </row>
    <row r="705" ht="9.0" customHeight="1">
      <c r="A705" s="545"/>
      <c r="B705" s="545"/>
      <c r="C705" s="545"/>
      <c r="D705" s="545"/>
      <c r="E705" s="545"/>
      <c r="F705" s="545"/>
      <c r="G705" s="545"/>
      <c r="H705" s="545"/>
      <c r="I705" s="545"/>
      <c r="J705" s="545"/>
      <c r="K705" s="545"/>
      <c r="L705" s="545"/>
      <c r="M705" s="545"/>
      <c r="N705" s="545"/>
      <c r="O705" s="545"/>
      <c r="P705" s="545"/>
      <c r="Q705" s="545"/>
      <c r="R705" s="545"/>
      <c r="S705" s="545"/>
      <c r="T705" s="545"/>
      <c r="U705" s="545"/>
      <c r="V705" s="545"/>
      <c r="W705" s="545"/>
      <c r="X705" s="545"/>
      <c r="Y705" s="545"/>
      <c r="Z705" s="545"/>
    </row>
    <row r="706" ht="9.0" customHeight="1">
      <c r="A706" s="545"/>
      <c r="B706" s="545"/>
      <c r="C706" s="545"/>
      <c r="D706" s="545"/>
      <c r="E706" s="545"/>
      <c r="F706" s="545"/>
      <c r="G706" s="545"/>
      <c r="H706" s="545"/>
      <c r="I706" s="545"/>
      <c r="J706" s="545"/>
      <c r="K706" s="545"/>
      <c r="L706" s="545"/>
      <c r="M706" s="545"/>
      <c r="N706" s="545"/>
      <c r="O706" s="545"/>
      <c r="P706" s="545"/>
      <c r="Q706" s="545"/>
      <c r="R706" s="545"/>
      <c r="S706" s="545"/>
      <c r="T706" s="545"/>
      <c r="U706" s="545"/>
      <c r="V706" s="545"/>
      <c r="W706" s="545"/>
      <c r="X706" s="545"/>
      <c r="Y706" s="545"/>
      <c r="Z706" s="545"/>
    </row>
    <row r="707" ht="9.0" customHeight="1">
      <c r="A707" s="545"/>
      <c r="B707" s="545"/>
      <c r="C707" s="545"/>
      <c r="D707" s="545"/>
      <c r="E707" s="545"/>
      <c r="F707" s="545"/>
      <c r="G707" s="545"/>
      <c r="H707" s="545"/>
      <c r="I707" s="545"/>
      <c r="J707" s="545"/>
      <c r="K707" s="545"/>
      <c r="L707" s="545"/>
      <c r="M707" s="545"/>
      <c r="N707" s="545"/>
      <c r="O707" s="545"/>
      <c r="P707" s="545"/>
      <c r="Q707" s="545"/>
      <c r="R707" s="545"/>
      <c r="S707" s="545"/>
      <c r="T707" s="545"/>
      <c r="U707" s="545"/>
      <c r="V707" s="545"/>
      <c r="W707" s="545"/>
      <c r="X707" s="545"/>
      <c r="Y707" s="545"/>
      <c r="Z707" s="545"/>
    </row>
    <row r="708" ht="9.0" customHeight="1">
      <c r="A708" s="545"/>
      <c r="B708" s="545"/>
      <c r="C708" s="545"/>
      <c r="D708" s="545"/>
      <c r="E708" s="545"/>
      <c r="F708" s="545"/>
      <c r="G708" s="545"/>
      <c r="H708" s="545"/>
      <c r="I708" s="545"/>
      <c r="J708" s="545"/>
      <c r="K708" s="545"/>
      <c r="L708" s="545"/>
      <c r="M708" s="545"/>
      <c r="N708" s="545"/>
      <c r="O708" s="545"/>
      <c r="P708" s="545"/>
      <c r="Q708" s="545"/>
      <c r="R708" s="545"/>
      <c r="S708" s="545"/>
      <c r="T708" s="545"/>
      <c r="U708" s="545"/>
      <c r="V708" s="545"/>
      <c r="W708" s="545"/>
      <c r="X708" s="545"/>
      <c r="Y708" s="545"/>
      <c r="Z708" s="545"/>
    </row>
    <row r="709" ht="9.0" customHeight="1">
      <c r="A709" s="545"/>
      <c r="B709" s="545"/>
      <c r="C709" s="545"/>
      <c r="D709" s="545"/>
      <c r="E709" s="545"/>
      <c r="F709" s="545"/>
      <c r="G709" s="545"/>
      <c r="H709" s="545"/>
      <c r="I709" s="545"/>
      <c r="J709" s="545"/>
      <c r="K709" s="545"/>
      <c r="L709" s="545"/>
      <c r="M709" s="545"/>
      <c r="N709" s="545"/>
      <c r="O709" s="545"/>
      <c r="P709" s="545"/>
      <c r="Q709" s="545"/>
      <c r="R709" s="545"/>
      <c r="S709" s="545"/>
      <c r="T709" s="545"/>
      <c r="U709" s="545"/>
      <c r="V709" s="545"/>
      <c r="W709" s="545"/>
      <c r="X709" s="545"/>
      <c r="Y709" s="545"/>
      <c r="Z709" s="545"/>
    </row>
    <row r="710" ht="9.0" customHeight="1">
      <c r="A710" s="545"/>
      <c r="B710" s="545"/>
      <c r="C710" s="545"/>
      <c r="D710" s="545"/>
      <c r="E710" s="545"/>
      <c r="F710" s="545"/>
      <c r="G710" s="545"/>
      <c r="H710" s="545"/>
      <c r="I710" s="545"/>
      <c r="J710" s="545"/>
      <c r="K710" s="545"/>
      <c r="L710" s="545"/>
      <c r="M710" s="545"/>
      <c r="N710" s="545"/>
      <c r="O710" s="545"/>
      <c r="P710" s="545"/>
      <c r="Q710" s="545"/>
      <c r="R710" s="545"/>
      <c r="S710" s="545"/>
      <c r="T710" s="545"/>
      <c r="U710" s="545"/>
      <c r="V710" s="545"/>
      <c r="W710" s="545"/>
      <c r="X710" s="545"/>
      <c r="Y710" s="545"/>
      <c r="Z710" s="545"/>
    </row>
    <row r="711" ht="9.0" customHeight="1">
      <c r="A711" s="545"/>
      <c r="B711" s="545"/>
      <c r="C711" s="545"/>
      <c r="D711" s="545"/>
      <c r="E711" s="545"/>
      <c r="F711" s="545"/>
      <c r="G711" s="545"/>
      <c r="H711" s="545"/>
      <c r="I711" s="545"/>
      <c r="J711" s="545"/>
      <c r="K711" s="545"/>
      <c r="L711" s="545"/>
      <c r="M711" s="545"/>
      <c r="N711" s="545"/>
      <c r="O711" s="545"/>
      <c r="P711" s="545"/>
      <c r="Q711" s="545"/>
      <c r="R711" s="545"/>
      <c r="S711" s="545"/>
      <c r="T711" s="545"/>
      <c r="U711" s="545"/>
      <c r="V711" s="545"/>
      <c r="W711" s="545"/>
      <c r="X711" s="545"/>
      <c r="Y711" s="545"/>
      <c r="Z711" s="545"/>
    </row>
    <row r="712" ht="9.0" customHeight="1">
      <c r="A712" s="545"/>
      <c r="B712" s="545"/>
      <c r="C712" s="545"/>
      <c r="D712" s="545"/>
      <c r="E712" s="545"/>
      <c r="F712" s="545"/>
      <c r="G712" s="545"/>
      <c r="H712" s="545"/>
      <c r="I712" s="545"/>
      <c r="J712" s="545"/>
      <c r="K712" s="545"/>
      <c r="L712" s="545"/>
      <c r="M712" s="545"/>
      <c r="N712" s="545"/>
      <c r="O712" s="545"/>
      <c r="P712" s="545"/>
      <c r="Q712" s="545"/>
      <c r="R712" s="545"/>
      <c r="S712" s="545"/>
      <c r="T712" s="545"/>
      <c r="U712" s="545"/>
      <c r="V712" s="545"/>
      <c r="W712" s="545"/>
      <c r="X712" s="545"/>
      <c r="Y712" s="545"/>
      <c r="Z712" s="545"/>
    </row>
    <row r="713" ht="9.0" customHeight="1">
      <c r="A713" s="545"/>
      <c r="B713" s="545"/>
      <c r="C713" s="545"/>
      <c r="D713" s="545"/>
      <c r="E713" s="545"/>
      <c r="F713" s="545"/>
      <c r="G713" s="545"/>
      <c r="H713" s="545"/>
      <c r="I713" s="545"/>
      <c r="J713" s="545"/>
      <c r="K713" s="545"/>
      <c r="L713" s="545"/>
      <c r="M713" s="545"/>
      <c r="N713" s="545"/>
      <c r="O713" s="545"/>
      <c r="P713" s="545"/>
      <c r="Q713" s="545"/>
      <c r="R713" s="545"/>
      <c r="S713" s="545"/>
      <c r="T713" s="545"/>
      <c r="U713" s="545"/>
      <c r="V713" s="545"/>
      <c r="W713" s="545"/>
      <c r="X713" s="545"/>
      <c r="Y713" s="545"/>
      <c r="Z713" s="545"/>
    </row>
    <row r="714" ht="9.0" customHeight="1">
      <c r="A714" s="545"/>
      <c r="B714" s="545"/>
      <c r="C714" s="545"/>
      <c r="D714" s="545"/>
      <c r="E714" s="545"/>
      <c r="F714" s="545"/>
      <c r="G714" s="545"/>
      <c r="H714" s="545"/>
      <c r="I714" s="545"/>
      <c r="J714" s="545"/>
      <c r="K714" s="545"/>
      <c r="L714" s="545"/>
      <c r="M714" s="545"/>
      <c r="N714" s="545"/>
      <c r="O714" s="545"/>
      <c r="P714" s="545"/>
      <c r="Q714" s="545"/>
      <c r="R714" s="545"/>
      <c r="S714" s="545"/>
      <c r="T714" s="545"/>
      <c r="U714" s="545"/>
      <c r="V714" s="545"/>
      <c r="W714" s="545"/>
      <c r="X714" s="545"/>
      <c r="Y714" s="545"/>
      <c r="Z714" s="545"/>
    </row>
    <row r="715" ht="9.0" customHeight="1">
      <c r="A715" s="545"/>
      <c r="B715" s="545"/>
      <c r="C715" s="545"/>
      <c r="D715" s="545"/>
      <c r="E715" s="545"/>
      <c r="F715" s="545"/>
      <c r="G715" s="545"/>
      <c r="H715" s="545"/>
      <c r="I715" s="545"/>
      <c r="J715" s="545"/>
      <c r="K715" s="545"/>
      <c r="L715" s="545"/>
      <c r="M715" s="545"/>
      <c r="N715" s="545"/>
      <c r="O715" s="545"/>
      <c r="P715" s="545"/>
      <c r="Q715" s="545"/>
      <c r="R715" s="545"/>
      <c r="S715" s="545"/>
      <c r="T715" s="545"/>
      <c r="U715" s="545"/>
      <c r="V715" s="545"/>
      <c r="W715" s="545"/>
      <c r="X715" s="545"/>
      <c r="Y715" s="545"/>
      <c r="Z715" s="545"/>
    </row>
    <row r="716" ht="9.0" customHeight="1">
      <c r="A716" s="545"/>
      <c r="B716" s="545"/>
      <c r="C716" s="545"/>
      <c r="D716" s="545"/>
      <c r="E716" s="545"/>
      <c r="F716" s="545"/>
      <c r="G716" s="545"/>
      <c r="H716" s="545"/>
      <c r="I716" s="545"/>
      <c r="J716" s="545"/>
      <c r="K716" s="545"/>
      <c r="L716" s="545"/>
      <c r="M716" s="545"/>
      <c r="N716" s="545"/>
      <c r="O716" s="545"/>
      <c r="P716" s="545"/>
      <c r="Q716" s="545"/>
      <c r="R716" s="545"/>
      <c r="S716" s="545"/>
      <c r="T716" s="545"/>
      <c r="U716" s="545"/>
      <c r="V716" s="545"/>
      <c r="W716" s="545"/>
      <c r="X716" s="545"/>
      <c r="Y716" s="545"/>
      <c r="Z716" s="545"/>
    </row>
    <row r="717" ht="9.0" customHeight="1">
      <c r="A717" s="545"/>
      <c r="B717" s="545"/>
      <c r="C717" s="545"/>
      <c r="D717" s="545"/>
      <c r="E717" s="545"/>
      <c r="F717" s="545"/>
      <c r="G717" s="545"/>
      <c r="H717" s="545"/>
      <c r="I717" s="545"/>
      <c r="J717" s="545"/>
      <c r="K717" s="545"/>
      <c r="L717" s="545"/>
      <c r="M717" s="545"/>
      <c r="N717" s="545"/>
      <c r="O717" s="545"/>
      <c r="P717" s="545"/>
      <c r="Q717" s="545"/>
      <c r="R717" s="545"/>
      <c r="S717" s="545"/>
      <c r="T717" s="545"/>
      <c r="U717" s="545"/>
      <c r="V717" s="545"/>
      <c r="W717" s="545"/>
      <c r="X717" s="545"/>
      <c r="Y717" s="545"/>
      <c r="Z717" s="545"/>
    </row>
    <row r="718" ht="9.0" customHeight="1">
      <c r="A718" s="545"/>
      <c r="B718" s="545"/>
      <c r="C718" s="545"/>
      <c r="D718" s="545"/>
      <c r="E718" s="545"/>
      <c r="F718" s="545"/>
      <c r="G718" s="545"/>
      <c r="H718" s="545"/>
      <c r="I718" s="545"/>
      <c r="J718" s="545"/>
      <c r="K718" s="545"/>
      <c r="L718" s="545"/>
      <c r="M718" s="545"/>
      <c r="N718" s="545"/>
      <c r="O718" s="545"/>
      <c r="P718" s="545"/>
      <c r="Q718" s="545"/>
      <c r="R718" s="545"/>
      <c r="S718" s="545"/>
      <c r="T718" s="545"/>
      <c r="U718" s="545"/>
      <c r="V718" s="545"/>
      <c r="W718" s="545"/>
      <c r="X718" s="545"/>
      <c r="Y718" s="545"/>
      <c r="Z718" s="545"/>
    </row>
    <row r="719" ht="9.0" customHeight="1">
      <c r="A719" s="545"/>
      <c r="B719" s="545"/>
      <c r="C719" s="545"/>
      <c r="D719" s="545"/>
      <c r="E719" s="545"/>
      <c r="F719" s="545"/>
      <c r="G719" s="545"/>
      <c r="H719" s="545"/>
      <c r="I719" s="545"/>
      <c r="J719" s="545"/>
      <c r="K719" s="545"/>
      <c r="L719" s="545"/>
      <c r="M719" s="545"/>
      <c r="N719" s="545"/>
      <c r="O719" s="545"/>
      <c r="P719" s="545"/>
      <c r="Q719" s="545"/>
      <c r="R719" s="545"/>
      <c r="S719" s="545"/>
      <c r="T719" s="545"/>
      <c r="U719" s="545"/>
      <c r="V719" s="545"/>
      <c r="W719" s="545"/>
      <c r="X719" s="545"/>
      <c r="Y719" s="545"/>
      <c r="Z719" s="545"/>
    </row>
    <row r="720" ht="9.0" customHeight="1">
      <c r="A720" s="545"/>
      <c r="B720" s="545"/>
      <c r="C720" s="545"/>
      <c r="D720" s="545"/>
      <c r="E720" s="545"/>
      <c r="F720" s="545"/>
      <c r="G720" s="545"/>
      <c r="H720" s="545"/>
      <c r="I720" s="545"/>
      <c r="J720" s="545"/>
      <c r="K720" s="545"/>
      <c r="L720" s="545"/>
      <c r="M720" s="545"/>
      <c r="N720" s="545"/>
      <c r="O720" s="545"/>
      <c r="P720" s="545"/>
      <c r="Q720" s="545"/>
      <c r="R720" s="545"/>
      <c r="S720" s="545"/>
      <c r="T720" s="545"/>
      <c r="U720" s="545"/>
      <c r="V720" s="545"/>
      <c r="W720" s="545"/>
      <c r="X720" s="545"/>
      <c r="Y720" s="545"/>
      <c r="Z720" s="545"/>
    </row>
    <row r="721" ht="9.0" customHeight="1">
      <c r="A721" s="545"/>
      <c r="B721" s="545"/>
      <c r="C721" s="545"/>
      <c r="D721" s="545"/>
      <c r="E721" s="545"/>
      <c r="F721" s="545"/>
      <c r="G721" s="545"/>
      <c r="H721" s="545"/>
      <c r="I721" s="545"/>
      <c r="J721" s="545"/>
      <c r="K721" s="545"/>
      <c r="L721" s="545"/>
      <c r="M721" s="545"/>
      <c r="N721" s="545"/>
      <c r="O721" s="545"/>
      <c r="P721" s="545"/>
      <c r="Q721" s="545"/>
      <c r="R721" s="545"/>
      <c r="S721" s="545"/>
      <c r="T721" s="545"/>
      <c r="U721" s="545"/>
      <c r="V721" s="545"/>
      <c r="W721" s="545"/>
      <c r="X721" s="545"/>
      <c r="Y721" s="545"/>
      <c r="Z721" s="545"/>
    </row>
    <row r="722" ht="9.0" customHeight="1">
      <c r="A722" s="545"/>
      <c r="B722" s="545"/>
      <c r="C722" s="545"/>
      <c r="D722" s="545"/>
      <c r="E722" s="545"/>
      <c r="F722" s="545"/>
      <c r="G722" s="545"/>
      <c r="H722" s="545"/>
      <c r="I722" s="545"/>
      <c r="J722" s="545"/>
      <c r="K722" s="545"/>
      <c r="L722" s="545"/>
      <c r="M722" s="545"/>
      <c r="N722" s="545"/>
      <c r="O722" s="545"/>
      <c r="P722" s="545"/>
      <c r="Q722" s="545"/>
      <c r="R722" s="545"/>
      <c r="S722" s="545"/>
      <c r="T722" s="545"/>
      <c r="U722" s="545"/>
      <c r="V722" s="545"/>
      <c r="W722" s="545"/>
      <c r="X722" s="545"/>
      <c r="Y722" s="545"/>
      <c r="Z722" s="545"/>
    </row>
    <row r="723" ht="9.0" customHeight="1">
      <c r="A723" s="545"/>
      <c r="B723" s="545"/>
      <c r="C723" s="545"/>
      <c r="D723" s="545"/>
      <c r="E723" s="545"/>
      <c r="F723" s="545"/>
      <c r="G723" s="545"/>
      <c r="H723" s="545"/>
      <c r="I723" s="545"/>
      <c r="J723" s="545"/>
      <c r="K723" s="545"/>
      <c r="L723" s="545"/>
      <c r="M723" s="545"/>
      <c r="N723" s="545"/>
      <c r="O723" s="545"/>
      <c r="P723" s="545"/>
      <c r="Q723" s="545"/>
      <c r="R723" s="545"/>
      <c r="S723" s="545"/>
      <c r="T723" s="545"/>
      <c r="U723" s="545"/>
      <c r="V723" s="545"/>
      <c r="W723" s="545"/>
      <c r="X723" s="545"/>
      <c r="Y723" s="545"/>
      <c r="Z723" s="545"/>
    </row>
    <row r="724" ht="9.0" customHeight="1">
      <c r="A724" s="545"/>
      <c r="B724" s="545"/>
      <c r="C724" s="545"/>
      <c r="D724" s="545"/>
      <c r="E724" s="545"/>
      <c r="F724" s="545"/>
      <c r="G724" s="545"/>
      <c r="H724" s="545"/>
      <c r="I724" s="545"/>
      <c r="J724" s="545"/>
      <c r="K724" s="545"/>
      <c r="L724" s="545"/>
      <c r="M724" s="545"/>
      <c r="N724" s="545"/>
      <c r="O724" s="545"/>
      <c r="P724" s="545"/>
      <c r="Q724" s="545"/>
      <c r="R724" s="545"/>
      <c r="S724" s="545"/>
      <c r="T724" s="545"/>
      <c r="U724" s="545"/>
      <c r="V724" s="545"/>
      <c r="W724" s="545"/>
      <c r="X724" s="545"/>
      <c r="Y724" s="545"/>
      <c r="Z724" s="545"/>
    </row>
    <row r="725" ht="9.0" customHeight="1">
      <c r="A725" s="545"/>
      <c r="B725" s="545"/>
      <c r="C725" s="545"/>
      <c r="D725" s="545"/>
      <c r="E725" s="545"/>
      <c r="F725" s="545"/>
      <c r="G725" s="545"/>
      <c r="H725" s="545"/>
      <c r="I725" s="545"/>
      <c r="J725" s="545"/>
      <c r="K725" s="545"/>
      <c r="L725" s="545"/>
      <c r="M725" s="545"/>
      <c r="N725" s="545"/>
      <c r="O725" s="545"/>
      <c r="P725" s="545"/>
      <c r="Q725" s="545"/>
      <c r="R725" s="545"/>
      <c r="S725" s="545"/>
      <c r="T725" s="545"/>
      <c r="U725" s="545"/>
      <c r="V725" s="545"/>
      <c r="W725" s="545"/>
      <c r="X725" s="545"/>
      <c r="Y725" s="545"/>
      <c r="Z725" s="545"/>
    </row>
    <row r="726" ht="9.0" customHeight="1">
      <c r="A726" s="545"/>
      <c r="B726" s="545"/>
      <c r="C726" s="545"/>
      <c r="D726" s="545"/>
      <c r="E726" s="545"/>
      <c r="F726" s="545"/>
      <c r="G726" s="545"/>
      <c r="H726" s="545"/>
      <c r="I726" s="545"/>
      <c r="J726" s="545"/>
      <c r="K726" s="545"/>
      <c r="L726" s="545"/>
      <c r="M726" s="545"/>
      <c r="N726" s="545"/>
      <c r="O726" s="545"/>
      <c r="P726" s="545"/>
      <c r="Q726" s="545"/>
      <c r="R726" s="545"/>
      <c r="S726" s="545"/>
      <c r="T726" s="545"/>
      <c r="U726" s="545"/>
      <c r="V726" s="545"/>
      <c r="W726" s="545"/>
      <c r="X726" s="545"/>
      <c r="Y726" s="545"/>
      <c r="Z726" s="545"/>
    </row>
    <row r="727" ht="9.0" customHeight="1">
      <c r="A727" s="545"/>
      <c r="B727" s="545"/>
      <c r="C727" s="545"/>
      <c r="D727" s="545"/>
      <c r="E727" s="545"/>
      <c r="F727" s="545"/>
      <c r="G727" s="545"/>
      <c r="H727" s="545"/>
      <c r="I727" s="545"/>
      <c r="J727" s="545"/>
      <c r="K727" s="545"/>
      <c r="L727" s="545"/>
      <c r="M727" s="545"/>
      <c r="N727" s="545"/>
      <c r="O727" s="545"/>
      <c r="P727" s="545"/>
      <c r="Q727" s="545"/>
      <c r="R727" s="545"/>
      <c r="S727" s="545"/>
      <c r="T727" s="545"/>
      <c r="U727" s="545"/>
      <c r="V727" s="545"/>
      <c r="W727" s="545"/>
      <c r="X727" s="545"/>
      <c r="Y727" s="545"/>
      <c r="Z727" s="545"/>
    </row>
    <row r="728" ht="9.0" customHeight="1">
      <c r="A728" s="545"/>
      <c r="B728" s="545"/>
      <c r="C728" s="545"/>
      <c r="D728" s="545"/>
      <c r="E728" s="545"/>
      <c r="F728" s="545"/>
      <c r="G728" s="545"/>
      <c r="H728" s="545"/>
      <c r="I728" s="545"/>
      <c r="J728" s="545"/>
      <c r="K728" s="545"/>
      <c r="L728" s="545"/>
      <c r="M728" s="545"/>
      <c r="N728" s="545"/>
      <c r="O728" s="545"/>
      <c r="P728" s="545"/>
      <c r="Q728" s="545"/>
      <c r="R728" s="545"/>
      <c r="S728" s="545"/>
      <c r="T728" s="545"/>
      <c r="U728" s="545"/>
      <c r="V728" s="545"/>
      <c r="W728" s="545"/>
      <c r="X728" s="545"/>
      <c r="Y728" s="545"/>
      <c r="Z728" s="545"/>
    </row>
    <row r="729" ht="9.0" customHeight="1">
      <c r="A729" s="545"/>
      <c r="B729" s="545"/>
      <c r="C729" s="545"/>
      <c r="D729" s="545"/>
      <c r="E729" s="545"/>
      <c r="F729" s="545"/>
      <c r="G729" s="545"/>
      <c r="H729" s="545"/>
      <c r="I729" s="545"/>
      <c r="J729" s="545"/>
      <c r="K729" s="545"/>
      <c r="L729" s="545"/>
      <c r="M729" s="545"/>
      <c r="N729" s="545"/>
      <c r="O729" s="545"/>
      <c r="P729" s="545"/>
      <c r="Q729" s="545"/>
      <c r="R729" s="545"/>
      <c r="S729" s="545"/>
      <c r="T729" s="545"/>
      <c r="U729" s="545"/>
      <c r="V729" s="545"/>
      <c r="W729" s="545"/>
      <c r="X729" s="545"/>
      <c r="Y729" s="545"/>
      <c r="Z729" s="545"/>
    </row>
    <row r="730" ht="9.0" customHeight="1">
      <c r="A730" s="545"/>
      <c r="B730" s="545"/>
      <c r="C730" s="545"/>
      <c r="D730" s="545"/>
      <c r="E730" s="545"/>
      <c r="F730" s="545"/>
      <c r="G730" s="545"/>
      <c r="H730" s="545"/>
      <c r="I730" s="545"/>
      <c r="J730" s="545"/>
      <c r="K730" s="545"/>
      <c r="L730" s="545"/>
      <c r="M730" s="545"/>
      <c r="N730" s="545"/>
      <c r="O730" s="545"/>
      <c r="P730" s="545"/>
      <c r="Q730" s="545"/>
      <c r="R730" s="545"/>
      <c r="S730" s="545"/>
      <c r="T730" s="545"/>
      <c r="U730" s="545"/>
      <c r="V730" s="545"/>
      <c r="W730" s="545"/>
      <c r="X730" s="545"/>
      <c r="Y730" s="545"/>
      <c r="Z730" s="545"/>
    </row>
    <row r="731" ht="9.0" customHeight="1">
      <c r="A731" s="545"/>
      <c r="B731" s="545"/>
      <c r="C731" s="545"/>
      <c r="D731" s="545"/>
      <c r="E731" s="545"/>
      <c r="F731" s="545"/>
      <c r="G731" s="545"/>
      <c r="H731" s="545"/>
      <c r="I731" s="545"/>
      <c r="J731" s="545"/>
      <c r="K731" s="545"/>
      <c r="L731" s="545"/>
      <c r="M731" s="545"/>
      <c r="N731" s="545"/>
      <c r="O731" s="545"/>
      <c r="P731" s="545"/>
      <c r="Q731" s="545"/>
      <c r="R731" s="545"/>
      <c r="S731" s="545"/>
      <c r="T731" s="545"/>
      <c r="U731" s="545"/>
      <c r="V731" s="545"/>
      <c r="W731" s="545"/>
      <c r="X731" s="545"/>
      <c r="Y731" s="545"/>
      <c r="Z731" s="545"/>
    </row>
    <row r="732" ht="9.0" customHeight="1">
      <c r="A732" s="545"/>
      <c r="B732" s="545"/>
      <c r="C732" s="545"/>
      <c r="D732" s="545"/>
      <c r="E732" s="545"/>
      <c r="F732" s="545"/>
      <c r="G732" s="545"/>
      <c r="H732" s="545"/>
      <c r="I732" s="545"/>
      <c r="J732" s="545"/>
      <c r="K732" s="545"/>
      <c r="L732" s="545"/>
      <c r="M732" s="545"/>
      <c r="N732" s="545"/>
      <c r="O732" s="545"/>
      <c r="P732" s="545"/>
      <c r="Q732" s="545"/>
      <c r="R732" s="545"/>
      <c r="S732" s="545"/>
      <c r="T732" s="545"/>
      <c r="U732" s="545"/>
      <c r="V732" s="545"/>
      <c r="W732" s="545"/>
      <c r="X732" s="545"/>
      <c r="Y732" s="545"/>
      <c r="Z732" s="545"/>
    </row>
    <row r="733" ht="9.0" customHeight="1">
      <c r="A733" s="545"/>
      <c r="B733" s="545"/>
      <c r="C733" s="545"/>
      <c r="D733" s="545"/>
      <c r="E733" s="545"/>
      <c r="F733" s="545"/>
      <c r="G733" s="545"/>
      <c r="H733" s="545"/>
      <c r="I733" s="545"/>
      <c r="J733" s="545"/>
      <c r="K733" s="545"/>
      <c r="L733" s="545"/>
      <c r="M733" s="545"/>
      <c r="N733" s="545"/>
      <c r="O733" s="545"/>
      <c r="P733" s="545"/>
      <c r="Q733" s="545"/>
      <c r="R733" s="545"/>
      <c r="S733" s="545"/>
      <c r="T733" s="545"/>
      <c r="U733" s="545"/>
      <c r="V733" s="545"/>
      <c r="W733" s="545"/>
      <c r="X733" s="545"/>
      <c r="Y733" s="545"/>
      <c r="Z733" s="545"/>
    </row>
    <row r="734" ht="9.0" customHeight="1">
      <c r="A734" s="545"/>
      <c r="B734" s="545"/>
      <c r="C734" s="545"/>
      <c r="D734" s="545"/>
      <c r="E734" s="545"/>
      <c r="F734" s="545"/>
      <c r="G734" s="545"/>
      <c r="H734" s="545"/>
      <c r="I734" s="545"/>
      <c r="J734" s="545"/>
      <c r="K734" s="545"/>
      <c r="L734" s="545"/>
      <c r="M734" s="545"/>
      <c r="N734" s="545"/>
      <c r="O734" s="545"/>
      <c r="P734" s="545"/>
      <c r="Q734" s="545"/>
      <c r="R734" s="545"/>
      <c r="S734" s="545"/>
      <c r="T734" s="545"/>
      <c r="U734" s="545"/>
      <c r="V734" s="545"/>
      <c r="W734" s="545"/>
      <c r="X734" s="545"/>
      <c r="Y734" s="545"/>
      <c r="Z734" s="545"/>
    </row>
    <row r="735" ht="9.0" customHeight="1">
      <c r="A735" s="545"/>
      <c r="B735" s="545"/>
      <c r="C735" s="545"/>
      <c r="D735" s="545"/>
      <c r="E735" s="545"/>
      <c r="F735" s="545"/>
      <c r="G735" s="545"/>
      <c r="H735" s="545"/>
      <c r="I735" s="545"/>
      <c r="J735" s="545"/>
      <c r="K735" s="545"/>
      <c r="L735" s="545"/>
      <c r="M735" s="545"/>
      <c r="N735" s="545"/>
      <c r="O735" s="545"/>
      <c r="P735" s="545"/>
      <c r="Q735" s="545"/>
      <c r="R735" s="545"/>
      <c r="S735" s="545"/>
      <c r="T735" s="545"/>
      <c r="U735" s="545"/>
      <c r="V735" s="545"/>
      <c r="W735" s="545"/>
      <c r="X735" s="545"/>
      <c r="Y735" s="545"/>
      <c r="Z735" s="545"/>
    </row>
    <row r="736" ht="9.0" customHeight="1">
      <c r="A736" s="545"/>
      <c r="B736" s="545"/>
      <c r="C736" s="545"/>
      <c r="D736" s="545"/>
      <c r="E736" s="545"/>
      <c r="F736" s="545"/>
      <c r="G736" s="545"/>
      <c r="H736" s="545"/>
      <c r="I736" s="545"/>
      <c r="J736" s="545"/>
      <c r="K736" s="545"/>
      <c r="L736" s="545"/>
      <c r="M736" s="545"/>
      <c r="N736" s="545"/>
      <c r="O736" s="545"/>
      <c r="P736" s="545"/>
      <c r="Q736" s="545"/>
      <c r="R736" s="545"/>
      <c r="S736" s="545"/>
      <c r="T736" s="545"/>
      <c r="U736" s="545"/>
      <c r="V736" s="545"/>
      <c r="W736" s="545"/>
      <c r="X736" s="545"/>
      <c r="Y736" s="545"/>
      <c r="Z736" s="545"/>
    </row>
    <row r="737" ht="9.0" customHeight="1">
      <c r="A737" s="545"/>
      <c r="B737" s="545"/>
      <c r="C737" s="545"/>
      <c r="D737" s="545"/>
      <c r="E737" s="545"/>
      <c r="F737" s="545"/>
      <c r="G737" s="545"/>
      <c r="H737" s="545"/>
      <c r="I737" s="545"/>
      <c r="J737" s="545"/>
      <c r="K737" s="545"/>
      <c r="L737" s="545"/>
      <c r="M737" s="545"/>
      <c r="N737" s="545"/>
      <c r="O737" s="545"/>
      <c r="P737" s="545"/>
      <c r="Q737" s="545"/>
      <c r="R737" s="545"/>
      <c r="S737" s="545"/>
      <c r="T737" s="545"/>
      <c r="U737" s="545"/>
      <c r="V737" s="545"/>
      <c r="W737" s="545"/>
      <c r="X737" s="545"/>
      <c r="Y737" s="545"/>
      <c r="Z737" s="545"/>
    </row>
    <row r="738" ht="9.0" customHeight="1">
      <c r="A738" s="545"/>
      <c r="B738" s="545"/>
      <c r="C738" s="545"/>
      <c r="D738" s="545"/>
      <c r="E738" s="545"/>
      <c r="F738" s="545"/>
      <c r="G738" s="545"/>
      <c r="H738" s="545"/>
      <c r="I738" s="545"/>
      <c r="J738" s="545"/>
      <c r="K738" s="545"/>
      <c r="L738" s="545"/>
      <c r="M738" s="545"/>
      <c r="N738" s="545"/>
      <c r="O738" s="545"/>
      <c r="P738" s="545"/>
      <c r="Q738" s="545"/>
      <c r="R738" s="545"/>
      <c r="S738" s="545"/>
      <c r="T738" s="545"/>
      <c r="U738" s="545"/>
      <c r="V738" s="545"/>
      <c r="W738" s="545"/>
      <c r="X738" s="545"/>
      <c r="Y738" s="545"/>
      <c r="Z738" s="545"/>
    </row>
    <row r="739" ht="9.0" customHeight="1">
      <c r="A739" s="545"/>
      <c r="B739" s="545"/>
      <c r="C739" s="545"/>
      <c r="D739" s="545"/>
      <c r="E739" s="545"/>
      <c r="F739" s="545"/>
      <c r="G739" s="545"/>
      <c r="H739" s="545"/>
      <c r="I739" s="545"/>
      <c r="J739" s="545"/>
      <c r="K739" s="545"/>
      <c r="L739" s="545"/>
      <c r="M739" s="545"/>
      <c r="N739" s="545"/>
      <c r="O739" s="545"/>
      <c r="P739" s="545"/>
      <c r="Q739" s="545"/>
      <c r="R739" s="545"/>
      <c r="S739" s="545"/>
      <c r="T739" s="545"/>
      <c r="U739" s="545"/>
      <c r="V739" s="545"/>
      <c r="W739" s="545"/>
      <c r="X739" s="545"/>
      <c r="Y739" s="545"/>
      <c r="Z739" s="545"/>
    </row>
    <row r="740" ht="9.0" customHeight="1">
      <c r="A740" s="545"/>
      <c r="B740" s="545"/>
      <c r="C740" s="545"/>
      <c r="D740" s="545"/>
      <c r="E740" s="545"/>
      <c r="F740" s="545"/>
      <c r="G740" s="545"/>
      <c r="H740" s="545"/>
      <c r="I740" s="545"/>
      <c r="J740" s="545"/>
      <c r="K740" s="545"/>
      <c r="L740" s="545"/>
      <c r="M740" s="545"/>
      <c r="N740" s="545"/>
      <c r="O740" s="545"/>
      <c r="P740" s="545"/>
      <c r="Q740" s="545"/>
      <c r="R740" s="545"/>
      <c r="S740" s="545"/>
      <c r="T740" s="545"/>
      <c r="U740" s="545"/>
      <c r="V740" s="545"/>
      <c r="W740" s="545"/>
      <c r="X740" s="545"/>
      <c r="Y740" s="545"/>
      <c r="Z740" s="545"/>
    </row>
    <row r="741" ht="9.0" customHeight="1">
      <c r="A741" s="545"/>
      <c r="B741" s="545"/>
      <c r="C741" s="545"/>
      <c r="D741" s="545"/>
      <c r="E741" s="545"/>
      <c r="F741" s="545"/>
      <c r="G741" s="545"/>
      <c r="H741" s="545"/>
      <c r="I741" s="545"/>
      <c r="J741" s="545"/>
      <c r="K741" s="545"/>
      <c r="L741" s="545"/>
      <c r="M741" s="545"/>
      <c r="N741" s="545"/>
      <c r="O741" s="545"/>
      <c r="P741" s="545"/>
      <c r="Q741" s="545"/>
      <c r="R741" s="545"/>
      <c r="S741" s="545"/>
      <c r="T741" s="545"/>
      <c r="U741" s="545"/>
      <c r="V741" s="545"/>
      <c r="W741" s="545"/>
      <c r="X741" s="545"/>
      <c r="Y741" s="545"/>
      <c r="Z741" s="545"/>
    </row>
    <row r="742" ht="9.0" customHeight="1">
      <c r="A742" s="545"/>
      <c r="B742" s="545"/>
      <c r="C742" s="545"/>
      <c r="D742" s="545"/>
      <c r="E742" s="545"/>
      <c r="F742" s="545"/>
      <c r="G742" s="545"/>
      <c r="H742" s="545"/>
      <c r="I742" s="545"/>
      <c r="J742" s="545"/>
      <c r="K742" s="545"/>
      <c r="L742" s="545"/>
      <c r="M742" s="545"/>
      <c r="N742" s="545"/>
      <c r="O742" s="545"/>
      <c r="P742" s="545"/>
      <c r="Q742" s="545"/>
      <c r="R742" s="545"/>
      <c r="S742" s="545"/>
      <c r="T742" s="545"/>
      <c r="U742" s="545"/>
      <c r="V742" s="545"/>
      <c r="W742" s="545"/>
      <c r="X742" s="545"/>
      <c r="Y742" s="545"/>
      <c r="Z742" s="545"/>
    </row>
    <row r="743" ht="9.0" customHeight="1">
      <c r="A743" s="545"/>
      <c r="B743" s="545"/>
      <c r="C743" s="545"/>
      <c r="D743" s="545"/>
      <c r="E743" s="545"/>
      <c r="F743" s="545"/>
      <c r="G743" s="545"/>
      <c r="H743" s="545"/>
      <c r="I743" s="545"/>
      <c r="J743" s="545"/>
      <c r="K743" s="545"/>
      <c r="L743" s="545"/>
      <c r="M743" s="545"/>
      <c r="N743" s="545"/>
      <c r="O743" s="545"/>
      <c r="P743" s="545"/>
      <c r="Q743" s="545"/>
      <c r="R743" s="545"/>
      <c r="S743" s="545"/>
      <c r="T743" s="545"/>
      <c r="U743" s="545"/>
      <c r="V743" s="545"/>
      <c r="W743" s="545"/>
      <c r="X743" s="545"/>
      <c r="Y743" s="545"/>
      <c r="Z743" s="545"/>
    </row>
    <row r="744" ht="9.0" customHeight="1">
      <c r="A744" s="545"/>
      <c r="B744" s="545"/>
      <c r="C744" s="545"/>
      <c r="D744" s="545"/>
      <c r="E744" s="545"/>
      <c r="F744" s="545"/>
      <c r="G744" s="545"/>
      <c r="H744" s="545"/>
      <c r="I744" s="545"/>
      <c r="J744" s="545"/>
      <c r="K744" s="545"/>
      <c r="L744" s="545"/>
      <c r="M744" s="545"/>
      <c r="N744" s="545"/>
      <c r="O744" s="545"/>
      <c r="P744" s="545"/>
      <c r="Q744" s="545"/>
      <c r="R744" s="545"/>
      <c r="S744" s="545"/>
      <c r="T744" s="545"/>
      <c r="U744" s="545"/>
      <c r="V744" s="545"/>
      <c r="W744" s="545"/>
      <c r="X744" s="545"/>
      <c r="Y744" s="545"/>
      <c r="Z744" s="545"/>
    </row>
    <row r="745" ht="9.0" customHeight="1">
      <c r="A745" s="545"/>
      <c r="B745" s="545"/>
      <c r="C745" s="545"/>
      <c r="D745" s="545"/>
      <c r="E745" s="545"/>
      <c r="F745" s="545"/>
      <c r="G745" s="545"/>
      <c r="H745" s="545"/>
      <c r="I745" s="545"/>
      <c r="J745" s="545"/>
      <c r="K745" s="545"/>
      <c r="L745" s="545"/>
      <c r="M745" s="545"/>
      <c r="N745" s="545"/>
      <c r="O745" s="545"/>
      <c r="P745" s="545"/>
      <c r="Q745" s="545"/>
      <c r="R745" s="545"/>
      <c r="S745" s="545"/>
      <c r="T745" s="545"/>
      <c r="U745" s="545"/>
      <c r="V745" s="545"/>
      <c r="W745" s="545"/>
      <c r="X745" s="545"/>
      <c r="Y745" s="545"/>
      <c r="Z745" s="545"/>
    </row>
    <row r="746" ht="9.0" customHeight="1">
      <c r="A746" s="545"/>
      <c r="B746" s="545"/>
      <c r="C746" s="545"/>
      <c r="D746" s="545"/>
      <c r="E746" s="545"/>
      <c r="F746" s="545"/>
      <c r="G746" s="545"/>
      <c r="H746" s="545"/>
      <c r="I746" s="545"/>
      <c r="J746" s="545"/>
      <c r="K746" s="545"/>
      <c r="L746" s="545"/>
      <c r="M746" s="545"/>
      <c r="N746" s="545"/>
      <c r="O746" s="545"/>
      <c r="P746" s="545"/>
      <c r="Q746" s="545"/>
      <c r="R746" s="545"/>
      <c r="S746" s="545"/>
      <c r="T746" s="545"/>
      <c r="U746" s="545"/>
      <c r="V746" s="545"/>
      <c r="W746" s="545"/>
      <c r="X746" s="545"/>
      <c r="Y746" s="545"/>
      <c r="Z746" s="545"/>
    </row>
    <row r="747" ht="9.0" customHeight="1">
      <c r="A747" s="545"/>
      <c r="B747" s="545"/>
      <c r="C747" s="545"/>
      <c r="D747" s="545"/>
      <c r="E747" s="545"/>
      <c r="F747" s="545"/>
      <c r="G747" s="545"/>
      <c r="H747" s="545"/>
      <c r="I747" s="545"/>
      <c r="J747" s="545"/>
      <c r="K747" s="545"/>
      <c r="L747" s="545"/>
      <c r="M747" s="545"/>
      <c r="N747" s="545"/>
      <c r="O747" s="545"/>
      <c r="P747" s="545"/>
      <c r="Q747" s="545"/>
      <c r="R747" s="545"/>
      <c r="S747" s="545"/>
      <c r="T747" s="545"/>
      <c r="U747" s="545"/>
      <c r="V747" s="545"/>
      <c r="W747" s="545"/>
      <c r="X747" s="545"/>
      <c r="Y747" s="545"/>
      <c r="Z747" s="545"/>
    </row>
    <row r="748" ht="9.0" customHeight="1">
      <c r="A748" s="545"/>
      <c r="B748" s="545"/>
      <c r="C748" s="545"/>
      <c r="D748" s="545"/>
      <c r="E748" s="545"/>
      <c r="F748" s="545"/>
      <c r="G748" s="545"/>
      <c r="H748" s="545"/>
      <c r="I748" s="545"/>
      <c r="J748" s="545"/>
      <c r="K748" s="545"/>
      <c r="L748" s="545"/>
      <c r="M748" s="545"/>
      <c r="N748" s="545"/>
      <c r="O748" s="545"/>
      <c r="P748" s="545"/>
      <c r="Q748" s="545"/>
      <c r="R748" s="545"/>
      <c r="S748" s="545"/>
      <c r="T748" s="545"/>
      <c r="U748" s="545"/>
      <c r="V748" s="545"/>
      <c r="W748" s="545"/>
      <c r="X748" s="545"/>
      <c r="Y748" s="545"/>
      <c r="Z748" s="545"/>
    </row>
    <row r="749" ht="9.0" customHeight="1">
      <c r="A749" s="545"/>
      <c r="B749" s="545"/>
      <c r="C749" s="545"/>
      <c r="D749" s="545"/>
      <c r="E749" s="545"/>
      <c r="F749" s="545"/>
      <c r="G749" s="545"/>
      <c r="H749" s="545"/>
      <c r="I749" s="545"/>
      <c r="J749" s="545"/>
      <c r="K749" s="545"/>
      <c r="L749" s="545"/>
      <c r="M749" s="545"/>
      <c r="N749" s="545"/>
      <c r="O749" s="545"/>
      <c r="P749" s="545"/>
      <c r="Q749" s="545"/>
      <c r="R749" s="545"/>
      <c r="S749" s="545"/>
      <c r="T749" s="545"/>
      <c r="U749" s="545"/>
      <c r="V749" s="545"/>
      <c r="W749" s="545"/>
      <c r="X749" s="545"/>
      <c r="Y749" s="545"/>
      <c r="Z749" s="545"/>
    </row>
    <row r="750" ht="9.0" customHeight="1">
      <c r="A750" s="545"/>
      <c r="B750" s="545"/>
      <c r="C750" s="545"/>
      <c r="D750" s="545"/>
      <c r="E750" s="545"/>
      <c r="F750" s="545"/>
      <c r="G750" s="545"/>
      <c r="H750" s="545"/>
      <c r="I750" s="545"/>
      <c r="J750" s="545"/>
      <c r="K750" s="545"/>
      <c r="L750" s="545"/>
      <c r="M750" s="545"/>
      <c r="N750" s="545"/>
      <c r="O750" s="545"/>
      <c r="P750" s="545"/>
      <c r="Q750" s="545"/>
      <c r="R750" s="545"/>
      <c r="S750" s="545"/>
      <c r="T750" s="545"/>
      <c r="U750" s="545"/>
      <c r="V750" s="545"/>
      <c r="W750" s="545"/>
      <c r="X750" s="545"/>
      <c r="Y750" s="545"/>
      <c r="Z750" s="545"/>
    </row>
    <row r="751" ht="9.0" customHeight="1">
      <c r="A751" s="545"/>
      <c r="B751" s="545"/>
      <c r="C751" s="545"/>
      <c r="D751" s="545"/>
      <c r="E751" s="545"/>
      <c r="F751" s="545"/>
      <c r="G751" s="545"/>
      <c r="H751" s="545"/>
      <c r="I751" s="545"/>
      <c r="J751" s="545"/>
      <c r="K751" s="545"/>
      <c r="L751" s="545"/>
      <c r="M751" s="545"/>
      <c r="N751" s="545"/>
      <c r="O751" s="545"/>
      <c r="P751" s="545"/>
      <c r="Q751" s="545"/>
      <c r="R751" s="545"/>
      <c r="S751" s="545"/>
      <c r="T751" s="545"/>
      <c r="U751" s="545"/>
      <c r="V751" s="545"/>
      <c r="W751" s="545"/>
      <c r="X751" s="545"/>
      <c r="Y751" s="545"/>
      <c r="Z751" s="545"/>
    </row>
    <row r="752" ht="9.0" customHeight="1">
      <c r="A752" s="545"/>
      <c r="B752" s="545"/>
      <c r="C752" s="545"/>
      <c r="D752" s="545"/>
      <c r="E752" s="545"/>
      <c r="F752" s="545"/>
      <c r="G752" s="545"/>
      <c r="H752" s="545"/>
      <c r="I752" s="545"/>
      <c r="J752" s="545"/>
      <c r="K752" s="545"/>
      <c r="L752" s="545"/>
      <c r="M752" s="545"/>
      <c r="N752" s="545"/>
      <c r="O752" s="545"/>
      <c r="P752" s="545"/>
      <c r="Q752" s="545"/>
      <c r="R752" s="545"/>
      <c r="S752" s="545"/>
      <c r="T752" s="545"/>
      <c r="U752" s="545"/>
      <c r="V752" s="545"/>
      <c r="W752" s="545"/>
      <c r="X752" s="545"/>
      <c r="Y752" s="545"/>
      <c r="Z752" s="545"/>
    </row>
    <row r="753" ht="9.0" customHeight="1">
      <c r="A753" s="545"/>
      <c r="B753" s="545"/>
      <c r="C753" s="545"/>
      <c r="D753" s="545"/>
      <c r="E753" s="545"/>
      <c r="F753" s="545"/>
      <c r="G753" s="545"/>
      <c r="H753" s="545"/>
      <c r="I753" s="545"/>
      <c r="J753" s="545"/>
      <c r="K753" s="545"/>
      <c r="L753" s="545"/>
      <c r="M753" s="545"/>
      <c r="N753" s="545"/>
      <c r="O753" s="545"/>
      <c r="P753" s="545"/>
      <c r="Q753" s="545"/>
      <c r="R753" s="545"/>
      <c r="S753" s="545"/>
      <c r="T753" s="545"/>
      <c r="U753" s="545"/>
      <c r="V753" s="545"/>
      <c r="W753" s="545"/>
      <c r="X753" s="545"/>
      <c r="Y753" s="545"/>
      <c r="Z753" s="545"/>
    </row>
    <row r="754" ht="9.0" customHeight="1">
      <c r="A754" s="545"/>
      <c r="B754" s="545"/>
      <c r="C754" s="545"/>
      <c r="D754" s="545"/>
      <c r="E754" s="545"/>
      <c r="F754" s="545"/>
      <c r="G754" s="545"/>
      <c r="H754" s="545"/>
      <c r="I754" s="545"/>
      <c r="J754" s="545"/>
      <c r="K754" s="545"/>
      <c r="L754" s="545"/>
      <c r="M754" s="545"/>
      <c r="N754" s="545"/>
      <c r="O754" s="545"/>
      <c r="P754" s="545"/>
      <c r="Q754" s="545"/>
      <c r="R754" s="545"/>
      <c r="S754" s="545"/>
      <c r="T754" s="545"/>
      <c r="U754" s="545"/>
      <c r="V754" s="545"/>
      <c r="W754" s="545"/>
      <c r="X754" s="545"/>
      <c r="Y754" s="545"/>
      <c r="Z754" s="545"/>
    </row>
    <row r="755" ht="9.0" customHeight="1">
      <c r="A755" s="545"/>
      <c r="B755" s="545"/>
      <c r="C755" s="545"/>
      <c r="D755" s="545"/>
      <c r="E755" s="545"/>
      <c r="F755" s="545"/>
      <c r="G755" s="545"/>
      <c r="H755" s="545"/>
      <c r="I755" s="545"/>
      <c r="J755" s="545"/>
      <c r="K755" s="545"/>
      <c r="L755" s="545"/>
      <c r="M755" s="545"/>
      <c r="N755" s="545"/>
      <c r="O755" s="545"/>
      <c r="P755" s="545"/>
      <c r="Q755" s="545"/>
      <c r="R755" s="545"/>
      <c r="S755" s="545"/>
      <c r="T755" s="545"/>
      <c r="U755" s="545"/>
      <c r="V755" s="545"/>
      <c r="W755" s="545"/>
      <c r="X755" s="545"/>
      <c r="Y755" s="545"/>
      <c r="Z755" s="545"/>
    </row>
    <row r="756" ht="9.0" customHeight="1">
      <c r="A756" s="545"/>
      <c r="B756" s="545"/>
      <c r="C756" s="545"/>
      <c r="D756" s="545"/>
      <c r="E756" s="545"/>
      <c r="F756" s="545"/>
      <c r="G756" s="545"/>
      <c r="H756" s="545"/>
      <c r="I756" s="545"/>
      <c r="J756" s="545"/>
      <c r="K756" s="545"/>
      <c r="L756" s="545"/>
      <c r="M756" s="545"/>
      <c r="N756" s="545"/>
      <c r="O756" s="545"/>
      <c r="P756" s="545"/>
      <c r="Q756" s="545"/>
      <c r="R756" s="545"/>
      <c r="S756" s="545"/>
      <c r="T756" s="545"/>
      <c r="U756" s="545"/>
      <c r="V756" s="545"/>
      <c r="W756" s="545"/>
      <c r="X756" s="545"/>
      <c r="Y756" s="545"/>
      <c r="Z756" s="545"/>
    </row>
    <row r="757" ht="9.0" customHeight="1">
      <c r="A757" s="545"/>
      <c r="B757" s="545"/>
      <c r="C757" s="545"/>
      <c r="D757" s="545"/>
      <c r="E757" s="545"/>
      <c r="F757" s="545"/>
      <c r="G757" s="545"/>
      <c r="H757" s="545"/>
      <c r="I757" s="545"/>
      <c r="J757" s="545"/>
      <c r="K757" s="545"/>
      <c r="L757" s="545"/>
      <c r="M757" s="545"/>
      <c r="N757" s="545"/>
      <c r="O757" s="545"/>
      <c r="P757" s="545"/>
      <c r="Q757" s="545"/>
      <c r="R757" s="545"/>
      <c r="S757" s="545"/>
      <c r="T757" s="545"/>
      <c r="U757" s="545"/>
      <c r="V757" s="545"/>
      <c r="W757" s="545"/>
      <c r="X757" s="545"/>
      <c r="Y757" s="545"/>
      <c r="Z757" s="545"/>
    </row>
    <row r="758" ht="9.0" customHeight="1">
      <c r="A758" s="545"/>
      <c r="B758" s="545"/>
      <c r="C758" s="545"/>
      <c r="D758" s="545"/>
      <c r="E758" s="545"/>
      <c r="F758" s="545"/>
      <c r="G758" s="545"/>
      <c r="H758" s="545"/>
      <c r="I758" s="545"/>
      <c r="J758" s="545"/>
      <c r="K758" s="545"/>
      <c r="L758" s="545"/>
      <c r="M758" s="545"/>
      <c r="N758" s="545"/>
      <c r="O758" s="545"/>
      <c r="P758" s="545"/>
      <c r="Q758" s="545"/>
      <c r="R758" s="545"/>
      <c r="S758" s="545"/>
      <c r="T758" s="545"/>
      <c r="U758" s="545"/>
      <c r="V758" s="545"/>
      <c r="W758" s="545"/>
      <c r="X758" s="545"/>
      <c r="Y758" s="545"/>
      <c r="Z758" s="545"/>
    </row>
    <row r="759" ht="9.0" customHeight="1">
      <c r="A759" s="545"/>
      <c r="B759" s="545"/>
      <c r="C759" s="545"/>
      <c r="D759" s="545"/>
      <c r="E759" s="545"/>
      <c r="F759" s="545"/>
      <c r="G759" s="545"/>
      <c r="H759" s="545"/>
      <c r="I759" s="545"/>
      <c r="J759" s="545"/>
      <c r="K759" s="545"/>
      <c r="L759" s="545"/>
      <c r="M759" s="545"/>
      <c r="N759" s="545"/>
      <c r="O759" s="545"/>
      <c r="P759" s="545"/>
      <c r="Q759" s="545"/>
      <c r="R759" s="545"/>
      <c r="S759" s="545"/>
      <c r="T759" s="545"/>
      <c r="U759" s="545"/>
      <c r="V759" s="545"/>
      <c r="W759" s="545"/>
      <c r="X759" s="545"/>
      <c r="Y759" s="545"/>
      <c r="Z759" s="545"/>
    </row>
    <row r="760" ht="9.0" customHeight="1">
      <c r="A760" s="545"/>
      <c r="B760" s="545"/>
      <c r="C760" s="545"/>
      <c r="D760" s="545"/>
      <c r="E760" s="545"/>
      <c r="F760" s="545"/>
      <c r="G760" s="545"/>
      <c r="H760" s="545"/>
      <c r="I760" s="545"/>
      <c r="J760" s="545"/>
      <c r="K760" s="545"/>
      <c r="L760" s="545"/>
      <c r="M760" s="545"/>
      <c r="N760" s="545"/>
      <c r="O760" s="545"/>
      <c r="P760" s="545"/>
      <c r="Q760" s="545"/>
      <c r="R760" s="545"/>
      <c r="S760" s="545"/>
      <c r="T760" s="545"/>
      <c r="U760" s="545"/>
      <c r="V760" s="545"/>
      <c r="W760" s="545"/>
      <c r="X760" s="545"/>
      <c r="Y760" s="545"/>
      <c r="Z760" s="545"/>
    </row>
    <row r="761" ht="9.0" customHeight="1">
      <c r="A761" s="545"/>
      <c r="B761" s="545"/>
      <c r="C761" s="545"/>
      <c r="D761" s="545"/>
      <c r="E761" s="545"/>
      <c r="F761" s="545"/>
      <c r="G761" s="545"/>
      <c r="H761" s="545"/>
      <c r="I761" s="545"/>
      <c r="J761" s="545"/>
      <c r="K761" s="545"/>
      <c r="L761" s="545"/>
      <c r="M761" s="545"/>
      <c r="N761" s="545"/>
      <c r="O761" s="545"/>
      <c r="P761" s="545"/>
      <c r="Q761" s="545"/>
      <c r="R761" s="545"/>
      <c r="S761" s="545"/>
      <c r="T761" s="545"/>
      <c r="U761" s="545"/>
      <c r="V761" s="545"/>
      <c r="W761" s="545"/>
      <c r="X761" s="545"/>
      <c r="Y761" s="545"/>
      <c r="Z761" s="545"/>
    </row>
    <row r="762" ht="9.0" customHeight="1">
      <c r="A762" s="545"/>
      <c r="B762" s="545"/>
      <c r="C762" s="545"/>
      <c r="D762" s="545"/>
      <c r="E762" s="545"/>
      <c r="F762" s="545"/>
      <c r="G762" s="545"/>
      <c r="H762" s="545"/>
      <c r="I762" s="545"/>
      <c r="J762" s="545"/>
      <c r="K762" s="545"/>
      <c r="L762" s="545"/>
      <c r="M762" s="545"/>
      <c r="N762" s="545"/>
      <c r="O762" s="545"/>
      <c r="P762" s="545"/>
      <c r="Q762" s="545"/>
      <c r="R762" s="545"/>
      <c r="S762" s="545"/>
      <c r="T762" s="545"/>
      <c r="U762" s="545"/>
      <c r="V762" s="545"/>
      <c r="W762" s="545"/>
      <c r="X762" s="545"/>
      <c r="Y762" s="545"/>
      <c r="Z762" s="545"/>
    </row>
    <row r="763" ht="9.0" customHeight="1">
      <c r="A763" s="545"/>
      <c r="B763" s="545"/>
      <c r="C763" s="545"/>
      <c r="D763" s="545"/>
      <c r="E763" s="545"/>
      <c r="F763" s="545"/>
      <c r="G763" s="545"/>
      <c r="H763" s="545"/>
      <c r="I763" s="545"/>
      <c r="J763" s="545"/>
      <c r="K763" s="545"/>
      <c r="L763" s="545"/>
      <c r="M763" s="545"/>
      <c r="N763" s="545"/>
      <c r="O763" s="545"/>
      <c r="P763" s="545"/>
      <c r="Q763" s="545"/>
      <c r="R763" s="545"/>
      <c r="S763" s="545"/>
      <c r="T763" s="545"/>
      <c r="U763" s="545"/>
      <c r="V763" s="545"/>
      <c r="W763" s="545"/>
      <c r="X763" s="545"/>
      <c r="Y763" s="545"/>
      <c r="Z763" s="545"/>
    </row>
    <row r="764" ht="9.0" customHeight="1">
      <c r="A764" s="545"/>
      <c r="B764" s="545"/>
      <c r="C764" s="545"/>
      <c r="D764" s="545"/>
      <c r="E764" s="545"/>
      <c r="F764" s="545"/>
      <c r="G764" s="545"/>
      <c r="H764" s="545"/>
      <c r="I764" s="545"/>
      <c r="J764" s="545"/>
      <c r="K764" s="545"/>
      <c r="L764" s="545"/>
      <c r="M764" s="545"/>
      <c r="N764" s="545"/>
      <c r="O764" s="545"/>
      <c r="P764" s="545"/>
      <c r="Q764" s="545"/>
      <c r="R764" s="545"/>
      <c r="S764" s="545"/>
      <c r="T764" s="545"/>
      <c r="U764" s="545"/>
      <c r="V764" s="545"/>
      <c r="W764" s="545"/>
      <c r="X764" s="545"/>
      <c r="Y764" s="545"/>
      <c r="Z764" s="545"/>
    </row>
    <row r="765" ht="9.0" customHeight="1">
      <c r="A765" s="545"/>
      <c r="B765" s="545"/>
      <c r="C765" s="545"/>
      <c r="D765" s="545"/>
      <c r="E765" s="545"/>
      <c r="F765" s="545"/>
      <c r="G765" s="545"/>
      <c r="H765" s="545"/>
      <c r="I765" s="545"/>
      <c r="J765" s="545"/>
      <c r="K765" s="545"/>
      <c r="L765" s="545"/>
      <c r="M765" s="545"/>
      <c r="N765" s="545"/>
      <c r="O765" s="545"/>
      <c r="P765" s="545"/>
      <c r="Q765" s="545"/>
      <c r="R765" s="545"/>
      <c r="S765" s="545"/>
      <c r="T765" s="545"/>
      <c r="U765" s="545"/>
      <c r="V765" s="545"/>
      <c r="W765" s="545"/>
      <c r="X765" s="545"/>
      <c r="Y765" s="545"/>
      <c r="Z765" s="545"/>
    </row>
    <row r="766" ht="9.0" customHeight="1">
      <c r="A766" s="545"/>
      <c r="B766" s="545"/>
      <c r="C766" s="545"/>
      <c r="D766" s="545"/>
      <c r="E766" s="545"/>
      <c r="F766" s="545"/>
      <c r="G766" s="545"/>
      <c r="H766" s="545"/>
      <c r="I766" s="545"/>
      <c r="J766" s="545"/>
      <c r="K766" s="545"/>
      <c r="L766" s="545"/>
      <c r="M766" s="545"/>
      <c r="N766" s="545"/>
      <c r="O766" s="545"/>
      <c r="P766" s="545"/>
      <c r="Q766" s="545"/>
      <c r="R766" s="545"/>
      <c r="S766" s="545"/>
      <c r="T766" s="545"/>
      <c r="U766" s="545"/>
      <c r="V766" s="545"/>
      <c r="W766" s="545"/>
      <c r="X766" s="545"/>
      <c r="Y766" s="545"/>
      <c r="Z766" s="545"/>
    </row>
    <row r="767" ht="9.0" customHeight="1">
      <c r="A767" s="545"/>
      <c r="B767" s="545"/>
      <c r="C767" s="545"/>
      <c r="D767" s="545"/>
      <c r="E767" s="545"/>
      <c r="F767" s="545"/>
      <c r="G767" s="545"/>
      <c r="H767" s="545"/>
      <c r="I767" s="545"/>
      <c r="J767" s="545"/>
      <c r="K767" s="545"/>
      <c r="L767" s="545"/>
      <c r="M767" s="545"/>
      <c r="N767" s="545"/>
      <c r="O767" s="545"/>
      <c r="P767" s="545"/>
      <c r="Q767" s="545"/>
      <c r="R767" s="545"/>
      <c r="S767" s="545"/>
      <c r="T767" s="545"/>
      <c r="U767" s="545"/>
      <c r="V767" s="545"/>
      <c r="W767" s="545"/>
      <c r="X767" s="545"/>
      <c r="Y767" s="545"/>
      <c r="Z767" s="545"/>
    </row>
    <row r="768" ht="9.0" customHeight="1">
      <c r="A768" s="545"/>
      <c r="B768" s="545"/>
      <c r="C768" s="545"/>
      <c r="D768" s="545"/>
      <c r="E768" s="545"/>
      <c r="F768" s="545"/>
      <c r="G768" s="545"/>
      <c r="H768" s="545"/>
      <c r="I768" s="545"/>
      <c r="J768" s="545"/>
      <c r="K768" s="545"/>
      <c r="L768" s="545"/>
      <c r="M768" s="545"/>
      <c r="N768" s="545"/>
      <c r="O768" s="545"/>
      <c r="P768" s="545"/>
      <c r="Q768" s="545"/>
      <c r="R768" s="545"/>
      <c r="S768" s="545"/>
      <c r="T768" s="545"/>
      <c r="U768" s="545"/>
      <c r="V768" s="545"/>
      <c r="W768" s="545"/>
      <c r="X768" s="545"/>
      <c r="Y768" s="545"/>
      <c r="Z768" s="545"/>
    </row>
    <row r="769" ht="9.0" customHeight="1">
      <c r="A769" s="545"/>
      <c r="B769" s="545"/>
      <c r="C769" s="545"/>
      <c r="D769" s="545"/>
      <c r="E769" s="545"/>
      <c r="F769" s="545"/>
      <c r="G769" s="545"/>
      <c r="H769" s="545"/>
      <c r="I769" s="545"/>
      <c r="J769" s="545"/>
      <c r="K769" s="545"/>
      <c r="L769" s="545"/>
      <c r="M769" s="545"/>
      <c r="N769" s="545"/>
      <c r="O769" s="545"/>
      <c r="P769" s="545"/>
      <c r="Q769" s="545"/>
      <c r="R769" s="545"/>
      <c r="S769" s="545"/>
      <c r="T769" s="545"/>
      <c r="U769" s="545"/>
      <c r="V769" s="545"/>
      <c r="W769" s="545"/>
      <c r="X769" s="545"/>
      <c r="Y769" s="545"/>
      <c r="Z769" s="545"/>
    </row>
    <row r="770" ht="9.0" customHeight="1">
      <c r="A770" s="545"/>
      <c r="B770" s="545"/>
      <c r="C770" s="545"/>
      <c r="D770" s="545"/>
      <c r="E770" s="545"/>
      <c r="F770" s="545"/>
      <c r="G770" s="545"/>
      <c r="H770" s="545"/>
      <c r="I770" s="545"/>
      <c r="J770" s="545"/>
      <c r="K770" s="545"/>
      <c r="L770" s="545"/>
      <c r="M770" s="545"/>
      <c r="N770" s="545"/>
      <c r="O770" s="545"/>
      <c r="P770" s="545"/>
      <c r="Q770" s="545"/>
      <c r="R770" s="545"/>
      <c r="S770" s="545"/>
      <c r="T770" s="545"/>
      <c r="U770" s="545"/>
      <c r="V770" s="545"/>
      <c r="W770" s="545"/>
      <c r="X770" s="545"/>
      <c r="Y770" s="545"/>
      <c r="Z770" s="545"/>
    </row>
    <row r="771" ht="9.0" customHeight="1">
      <c r="A771" s="545"/>
      <c r="B771" s="545"/>
      <c r="C771" s="545"/>
      <c r="D771" s="545"/>
      <c r="E771" s="545"/>
      <c r="F771" s="545"/>
      <c r="G771" s="545"/>
      <c r="H771" s="545"/>
      <c r="I771" s="545"/>
      <c r="J771" s="545"/>
      <c r="K771" s="545"/>
      <c r="L771" s="545"/>
      <c r="M771" s="545"/>
      <c r="N771" s="545"/>
      <c r="O771" s="545"/>
      <c r="P771" s="545"/>
      <c r="Q771" s="545"/>
      <c r="R771" s="545"/>
      <c r="S771" s="545"/>
      <c r="T771" s="545"/>
      <c r="U771" s="545"/>
      <c r="V771" s="545"/>
      <c r="W771" s="545"/>
      <c r="X771" s="545"/>
      <c r="Y771" s="545"/>
      <c r="Z771" s="545"/>
    </row>
    <row r="772" ht="9.0" customHeight="1">
      <c r="A772" s="545"/>
      <c r="B772" s="545"/>
      <c r="C772" s="545"/>
      <c r="D772" s="545"/>
      <c r="E772" s="545"/>
      <c r="F772" s="545"/>
      <c r="G772" s="545"/>
      <c r="H772" s="545"/>
      <c r="I772" s="545"/>
      <c r="J772" s="545"/>
      <c r="K772" s="545"/>
      <c r="L772" s="545"/>
      <c r="M772" s="545"/>
      <c r="N772" s="545"/>
      <c r="O772" s="545"/>
      <c r="P772" s="545"/>
      <c r="Q772" s="545"/>
      <c r="R772" s="545"/>
      <c r="S772" s="545"/>
      <c r="T772" s="545"/>
      <c r="U772" s="545"/>
      <c r="V772" s="545"/>
      <c r="W772" s="545"/>
      <c r="X772" s="545"/>
      <c r="Y772" s="545"/>
      <c r="Z772" s="545"/>
    </row>
    <row r="773" ht="9.0" customHeight="1">
      <c r="A773" s="545"/>
      <c r="B773" s="545"/>
      <c r="C773" s="545"/>
      <c r="D773" s="545"/>
      <c r="E773" s="545"/>
      <c r="F773" s="545"/>
      <c r="G773" s="545"/>
      <c r="H773" s="545"/>
      <c r="I773" s="545"/>
      <c r="J773" s="545"/>
      <c r="K773" s="545"/>
      <c r="L773" s="545"/>
      <c r="M773" s="545"/>
      <c r="N773" s="545"/>
      <c r="O773" s="545"/>
      <c r="P773" s="545"/>
      <c r="Q773" s="545"/>
      <c r="R773" s="545"/>
      <c r="S773" s="545"/>
      <c r="T773" s="545"/>
      <c r="U773" s="545"/>
      <c r="V773" s="545"/>
      <c r="W773" s="545"/>
      <c r="X773" s="545"/>
      <c r="Y773" s="545"/>
      <c r="Z773" s="545"/>
    </row>
    <row r="774" ht="9.0" customHeight="1">
      <c r="A774" s="545"/>
      <c r="B774" s="545"/>
      <c r="C774" s="545"/>
      <c r="D774" s="545"/>
      <c r="E774" s="545"/>
      <c r="F774" s="545"/>
      <c r="G774" s="545"/>
      <c r="H774" s="545"/>
      <c r="I774" s="545"/>
      <c r="J774" s="545"/>
      <c r="K774" s="545"/>
      <c r="L774" s="545"/>
      <c r="M774" s="545"/>
      <c r="N774" s="545"/>
      <c r="O774" s="545"/>
      <c r="P774" s="545"/>
      <c r="Q774" s="545"/>
      <c r="R774" s="545"/>
      <c r="S774" s="545"/>
      <c r="T774" s="545"/>
      <c r="U774" s="545"/>
      <c r="V774" s="545"/>
      <c r="W774" s="545"/>
      <c r="X774" s="545"/>
      <c r="Y774" s="545"/>
      <c r="Z774" s="545"/>
    </row>
    <row r="775" ht="9.0" customHeight="1">
      <c r="A775" s="545"/>
      <c r="B775" s="545"/>
      <c r="C775" s="545"/>
      <c r="D775" s="545"/>
      <c r="E775" s="545"/>
      <c r="F775" s="545"/>
      <c r="G775" s="545"/>
      <c r="H775" s="545"/>
      <c r="I775" s="545"/>
      <c r="J775" s="545"/>
      <c r="K775" s="545"/>
      <c r="L775" s="545"/>
      <c r="M775" s="545"/>
      <c r="N775" s="545"/>
      <c r="O775" s="545"/>
      <c r="P775" s="545"/>
      <c r="Q775" s="545"/>
      <c r="R775" s="545"/>
      <c r="S775" s="545"/>
      <c r="T775" s="545"/>
      <c r="U775" s="545"/>
      <c r="V775" s="545"/>
      <c r="W775" s="545"/>
      <c r="X775" s="545"/>
      <c r="Y775" s="545"/>
      <c r="Z775" s="545"/>
    </row>
    <row r="776" ht="9.0" customHeight="1">
      <c r="A776" s="545"/>
      <c r="B776" s="545"/>
      <c r="C776" s="545"/>
      <c r="D776" s="545"/>
      <c r="E776" s="545"/>
      <c r="F776" s="545"/>
      <c r="G776" s="545"/>
      <c r="H776" s="545"/>
      <c r="I776" s="545"/>
      <c r="J776" s="545"/>
      <c r="K776" s="545"/>
      <c r="L776" s="545"/>
      <c r="M776" s="545"/>
      <c r="N776" s="545"/>
      <c r="O776" s="545"/>
      <c r="P776" s="545"/>
      <c r="Q776" s="545"/>
      <c r="R776" s="545"/>
      <c r="S776" s="545"/>
      <c r="T776" s="545"/>
      <c r="U776" s="545"/>
      <c r="V776" s="545"/>
      <c r="W776" s="545"/>
      <c r="X776" s="545"/>
      <c r="Y776" s="545"/>
      <c r="Z776" s="545"/>
    </row>
    <row r="777" ht="9.0" customHeight="1">
      <c r="A777" s="545"/>
      <c r="B777" s="545"/>
      <c r="C777" s="545"/>
      <c r="D777" s="545"/>
      <c r="E777" s="545"/>
      <c r="F777" s="545"/>
      <c r="G777" s="545"/>
      <c r="H777" s="545"/>
      <c r="I777" s="545"/>
      <c r="J777" s="545"/>
      <c r="K777" s="545"/>
      <c r="L777" s="545"/>
      <c r="M777" s="545"/>
      <c r="N777" s="545"/>
      <c r="O777" s="545"/>
      <c r="P777" s="545"/>
      <c r="Q777" s="545"/>
      <c r="R777" s="545"/>
      <c r="S777" s="545"/>
      <c r="T777" s="545"/>
      <c r="U777" s="545"/>
      <c r="V777" s="545"/>
      <c r="W777" s="545"/>
      <c r="X777" s="545"/>
      <c r="Y777" s="545"/>
      <c r="Z777" s="545"/>
    </row>
    <row r="778" ht="9.0" customHeight="1">
      <c r="A778" s="545"/>
      <c r="B778" s="545"/>
      <c r="C778" s="545"/>
      <c r="D778" s="545"/>
      <c r="E778" s="545"/>
      <c r="F778" s="545"/>
      <c r="G778" s="545"/>
      <c r="H778" s="545"/>
      <c r="I778" s="545"/>
      <c r="J778" s="545"/>
      <c r="K778" s="545"/>
      <c r="L778" s="545"/>
      <c r="M778" s="545"/>
      <c r="N778" s="545"/>
      <c r="O778" s="545"/>
      <c r="P778" s="545"/>
      <c r="Q778" s="545"/>
      <c r="R778" s="545"/>
      <c r="S778" s="545"/>
      <c r="T778" s="545"/>
      <c r="U778" s="545"/>
      <c r="V778" s="545"/>
      <c r="W778" s="545"/>
      <c r="X778" s="545"/>
      <c r="Y778" s="545"/>
      <c r="Z778" s="545"/>
    </row>
    <row r="779" ht="9.0" customHeight="1">
      <c r="A779" s="545"/>
      <c r="B779" s="545"/>
      <c r="C779" s="545"/>
      <c r="D779" s="545"/>
      <c r="E779" s="545"/>
      <c r="F779" s="545"/>
      <c r="G779" s="545"/>
      <c r="H779" s="545"/>
      <c r="I779" s="545"/>
      <c r="J779" s="545"/>
      <c r="K779" s="545"/>
      <c r="L779" s="545"/>
      <c r="M779" s="545"/>
      <c r="N779" s="545"/>
      <c r="O779" s="545"/>
      <c r="P779" s="545"/>
      <c r="Q779" s="545"/>
      <c r="R779" s="545"/>
      <c r="S779" s="545"/>
      <c r="T779" s="545"/>
      <c r="U779" s="545"/>
      <c r="V779" s="545"/>
      <c r="W779" s="545"/>
      <c r="X779" s="545"/>
      <c r="Y779" s="545"/>
      <c r="Z779" s="545"/>
    </row>
    <row r="780" ht="9.0" customHeight="1">
      <c r="A780" s="545"/>
      <c r="B780" s="545"/>
      <c r="C780" s="545"/>
      <c r="D780" s="545"/>
      <c r="E780" s="545"/>
      <c r="F780" s="545"/>
      <c r="G780" s="545"/>
      <c r="H780" s="545"/>
      <c r="I780" s="545"/>
      <c r="J780" s="545"/>
      <c r="K780" s="545"/>
      <c r="L780" s="545"/>
      <c r="M780" s="545"/>
      <c r="N780" s="545"/>
      <c r="O780" s="545"/>
      <c r="P780" s="545"/>
      <c r="Q780" s="545"/>
      <c r="R780" s="545"/>
      <c r="S780" s="545"/>
      <c r="T780" s="545"/>
      <c r="U780" s="545"/>
      <c r="V780" s="545"/>
      <c r="W780" s="545"/>
      <c r="X780" s="545"/>
      <c r="Y780" s="545"/>
      <c r="Z780" s="545"/>
    </row>
    <row r="781" ht="9.0" customHeight="1">
      <c r="A781" s="545"/>
      <c r="B781" s="545"/>
      <c r="C781" s="545"/>
      <c r="D781" s="545"/>
      <c r="E781" s="545"/>
      <c r="F781" s="545"/>
      <c r="G781" s="545"/>
      <c r="H781" s="545"/>
      <c r="I781" s="545"/>
      <c r="J781" s="545"/>
      <c r="K781" s="545"/>
      <c r="L781" s="545"/>
      <c r="M781" s="545"/>
      <c r="N781" s="545"/>
      <c r="O781" s="545"/>
      <c r="P781" s="545"/>
      <c r="Q781" s="545"/>
      <c r="R781" s="545"/>
      <c r="S781" s="545"/>
      <c r="T781" s="545"/>
      <c r="U781" s="545"/>
      <c r="V781" s="545"/>
      <c r="W781" s="545"/>
      <c r="X781" s="545"/>
      <c r="Y781" s="545"/>
      <c r="Z781" s="545"/>
    </row>
    <row r="782" ht="9.0" customHeight="1">
      <c r="A782" s="545"/>
      <c r="B782" s="545"/>
      <c r="C782" s="545"/>
      <c r="D782" s="545"/>
      <c r="E782" s="545"/>
      <c r="F782" s="545"/>
      <c r="G782" s="545"/>
      <c r="H782" s="545"/>
      <c r="I782" s="545"/>
      <c r="J782" s="545"/>
      <c r="K782" s="545"/>
      <c r="L782" s="545"/>
      <c r="M782" s="545"/>
      <c r="N782" s="545"/>
      <c r="O782" s="545"/>
      <c r="P782" s="545"/>
      <c r="Q782" s="545"/>
      <c r="R782" s="545"/>
      <c r="S782" s="545"/>
      <c r="T782" s="545"/>
      <c r="U782" s="545"/>
      <c r="V782" s="545"/>
      <c r="W782" s="545"/>
      <c r="X782" s="545"/>
      <c r="Y782" s="545"/>
      <c r="Z782" s="545"/>
    </row>
    <row r="783" ht="9.0" customHeight="1">
      <c r="A783" s="545"/>
      <c r="B783" s="545"/>
      <c r="C783" s="545"/>
      <c r="D783" s="545"/>
      <c r="E783" s="545"/>
      <c r="F783" s="545"/>
      <c r="G783" s="545"/>
      <c r="H783" s="545"/>
      <c r="I783" s="545"/>
      <c r="J783" s="545"/>
      <c r="K783" s="545"/>
      <c r="L783" s="545"/>
      <c r="M783" s="545"/>
      <c r="N783" s="545"/>
      <c r="O783" s="545"/>
      <c r="P783" s="545"/>
      <c r="Q783" s="545"/>
      <c r="R783" s="545"/>
      <c r="S783" s="545"/>
      <c r="T783" s="545"/>
      <c r="U783" s="545"/>
      <c r="V783" s="545"/>
      <c r="W783" s="545"/>
      <c r="X783" s="545"/>
      <c r="Y783" s="545"/>
      <c r="Z783" s="545"/>
    </row>
    <row r="784" ht="9.0" customHeight="1">
      <c r="A784" s="545"/>
      <c r="B784" s="545"/>
      <c r="C784" s="545"/>
      <c r="D784" s="545"/>
      <c r="E784" s="545"/>
      <c r="F784" s="545"/>
      <c r="G784" s="545"/>
      <c r="H784" s="545"/>
      <c r="I784" s="545"/>
      <c r="J784" s="545"/>
      <c r="K784" s="545"/>
      <c r="L784" s="545"/>
      <c r="M784" s="545"/>
      <c r="N784" s="545"/>
      <c r="O784" s="545"/>
      <c r="P784" s="545"/>
      <c r="Q784" s="545"/>
      <c r="R784" s="545"/>
      <c r="S784" s="545"/>
      <c r="T784" s="545"/>
      <c r="U784" s="545"/>
      <c r="V784" s="545"/>
      <c r="W784" s="545"/>
      <c r="X784" s="545"/>
      <c r="Y784" s="545"/>
      <c r="Z784" s="545"/>
    </row>
    <row r="785" ht="9.0" customHeight="1">
      <c r="A785" s="545"/>
      <c r="B785" s="545"/>
      <c r="C785" s="545"/>
      <c r="D785" s="545"/>
      <c r="E785" s="545"/>
      <c r="F785" s="545"/>
      <c r="G785" s="545"/>
      <c r="H785" s="545"/>
      <c r="I785" s="545"/>
      <c r="J785" s="545"/>
      <c r="K785" s="545"/>
      <c r="L785" s="545"/>
      <c r="M785" s="545"/>
      <c r="N785" s="545"/>
      <c r="O785" s="545"/>
      <c r="P785" s="545"/>
      <c r="Q785" s="545"/>
      <c r="R785" s="545"/>
      <c r="S785" s="545"/>
      <c r="T785" s="545"/>
      <c r="U785" s="545"/>
      <c r="V785" s="545"/>
      <c r="W785" s="545"/>
      <c r="X785" s="545"/>
      <c r="Y785" s="545"/>
      <c r="Z785" s="545"/>
    </row>
    <row r="786" ht="9.0" customHeight="1">
      <c r="A786" s="545"/>
      <c r="B786" s="545"/>
      <c r="C786" s="545"/>
      <c r="D786" s="545"/>
      <c r="E786" s="545"/>
      <c r="F786" s="545"/>
      <c r="G786" s="545"/>
      <c r="H786" s="545"/>
      <c r="I786" s="545"/>
      <c r="J786" s="545"/>
      <c r="K786" s="545"/>
      <c r="L786" s="545"/>
      <c r="M786" s="545"/>
      <c r="N786" s="545"/>
      <c r="O786" s="545"/>
      <c r="P786" s="545"/>
      <c r="Q786" s="545"/>
      <c r="R786" s="545"/>
      <c r="S786" s="545"/>
      <c r="T786" s="545"/>
      <c r="U786" s="545"/>
      <c r="V786" s="545"/>
      <c r="W786" s="545"/>
      <c r="X786" s="545"/>
      <c r="Y786" s="545"/>
      <c r="Z786" s="545"/>
    </row>
    <row r="787" ht="9.0" customHeight="1">
      <c r="A787" s="545"/>
      <c r="B787" s="545"/>
      <c r="C787" s="545"/>
      <c r="D787" s="545"/>
      <c r="E787" s="545"/>
      <c r="F787" s="545"/>
      <c r="G787" s="545"/>
      <c r="H787" s="545"/>
      <c r="I787" s="545"/>
      <c r="J787" s="545"/>
      <c r="K787" s="545"/>
      <c r="L787" s="545"/>
      <c r="M787" s="545"/>
      <c r="N787" s="545"/>
      <c r="O787" s="545"/>
      <c r="P787" s="545"/>
      <c r="Q787" s="545"/>
      <c r="R787" s="545"/>
      <c r="S787" s="545"/>
      <c r="T787" s="545"/>
      <c r="U787" s="545"/>
      <c r="V787" s="545"/>
      <c r="W787" s="545"/>
      <c r="X787" s="545"/>
      <c r="Y787" s="545"/>
      <c r="Z787" s="545"/>
    </row>
    <row r="788" ht="9.0" customHeight="1">
      <c r="A788" s="545"/>
      <c r="B788" s="545"/>
      <c r="C788" s="545"/>
      <c r="D788" s="545"/>
      <c r="E788" s="545"/>
      <c r="F788" s="545"/>
      <c r="G788" s="545"/>
      <c r="H788" s="545"/>
      <c r="I788" s="545"/>
      <c r="J788" s="545"/>
      <c r="K788" s="545"/>
      <c r="L788" s="545"/>
      <c r="M788" s="545"/>
      <c r="N788" s="545"/>
      <c r="O788" s="545"/>
      <c r="P788" s="545"/>
      <c r="Q788" s="545"/>
      <c r="R788" s="545"/>
      <c r="S788" s="545"/>
      <c r="T788" s="545"/>
      <c r="U788" s="545"/>
      <c r="V788" s="545"/>
      <c r="W788" s="545"/>
      <c r="X788" s="545"/>
      <c r="Y788" s="545"/>
      <c r="Z788" s="545"/>
    </row>
    <row r="789" ht="9.0" customHeight="1">
      <c r="A789" s="545"/>
      <c r="B789" s="545"/>
      <c r="C789" s="545"/>
      <c r="D789" s="545"/>
      <c r="E789" s="545"/>
      <c r="F789" s="545"/>
      <c r="G789" s="545"/>
      <c r="H789" s="545"/>
      <c r="I789" s="545"/>
      <c r="J789" s="545"/>
      <c r="K789" s="545"/>
      <c r="L789" s="545"/>
      <c r="M789" s="545"/>
      <c r="N789" s="545"/>
      <c r="O789" s="545"/>
      <c r="P789" s="545"/>
      <c r="Q789" s="545"/>
      <c r="R789" s="545"/>
      <c r="S789" s="545"/>
      <c r="T789" s="545"/>
      <c r="U789" s="545"/>
      <c r="V789" s="545"/>
      <c r="W789" s="545"/>
      <c r="X789" s="545"/>
      <c r="Y789" s="545"/>
      <c r="Z789" s="545"/>
    </row>
    <row r="790" ht="9.0" customHeight="1">
      <c r="A790" s="545"/>
      <c r="B790" s="545"/>
      <c r="C790" s="545"/>
      <c r="D790" s="545"/>
      <c r="E790" s="545"/>
      <c r="F790" s="545"/>
      <c r="G790" s="545"/>
      <c r="H790" s="545"/>
      <c r="I790" s="545"/>
      <c r="J790" s="545"/>
      <c r="K790" s="545"/>
      <c r="L790" s="545"/>
      <c r="M790" s="545"/>
      <c r="N790" s="545"/>
      <c r="O790" s="545"/>
      <c r="P790" s="545"/>
      <c r="Q790" s="545"/>
      <c r="R790" s="545"/>
      <c r="S790" s="545"/>
      <c r="T790" s="545"/>
      <c r="U790" s="545"/>
      <c r="V790" s="545"/>
      <c r="W790" s="545"/>
      <c r="X790" s="545"/>
      <c r="Y790" s="545"/>
      <c r="Z790" s="545"/>
    </row>
    <row r="791" ht="9.0" customHeight="1">
      <c r="A791" s="545"/>
      <c r="B791" s="545"/>
      <c r="C791" s="545"/>
      <c r="D791" s="545"/>
      <c r="E791" s="545"/>
      <c r="F791" s="545"/>
      <c r="G791" s="545"/>
      <c r="H791" s="545"/>
      <c r="I791" s="545"/>
      <c r="J791" s="545"/>
      <c r="K791" s="545"/>
      <c r="L791" s="545"/>
      <c r="M791" s="545"/>
      <c r="N791" s="545"/>
      <c r="O791" s="545"/>
      <c r="P791" s="545"/>
      <c r="Q791" s="545"/>
      <c r="R791" s="545"/>
      <c r="S791" s="545"/>
      <c r="T791" s="545"/>
      <c r="U791" s="545"/>
      <c r="V791" s="545"/>
      <c r="W791" s="545"/>
      <c r="X791" s="545"/>
      <c r="Y791" s="545"/>
      <c r="Z791" s="545"/>
    </row>
    <row r="792" ht="9.0" customHeight="1">
      <c r="A792" s="545"/>
      <c r="B792" s="545"/>
      <c r="C792" s="545"/>
      <c r="D792" s="545"/>
      <c r="E792" s="545"/>
      <c r="F792" s="545"/>
      <c r="G792" s="545"/>
      <c r="H792" s="545"/>
      <c r="I792" s="545"/>
      <c r="J792" s="545"/>
      <c r="K792" s="545"/>
      <c r="L792" s="545"/>
      <c r="M792" s="545"/>
      <c r="N792" s="545"/>
      <c r="O792" s="545"/>
      <c r="P792" s="545"/>
      <c r="Q792" s="545"/>
      <c r="R792" s="545"/>
      <c r="S792" s="545"/>
      <c r="T792" s="545"/>
      <c r="U792" s="545"/>
      <c r="V792" s="545"/>
      <c r="W792" s="545"/>
      <c r="X792" s="545"/>
      <c r="Y792" s="545"/>
      <c r="Z792" s="545"/>
    </row>
    <row r="793" ht="9.0" customHeight="1">
      <c r="A793" s="545"/>
      <c r="B793" s="545"/>
      <c r="C793" s="545"/>
      <c r="D793" s="545"/>
      <c r="E793" s="545"/>
      <c r="F793" s="545"/>
      <c r="G793" s="545"/>
      <c r="H793" s="545"/>
      <c r="I793" s="545"/>
      <c r="J793" s="545"/>
      <c r="K793" s="545"/>
      <c r="L793" s="545"/>
      <c r="M793" s="545"/>
      <c r="N793" s="545"/>
      <c r="O793" s="545"/>
      <c r="P793" s="545"/>
      <c r="Q793" s="545"/>
      <c r="R793" s="545"/>
      <c r="S793" s="545"/>
      <c r="T793" s="545"/>
      <c r="U793" s="545"/>
      <c r="V793" s="545"/>
      <c r="W793" s="545"/>
      <c r="X793" s="545"/>
      <c r="Y793" s="545"/>
      <c r="Z793" s="545"/>
    </row>
    <row r="794" ht="9.0" customHeight="1">
      <c r="A794" s="545"/>
      <c r="B794" s="545"/>
      <c r="C794" s="545"/>
      <c r="D794" s="545"/>
      <c r="E794" s="545"/>
      <c r="F794" s="545"/>
      <c r="G794" s="545"/>
      <c r="H794" s="545"/>
      <c r="I794" s="545"/>
      <c r="J794" s="545"/>
      <c r="K794" s="545"/>
      <c r="L794" s="545"/>
      <c r="M794" s="545"/>
      <c r="N794" s="545"/>
      <c r="O794" s="545"/>
      <c r="P794" s="545"/>
      <c r="Q794" s="545"/>
      <c r="R794" s="545"/>
      <c r="S794" s="545"/>
      <c r="T794" s="545"/>
      <c r="U794" s="545"/>
      <c r="V794" s="545"/>
      <c r="W794" s="545"/>
      <c r="X794" s="545"/>
      <c r="Y794" s="545"/>
      <c r="Z794" s="545"/>
    </row>
    <row r="795" ht="9.0" customHeight="1">
      <c r="A795" s="545"/>
      <c r="B795" s="545"/>
      <c r="C795" s="545"/>
      <c r="D795" s="545"/>
      <c r="E795" s="545"/>
      <c r="F795" s="545"/>
      <c r="G795" s="545"/>
      <c r="H795" s="545"/>
      <c r="I795" s="545"/>
      <c r="J795" s="545"/>
      <c r="K795" s="545"/>
      <c r="L795" s="545"/>
      <c r="M795" s="545"/>
      <c r="N795" s="545"/>
      <c r="O795" s="545"/>
      <c r="P795" s="545"/>
      <c r="Q795" s="545"/>
      <c r="R795" s="545"/>
      <c r="S795" s="545"/>
      <c r="T795" s="545"/>
      <c r="U795" s="545"/>
      <c r="V795" s="545"/>
      <c r="W795" s="545"/>
      <c r="X795" s="545"/>
      <c r="Y795" s="545"/>
      <c r="Z795" s="545"/>
    </row>
    <row r="796" ht="9.0" customHeight="1">
      <c r="A796" s="545"/>
      <c r="B796" s="545"/>
      <c r="C796" s="545"/>
      <c r="D796" s="545"/>
      <c r="E796" s="545"/>
      <c r="F796" s="545"/>
      <c r="G796" s="545"/>
      <c r="H796" s="545"/>
      <c r="I796" s="545"/>
      <c r="J796" s="545"/>
      <c r="K796" s="545"/>
      <c r="L796" s="545"/>
      <c r="M796" s="545"/>
      <c r="N796" s="545"/>
      <c r="O796" s="545"/>
      <c r="P796" s="545"/>
      <c r="Q796" s="545"/>
      <c r="R796" s="545"/>
      <c r="S796" s="545"/>
      <c r="T796" s="545"/>
      <c r="U796" s="545"/>
      <c r="V796" s="545"/>
      <c r="W796" s="545"/>
      <c r="X796" s="545"/>
      <c r="Y796" s="545"/>
      <c r="Z796" s="545"/>
    </row>
    <row r="797" ht="9.0" customHeight="1">
      <c r="A797" s="545"/>
      <c r="B797" s="545"/>
      <c r="C797" s="545"/>
      <c r="D797" s="545"/>
      <c r="E797" s="545"/>
      <c r="F797" s="545"/>
      <c r="G797" s="545"/>
      <c r="H797" s="545"/>
      <c r="I797" s="545"/>
      <c r="J797" s="545"/>
      <c r="K797" s="545"/>
      <c r="L797" s="545"/>
      <c r="M797" s="545"/>
      <c r="N797" s="545"/>
      <c r="O797" s="545"/>
      <c r="P797" s="545"/>
      <c r="Q797" s="545"/>
      <c r="R797" s="545"/>
      <c r="S797" s="545"/>
      <c r="T797" s="545"/>
      <c r="U797" s="545"/>
      <c r="V797" s="545"/>
      <c r="W797" s="545"/>
      <c r="X797" s="545"/>
      <c r="Y797" s="545"/>
      <c r="Z797" s="545"/>
    </row>
    <row r="798" ht="9.0" customHeight="1">
      <c r="A798" s="545"/>
      <c r="B798" s="545"/>
      <c r="C798" s="545"/>
      <c r="D798" s="545"/>
      <c r="E798" s="545"/>
      <c r="F798" s="545"/>
      <c r="G798" s="545"/>
      <c r="H798" s="545"/>
      <c r="I798" s="545"/>
      <c r="J798" s="545"/>
      <c r="K798" s="545"/>
      <c r="L798" s="545"/>
      <c r="M798" s="545"/>
      <c r="N798" s="545"/>
      <c r="O798" s="545"/>
      <c r="P798" s="545"/>
      <c r="Q798" s="545"/>
      <c r="R798" s="545"/>
      <c r="S798" s="545"/>
      <c r="T798" s="545"/>
      <c r="U798" s="545"/>
      <c r="V798" s="545"/>
      <c r="W798" s="545"/>
      <c r="X798" s="545"/>
      <c r="Y798" s="545"/>
      <c r="Z798" s="545"/>
    </row>
    <row r="799" ht="9.0" customHeight="1">
      <c r="A799" s="545"/>
      <c r="B799" s="545"/>
      <c r="C799" s="545"/>
      <c r="D799" s="545"/>
      <c r="E799" s="545"/>
      <c r="F799" s="545"/>
      <c r="G799" s="545"/>
      <c r="H799" s="545"/>
      <c r="I799" s="545"/>
      <c r="J799" s="545"/>
      <c r="K799" s="545"/>
      <c r="L799" s="545"/>
      <c r="M799" s="545"/>
      <c r="N799" s="545"/>
      <c r="O799" s="545"/>
      <c r="P799" s="545"/>
      <c r="Q799" s="545"/>
      <c r="R799" s="545"/>
      <c r="S799" s="545"/>
      <c r="T799" s="545"/>
      <c r="U799" s="545"/>
      <c r="V799" s="545"/>
      <c r="W799" s="545"/>
      <c r="X799" s="545"/>
      <c r="Y799" s="545"/>
      <c r="Z799" s="545"/>
    </row>
    <row r="800" ht="9.0" customHeight="1">
      <c r="A800" s="545"/>
      <c r="B800" s="545"/>
      <c r="C800" s="545"/>
      <c r="D800" s="545"/>
      <c r="E800" s="545"/>
      <c r="F800" s="545"/>
      <c r="G800" s="545"/>
      <c r="H800" s="545"/>
      <c r="I800" s="545"/>
      <c r="J800" s="545"/>
      <c r="K800" s="545"/>
      <c r="L800" s="545"/>
      <c r="M800" s="545"/>
      <c r="N800" s="545"/>
      <c r="O800" s="545"/>
      <c r="P800" s="545"/>
      <c r="Q800" s="545"/>
      <c r="R800" s="545"/>
      <c r="S800" s="545"/>
      <c r="T800" s="545"/>
      <c r="U800" s="545"/>
      <c r="V800" s="545"/>
      <c r="W800" s="545"/>
      <c r="X800" s="545"/>
      <c r="Y800" s="545"/>
      <c r="Z800" s="545"/>
    </row>
    <row r="801" ht="9.0" customHeight="1">
      <c r="A801" s="545"/>
      <c r="B801" s="545"/>
      <c r="C801" s="545"/>
      <c r="D801" s="545"/>
      <c r="E801" s="545"/>
      <c r="F801" s="545"/>
      <c r="G801" s="545"/>
      <c r="H801" s="545"/>
      <c r="I801" s="545"/>
      <c r="J801" s="545"/>
      <c r="K801" s="545"/>
      <c r="L801" s="545"/>
      <c r="M801" s="545"/>
      <c r="N801" s="545"/>
      <c r="O801" s="545"/>
      <c r="P801" s="545"/>
      <c r="Q801" s="545"/>
      <c r="R801" s="545"/>
      <c r="S801" s="545"/>
      <c r="T801" s="545"/>
      <c r="U801" s="545"/>
      <c r="V801" s="545"/>
      <c r="W801" s="545"/>
      <c r="X801" s="545"/>
      <c r="Y801" s="545"/>
      <c r="Z801" s="545"/>
    </row>
    <row r="802" ht="9.0" customHeight="1">
      <c r="A802" s="545"/>
      <c r="B802" s="545"/>
      <c r="C802" s="545"/>
      <c r="D802" s="545"/>
      <c r="E802" s="545"/>
      <c r="F802" s="545"/>
      <c r="G802" s="545"/>
      <c r="H802" s="545"/>
      <c r="I802" s="545"/>
      <c r="J802" s="545"/>
      <c r="K802" s="545"/>
      <c r="L802" s="545"/>
      <c r="M802" s="545"/>
      <c r="N802" s="545"/>
      <c r="O802" s="545"/>
      <c r="P802" s="545"/>
      <c r="Q802" s="545"/>
      <c r="R802" s="545"/>
      <c r="S802" s="545"/>
      <c r="T802" s="545"/>
      <c r="U802" s="545"/>
      <c r="V802" s="545"/>
      <c r="W802" s="545"/>
      <c r="X802" s="545"/>
      <c r="Y802" s="545"/>
      <c r="Z802" s="545"/>
    </row>
    <row r="803" ht="9.0" customHeight="1">
      <c r="A803" s="545"/>
      <c r="B803" s="545"/>
      <c r="C803" s="545"/>
      <c r="D803" s="545"/>
      <c r="E803" s="545"/>
      <c r="F803" s="545"/>
      <c r="G803" s="545"/>
      <c r="H803" s="545"/>
      <c r="I803" s="545"/>
      <c r="J803" s="545"/>
      <c r="K803" s="545"/>
      <c r="L803" s="545"/>
      <c r="M803" s="545"/>
      <c r="N803" s="545"/>
      <c r="O803" s="545"/>
      <c r="P803" s="545"/>
      <c r="Q803" s="545"/>
      <c r="R803" s="545"/>
      <c r="S803" s="545"/>
      <c r="T803" s="545"/>
      <c r="U803" s="545"/>
      <c r="V803" s="545"/>
      <c r="W803" s="545"/>
      <c r="X803" s="545"/>
      <c r="Y803" s="545"/>
      <c r="Z803" s="545"/>
    </row>
    <row r="804" ht="9.0" customHeight="1">
      <c r="A804" s="545"/>
      <c r="B804" s="545"/>
      <c r="C804" s="545"/>
      <c r="D804" s="545"/>
      <c r="E804" s="545"/>
      <c r="F804" s="545"/>
      <c r="G804" s="545"/>
      <c r="H804" s="545"/>
      <c r="I804" s="545"/>
      <c r="J804" s="545"/>
      <c r="K804" s="545"/>
      <c r="L804" s="545"/>
      <c r="M804" s="545"/>
      <c r="N804" s="545"/>
      <c r="O804" s="545"/>
      <c r="P804" s="545"/>
      <c r="Q804" s="545"/>
      <c r="R804" s="545"/>
      <c r="S804" s="545"/>
      <c r="T804" s="545"/>
      <c r="U804" s="545"/>
      <c r="V804" s="545"/>
      <c r="W804" s="545"/>
      <c r="X804" s="545"/>
      <c r="Y804" s="545"/>
      <c r="Z804" s="545"/>
    </row>
    <row r="805" ht="9.0" customHeight="1">
      <c r="A805" s="545"/>
      <c r="B805" s="545"/>
      <c r="C805" s="545"/>
      <c r="D805" s="545"/>
      <c r="E805" s="545"/>
      <c r="F805" s="545"/>
      <c r="G805" s="545"/>
      <c r="H805" s="545"/>
      <c r="I805" s="545"/>
      <c r="J805" s="545"/>
      <c r="K805" s="545"/>
      <c r="L805" s="545"/>
      <c r="M805" s="545"/>
      <c r="N805" s="545"/>
      <c r="O805" s="545"/>
      <c r="P805" s="545"/>
      <c r="Q805" s="545"/>
      <c r="R805" s="545"/>
      <c r="S805" s="545"/>
      <c r="T805" s="545"/>
      <c r="U805" s="545"/>
      <c r="V805" s="545"/>
      <c r="W805" s="545"/>
      <c r="X805" s="545"/>
      <c r="Y805" s="545"/>
      <c r="Z805" s="545"/>
    </row>
    <row r="806" ht="9.0" customHeight="1">
      <c r="A806" s="545"/>
      <c r="B806" s="545"/>
      <c r="C806" s="545"/>
      <c r="D806" s="545"/>
      <c r="E806" s="545"/>
      <c r="F806" s="545"/>
      <c r="G806" s="545"/>
      <c r="H806" s="545"/>
      <c r="I806" s="545"/>
      <c r="J806" s="545"/>
      <c r="K806" s="545"/>
      <c r="L806" s="545"/>
      <c r="M806" s="545"/>
      <c r="N806" s="545"/>
      <c r="O806" s="545"/>
      <c r="P806" s="545"/>
      <c r="Q806" s="545"/>
      <c r="R806" s="545"/>
      <c r="S806" s="545"/>
      <c r="T806" s="545"/>
      <c r="U806" s="545"/>
      <c r="V806" s="545"/>
      <c r="W806" s="545"/>
      <c r="X806" s="545"/>
      <c r="Y806" s="545"/>
      <c r="Z806" s="545"/>
    </row>
    <row r="807" ht="9.0" customHeight="1">
      <c r="A807" s="545"/>
      <c r="B807" s="545"/>
      <c r="C807" s="545"/>
      <c r="D807" s="545"/>
      <c r="E807" s="545"/>
      <c r="F807" s="545"/>
      <c r="G807" s="545"/>
      <c r="H807" s="545"/>
      <c r="I807" s="545"/>
      <c r="J807" s="545"/>
      <c r="K807" s="545"/>
      <c r="L807" s="545"/>
      <c r="M807" s="545"/>
      <c r="N807" s="545"/>
      <c r="O807" s="545"/>
      <c r="P807" s="545"/>
      <c r="Q807" s="545"/>
      <c r="R807" s="545"/>
      <c r="S807" s="545"/>
      <c r="T807" s="545"/>
      <c r="U807" s="545"/>
      <c r="V807" s="545"/>
      <c r="W807" s="545"/>
      <c r="X807" s="545"/>
      <c r="Y807" s="545"/>
      <c r="Z807" s="545"/>
    </row>
    <row r="808" ht="9.0" customHeight="1">
      <c r="A808" s="545"/>
      <c r="B808" s="545"/>
      <c r="C808" s="545"/>
      <c r="D808" s="545"/>
      <c r="E808" s="545"/>
      <c r="F808" s="545"/>
      <c r="G808" s="545"/>
      <c r="H808" s="545"/>
      <c r="I808" s="545"/>
      <c r="J808" s="545"/>
      <c r="K808" s="545"/>
      <c r="L808" s="545"/>
      <c r="M808" s="545"/>
      <c r="N808" s="545"/>
      <c r="O808" s="545"/>
      <c r="P808" s="545"/>
      <c r="Q808" s="545"/>
      <c r="R808" s="545"/>
      <c r="S808" s="545"/>
      <c r="T808" s="545"/>
      <c r="U808" s="545"/>
      <c r="V808" s="545"/>
      <c r="W808" s="545"/>
      <c r="X808" s="545"/>
      <c r="Y808" s="545"/>
      <c r="Z808" s="545"/>
    </row>
    <row r="809" ht="9.0" customHeight="1">
      <c r="A809" s="545"/>
      <c r="B809" s="545"/>
      <c r="C809" s="545"/>
      <c r="D809" s="545"/>
      <c r="E809" s="545"/>
      <c r="F809" s="545"/>
      <c r="G809" s="545"/>
      <c r="H809" s="545"/>
      <c r="I809" s="545"/>
      <c r="J809" s="545"/>
      <c r="K809" s="545"/>
      <c r="L809" s="545"/>
      <c r="M809" s="545"/>
      <c r="N809" s="545"/>
      <c r="O809" s="545"/>
      <c r="P809" s="545"/>
      <c r="Q809" s="545"/>
      <c r="R809" s="545"/>
      <c r="S809" s="545"/>
      <c r="T809" s="545"/>
      <c r="U809" s="545"/>
      <c r="V809" s="545"/>
      <c r="W809" s="545"/>
      <c r="X809" s="545"/>
      <c r="Y809" s="545"/>
      <c r="Z809" s="545"/>
    </row>
    <row r="810" ht="9.0" customHeight="1">
      <c r="A810" s="545"/>
      <c r="B810" s="545"/>
      <c r="C810" s="545"/>
      <c r="D810" s="545"/>
      <c r="E810" s="545"/>
      <c r="F810" s="545"/>
      <c r="G810" s="545"/>
      <c r="H810" s="545"/>
      <c r="I810" s="545"/>
      <c r="J810" s="545"/>
      <c r="K810" s="545"/>
      <c r="L810" s="545"/>
      <c r="M810" s="545"/>
      <c r="N810" s="545"/>
      <c r="O810" s="545"/>
      <c r="P810" s="545"/>
      <c r="Q810" s="545"/>
      <c r="R810" s="545"/>
      <c r="S810" s="545"/>
      <c r="T810" s="545"/>
      <c r="U810" s="545"/>
      <c r="V810" s="545"/>
      <c r="W810" s="545"/>
      <c r="X810" s="545"/>
      <c r="Y810" s="545"/>
      <c r="Z810" s="545"/>
    </row>
    <row r="811" ht="9.0" customHeight="1">
      <c r="A811" s="545"/>
      <c r="B811" s="545"/>
      <c r="C811" s="545"/>
      <c r="D811" s="545"/>
      <c r="E811" s="545"/>
      <c r="F811" s="545"/>
      <c r="G811" s="545"/>
      <c r="H811" s="545"/>
      <c r="I811" s="545"/>
      <c r="J811" s="545"/>
      <c r="K811" s="545"/>
      <c r="L811" s="545"/>
      <c r="M811" s="545"/>
      <c r="N811" s="545"/>
      <c r="O811" s="545"/>
      <c r="P811" s="545"/>
      <c r="Q811" s="545"/>
      <c r="R811" s="545"/>
      <c r="S811" s="545"/>
      <c r="T811" s="545"/>
      <c r="U811" s="545"/>
      <c r="V811" s="545"/>
      <c r="W811" s="545"/>
      <c r="X811" s="545"/>
      <c r="Y811" s="545"/>
      <c r="Z811" s="545"/>
    </row>
    <row r="812" ht="9.0" customHeight="1">
      <c r="A812" s="545"/>
      <c r="B812" s="545"/>
      <c r="C812" s="545"/>
      <c r="D812" s="545"/>
      <c r="E812" s="545"/>
      <c r="F812" s="545"/>
      <c r="G812" s="545"/>
      <c r="H812" s="545"/>
      <c r="I812" s="545"/>
      <c r="J812" s="545"/>
      <c r="K812" s="545"/>
      <c r="L812" s="545"/>
      <c r="M812" s="545"/>
      <c r="N812" s="545"/>
      <c r="O812" s="545"/>
      <c r="P812" s="545"/>
      <c r="Q812" s="545"/>
      <c r="R812" s="545"/>
      <c r="S812" s="545"/>
      <c r="T812" s="545"/>
      <c r="U812" s="545"/>
      <c r="V812" s="545"/>
      <c r="W812" s="545"/>
      <c r="X812" s="545"/>
      <c r="Y812" s="545"/>
      <c r="Z812" s="545"/>
    </row>
    <row r="813" ht="9.0" customHeight="1">
      <c r="A813" s="545"/>
      <c r="B813" s="545"/>
      <c r="C813" s="545"/>
      <c r="D813" s="545"/>
      <c r="E813" s="545"/>
      <c r="F813" s="545"/>
      <c r="G813" s="545"/>
      <c r="H813" s="545"/>
      <c r="I813" s="545"/>
      <c r="J813" s="545"/>
      <c r="K813" s="545"/>
      <c r="L813" s="545"/>
      <c r="M813" s="545"/>
      <c r="N813" s="545"/>
      <c r="O813" s="545"/>
      <c r="P813" s="545"/>
      <c r="Q813" s="545"/>
      <c r="R813" s="545"/>
      <c r="S813" s="545"/>
      <c r="T813" s="545"/>
      <c r="U813" s="545"/>
      <c r="V813" s="545"/>
      <c r="W813" s="545"/>
      <c r="X813" s="545"/>
      <c r="Y813" s="545"/>
      <c r="Z813" s="545"/>
    </row>
    <row r="814" ht="9.0" customHeight="1">
      <c r="A814" s="545"/>
      <c r="B814" s="545"/>
      <c r="C814" s="545"/>
      <c r="D814" s="545"/>
      <c r="E814" s="545"/>
      <c r="F814" s="545"/>
      <c r="G814" s="545"/>
      <c r="H814" s="545"/>
      <c r="I814" s="545"/>
      <c r="J814" s="545"/>
      <c r="K814" s="545"/>
      <c r="L814" s="545"/>
      <c r="M814" s="545"/>
      <c r="N814" s="545"/>
      <c r="O814" s="545"/>
      <c r="P814" s="545"/>
      <c r="Q814" s="545"/>
      <c r="R814" s="545"/>
      <c r="S814" s="545"/>
      <c r="T814" s="545"/>
      <c r="U814" s="545"/>
      <c r="V814" s="545"/>
      <c r="W814" s="545"/>
      <c r="X814" s="545"/>
      <c r="Y814" s="545"/>
      <c r="Z814" s="545"/>
    </row>
    <row r="815" ht="9.0" customHeight="1">
      <c r="A815" s="545"/>
      <c r="B815" s="545"/>
      <c r="C815" s="545"/>
      <c r="D815" s="545"/>
      <c r="E815" s="545"/>
      <c r="F815" s="545"/>
      <c r="G815" s="545"/>
      <c r="H815" s="545"/>
      <c r="I815" s="545"/>
      <c r="J815" s="545"/>
      <c r="K815" s="545"/>
      <c r="L815" s="545"/>
      <c r="M815" s="545"/>
      <c r="N815" s="545"/>
      <c r="O815" s="545"/>
      <c r="P815" s="545"/>
      <c r="Q815" s="545"/>
      <c r="R815" s="545"/>
      <c r="S815" s="545"/>
      <c r="T815" s="545"/>
      <c r="U815" s="545"/>
      <c r="V815" s="545"/>
      <c r="W815" s="545"/>
      <c r="X815" s="545"/>
      <c r="Y815" s="545"/>
      <c r="Z815" s="545"/>
    </row>
    <row r="816" ht="9.0" customHeight="1">
      <c r="A816" s="545"/>
      <c r="B816" s="545"/>
      <c r="C816" s="545"/>
      <c r="D816" s="545"/>
      <c r="E816" s="545"/>
      <c r="F816" s="545"/>
      <c r="G816" s="545"/>
      <c r="H816" s="545"/>
      <c r="I816" s="545"/>
      <c r="J816" s="545"/>
      <c r="K816" s="545"/>
      <c r="L816" s="545"/>
      <c r="M816" s="545"/>
      <c r="N816" s="545"/>
      <c r="O816" s="545"/>
      <c r="P816" s="545"/>
      <c r="Q816" s="545"/>
      <c r="R816" s="545"/>
      <c r="S816" s="545"/>
      <c r="T816" s="545"/>
      <c r="U816" s="545"/>
      <c r="V816" s="545"/>
      <c r="W816" s="545"/>
      <c r="X816" s="545"/>
      <c r="Y816" s="545"/>
      <c r="Z816" s="545"/>
    </row>
    <row r="817" ht="9.0" customHeight="1">
      <c r="A817" s="545"/>
      <c r="B817" s="545"/>
      <c r="C817" s="545"/>
      <c r="D817" s="545"/>
      <c r="E817" s="545"/>
      <c r="F817" s="545"/>
      <c r="G817" s="545"/>
      <c r="H817" s="545"/>
      <c r="I817" s="545"/>
      <c r="J817" s="545"/>
      <c r="K817" s="545"/>
      <c r="L817" s="545"/>
      <c r="M817" s="545"/>
      <c r="N817" s="545"/>
      <c r="O817" s="545"/>
      <c r="P817" s="545"/>
      <c r="Q817" s="545"/>
      <c r="R817" s="545"/>
      <c r="S817" s="545"/>
      <c r="T817" s="545"/>
      <c r="U817" s="545"/>
      <c r="V817" s="545"/>
      <c r="W817" s="545"/>
      <c r="X817" s="545"/>
      <c r="Y817" s="545"/>
      <c r="Z817" s="545"/>
    </row>
    <row r="818" ht="9.0" customHeight="1">
      <c r="A818" s="545"/>
      <c r="B818" s="545"/>
      <c r="C818" s="545"/>
      <c r="D818" s="545"/>
      <c r="E818" s="545"/>
      <c r="F818" s="545"/>
      <c r="G818" s="545"/>
      <c r="H818" s="545"/>
      <c r="I818" s="545"/>
      <c r="J818" s="545"/>
      <c r="K818" s="545"/>
      <c r="L818" s="545"/>
      <c r="M818" s="545"/>
      <c r="N818" s="545"/>
      <c r="O818" s="545"/>
      <c r="P818" s="545"/>
      <c r="Q818" s="545"/>
      <c r="R818" s="545"/>
      <c r="S818" s="545"/>
      <c r="T818" s="545"/>
      <c r="U818" s="545"/>
      <c r="V818" s="545"/>
      <c r="W818" s="545"/>
      <c r="X818" s="545"/>
      <c r="Y818" s="545"/>
      <c r="Z818" s="545"/>
    </row>
    <row r="819" ht="9.0" customHeight="1">
      <c r="A819" s="545"/>
      <c r="B819" s="545"/>
      <c r="C819" s="545"/>
      <c r="D819" s="545"/>
      <c r="E819" s="545"/>
      <c r="F819" s="545"/>
      <c r="G819" s="545"/>
      <c r="H819" s="545"/>
      <c r="I819" s="545"/>
      <c r="J819" s="545"/>
      <c r="K819" s="545"/>
      <c r="L819" s="545"/>
      <c r="M819" s="545"/>
      <c r="N819" s="545"/>
      <c r="O819" s="545"/>
      <c r="P819" s="545"/>
      <c r="Q819" s="545"/>
      <c r="R819" s="545"/>
      <c r="S819" s="545"/>
      <c r="T819" s="545"/>
      <c r="U819" s="545"/>
      <c r="V819" s="545"/>
      <c r="W819" s="545"/>
      <c r="X819" s="545"/>
      <c r="Y819" s="545"/>
      <c r="Z819" s="545"/>
    </row>
    <row r="820" ht="9.0" customHeight="1">
      <c r="A820" s="545"/>
      <c r="B820" s="545"/>
      <c r="C820" s="545"/>
      <c r="D820" s="545"/>
      <c r="E820" s="545"/>
      <c r="F820" s="545"/>
      <c r="G820" s="545"/>
      <c r="H820" s="545"/>
      <c r="I820" s="545"/>
      <c r="J820" s="545"/>
      <c r="K820" s="545"/>
      <c r="L820" s="545"/>
      <c r="M820" s="545"/>
      <c r="N820" s="545"/>
      <c r="O820" s="545"/>
      <c r="P820" s="545"/>
      <c r="Q820" s="545"/>
      <c r="R820" s="545"/>
      <c r="S820" s="545"/>
      <c r="T820" s="545"/>
      <c r="U820" s="545"/>
      <c r="V820" s="545"/>
      <c r="W820" s="545"/>
      <c r="X820" s="545"/>
      <c r="Y820" s="545"/>
      <c r="Z820" s="545"/>
    </row>
    <row r="821" ht="9.0" customHeight="1">
      <c r="A821" s="545"/>
      <c r="B821" s="545"/>
      <c r="C821" s="545"/>
      <c r="D821" s="545"/>
      <c r="E821" s="545"/>
      <c r="F821" s="545"/>
      <c r="G821" s="545"/>
      <c r="H821" s="545"/>
      <c r="I821" s="545"/>
      <c r="J821" s="545"/>
      <c r="K821" s="545"/>
      <c r="L821" s="545"/>
      <c r="M821" s="545"/>
      <c r="N821" s="545"/>
      <c r="O821" s="545"/>
      <c r="P821" s="545"/>
      <c r="Q821" s="545"/>
      <c r="R821" s="545"/>
      <c r="S821" s="545"/>
      <c r="T821" s="545"/>
      <c r="U821" s="545"/>
      <c r="V821" s="545"/>
      <c r="W821" s="545"/>
      <c r="X821" s="545"/>
      <c r="Y821" s="545"/>
      <c r="Z821" s="545"/>
    </row>
    <row r="822" ht="9.0" customHeight="1">
      <c r="A822" s="545"/>
      <c r="B822" s="545"/>
      <c r="C822" s="545"/>
      <c r="D822" s="545"/>
      <c r="E822" s="545"/>
      <c r="F822" s="545"/>
      <c r="G822" s="545"/>
      <c r="H822" s="545"/>
      <c r="I822" s="545"/>
      <c r="J822" s="545"/>
      <c r="K822" s="545"/>
      <c r="L822" s="545"/>
      <c r="M822" s="545"/>
      <c r="N822" s="545"/>
      <c r="O822" s="545"/>
      <c r="P822" s="545"/>
      <c r="Q822" s="545"/>
      <c r="R822" s="545"/>
      <c r="S822" s="545"/>
      <c r="T822" s="545"/>
      <c r="U822" s="545"/>
      <c r="V822" s="545"/>
      <c r="W822" s="545"/>
      <c r="X822" s="545"/>
      <c r="Y822" s="545"/>
      <c r="Z822" s="545"/>
    </row>
    <row r="823" ht="9.0" customHeight="1">
      <c r="A823" s="545"/>
      <c r="B823" s="545"/>
      <c r="C823" s="545"/>
      <c r="D823" s="545"/>
      <c r="E823" s="545"/>
      <c r="F823" s="545"/>
      <c r="G823" s="545"/>
      <c r="H823" s="545"/>
      <c r="I823" s="545"/>
      <c r="J823" s="545"/>
      <c r="K823" s="545"/>
      <c r="L823" s="545"/>
      <c r="M823" s="545"/>
      <c r="N823" s="545"/>
      <c r="O823" s="545"/>
      <c r="P823" s="545"/>
      <c r="Q823" s="545"/>
      <c r="R823" s="545"/>
      <c r="S823" s="545"/>
      <c r="T823" s="545"/>
      <c r="U823" s="545"/>
      <c r="V823" s="545"/>
      <c r="W823" s="545"/>
      <c r="X823" s="545"/>
      <c r="Y823" s="545"/>
      <c r="Z823" s="545"/>
    </row>
    <row r="824" ht="9.0" customHeight="1">
      <c r="A824" s="545"/>
      <c r="B824" s="545"/>
      <c r="C824" s="545"/>
      <c r="D824" s="545"/>
      <c r="E824" s="545"/>
      <c r="F824" s="545"/>
      <c r="G824" s="545"/>
      <c r="H824" s="545"/>
      <c r="I824" s="545"/>
      <c r="J824" s="545"/>
      <c r="K824" s="545"/>
      <c r="L824" s="545"/>
      <c r="M824" s="545"/>
      <c r="N824" s="545"/>
      <c r="O824" s="545"/>
      <c r="P824" s="545"/>
      <c r="Q824" s="545"/>
      <c r="R824" s="545"/>
      <c r="S824" s="545"/>
      <c r="T824" s="545"/>
      <c r="U824" s="545"/>
      <c r="V824" s="545"/>
      <c r="W824" s="545"/>
      <c r="X824" s="545"/>
      <c r="Y824" s="545"/>
      <c r="Z824" s="545"/>
    </row>
    <row r="825" ht="9.0" customHeight="1">
      <c r="A825" s="545"/>
      <c r="B825" s="545"/>
      <c r="C825" s="545"/>
      <c r="D825" s="545"/>
      <c r="E825" s="545"/>
      <c r="F825" s="545"/>
      <c r="G825" s="545"/>
      <c r="H825" s="545"/>
      <c r="I825" s="545"/>
      <c r="J825" s="545"/>
      <c r="K825" s="545"/>
      <c r="L825" s="545"/>
      <c r="M825" s="545"/>
      <c r="N825" s="545"/>
      <c r="O825" s="545"/>
      <c r="P825" s="545"/>
      <c r="Q825" s="545"/>
      <c r="R825" s="545"/>
      <c r="S825" s="545"/>
      <c r="T825" s="545"/>
      <c r="U825" s="545"/>
      <c r="V825" s="545"/>
      <c r="W825" s="545"/>
      <c r="X825" s="545"/>
      <c r="Y825" s="545"/>
      <c r="Z825" s="545"/>
    </row>
    <row r="826" ht="9.0" customHeight="1">
      <c r="A826" s="545"/>
      <c r="B826" s="545"/>
      <c r="C826" s="545"/>
      <c r="D826" s="545"/>
      <c r="E826" s="545"/>
      <c r="F826" s="545"/>
      <c r="G826" s="545"/>
      <c r="H826" s="545"/>
      <c r="I826" s="545"/>
      <c r="J826" s="545"/>
      <c r="K826" s="545"/>
      <c r="L826" s="545"/>
      <c r="M826" s="545"/>
      <c r="N826" s="545"/>
      <c r="O826" s="545"/>
      <c r="P826" s="545"/>
      <c r="Q826" s="545"/>
      <c r="R826" s="545"/>
      <c r="S826" s="545"/>
      <c r="T826" s="545"/>
      <c r="U826" s="545"/>
      <c r="V826" s="545"/>
      <c r="W826" s="545"/>
      <c r="X826" s="545"/>
      <c r="Y826" s="545"/>
      <c r="Z826" s="545"/>
    </row>
    <row r="827" ht="9.0" customHeight="1">
      <c r="A827" s="545"/>
      <c r="B827" s="545"/>
      <c r="C827" s="545"/>
      <c r="D827" s="545"/>
      <c r="E827" s="545"/>
      <c r="F827" s="545"/>
      <c r="G827" s="545"/>
      <c r="H827" s="545"/>
      <c r="I827" s="545"/>
      <c r="J827" s="545"/>
      <c r="K827" s="545"/>
      <c r="L827" s="545"/>
      <c r="M827" s="545"/>
      <c r="N827" s="545"/>
      <c r="O827" s="545"/>
      <c r="P827" s="545"/>
      <c r="Q827" s="545"/>
      <c r="R827" s="545"/>
      <c r="S827" s="545"/>
      <c r="T827" s="545"/>
      <c r="U827" s="545"/>
      <c r="V827" s="545"/>
      <c r="W827" s="545"/>
      <c r="X827" s="545"/>
      <c r="Y827" s="545"/>
      <c r="Z827" s="545"/>
    </row>
    <row r="828" ht="9.0" customHeight="1">
      <c r="A828" s="545"/>
      <c r="B828" s="545"/>
      <c r="C828" s="545"/>
      <c r="D828" s="545"/>
      <c r="E828" s="545"/>
      <c r="F828" s="545"/>
      <c r="G828" s="545"/>
      <c r="H828" s="545"/>
      <c r="I828" s="545"/>
      <c r="J828" s="545"/>
      <c r="K828" s="545"/>
      <c r="L828" s="545"/>
      <c r="M828" s="545"/>
      <c r="N828" s="545"/>
      <c r="O828" s="545"/>
      <c r="P828" s="545"/>
      <c r="Q828" s="545"/>
      <c r="R828" s="545"/>
      <c r="S828" s="545"/>
      <c r="T828" s="545"/>
      <c r="U828" s="545"/>
      <c r="V828" s="545"/>
      <c r="W828" s="545"/>
      <c r="X828" s="545"/>
      <c r="Y828" s="545"/>
      <c r="Z828" s="545"/>
    </row>
    <row r="829" ht="9.0" customHeight="1">
      <c r="A829" s="545"/>
      <c r="B829" s="545"/>
      <c r="C829" s="545"/>
      <c r="D829" s="545"/>
      <c r="E829" s="545"/>
      <c r="F829" s="545"/>
      <c r="G829" s="545"/>
      <c r="H829" s="545"/>
      <c r="I829" s="545"/>
      <c r="J829" s="545"/>
      <c r="K829" s="545"/>
      <c r="L829" s="545"/>
      <c r="M829" s="545"/>
      <c r="N829" s="545"/>
      <c r="O829" s="545"/>
      <c r="P829" s="545"/>
      <c r="Q829" s="545"/>
      <c r="R829" s="545"/>
      <c r="S829" s="545"/>
      <c r="T829" s="545"/>
      <c r="U829" s="545"/>
      <c r="V829" s="545"/>
      <c r="W829" s="545"/>
      <c r="X829" s="545"/>
      <c r="Y829" s="545"/>
      <c r="Z829" s="545"/>
    </row>
    <row r="830" ht="9.0" customHeight="1">
      <c r="A830" s="545"/>
      <c r="B830" s="545"/>
      <c r="C830" s="545"/>
      <c r="D830" s="545"/>
      <c r="E830" s="545"/>
      <c r="F830" s="545"/>
      <c r="G830" s="545"/>
      <c r="H830" s="545"/>
      <c r="I830" s="545"/>
      <c r="J830" s="545"/>
      <c r="K830" s="545"/>
      <c r="L830" s="545"/>
      <c r="M830" s="545"/>
      <c r="N830" s="545"/>
      <c r="O830" s="545"/>
      <c r="P830" s="545"/>
      <c r="Q830" s="545"/>
      <c r="R830" s="545"/>
      <c r="S830" s="545"/>
      <c r="T830" s="545"/>
      <c r="U830" s="545"/>
      <c r="V830" s="545"/>
      <c r="W830" s="545"/>
      <c r="X830" s="545"/>
      <c r="Y830" s="545"/>
      <c r="Z830" s="545"/>
    </row>
    <row r="831" ht="9.0" customHeight="1">
      <c r="A831" s="545"/>
      <c r="B831" s="545"/>
      <c r="C831" s="545"/>
      <c r="D831" s="545"/>
      <c r="E831" s="545"/>
      <c r="F831" s="545"/>
      <c r="G831" s="545"/>
      <c r="H831" s="545"/>
      <c r="I831" s="545"/>
      <c r="J831" s="545"/>
      <c r="K831" s="545"/>
      <c r="L831" s="545"/>
      <c r="M831" s="545"/>
      <c r="N831" s="545"/>
      <c r="O831" s="545"/>
      <c r="P831" s="545"/>
      <c r="Q831" s="545"/>
      <c r="R831" s="545"/>
      <c r="S831" s="545"/>
      <c r="T831" s="545"/>
      <c r="U831" s="545"/>
      <c r="V831" s="545"/>
      <c r="W831" s="545"/>
      <c r="X831" s="545"/>
      <c r="Y831" s="545"/>
      <c r="Z831" s="545"/>
    </row>
    <row r="832" ht="9.0" customHeight="1">
      <c r="A832" s="545"/>
      <c r="B832" s="545"/>
      <c r="C832" s="545"/>
      <c r="D832" s="545"/>
      <c r="E832" s="545"/>
      <c r="F832" s="545"/>
      <c r="G832" s="545"/>
      <c r="H832" s="545"/>
      <c r="I832" s="545"/>
      <c r="J832" s="545"/>
      <c r="K832" s="545"/>
      <c r="L832" s="545"/>
      <c r="M832" s="545"/>
      <c r="N832" s="545"/>
      <c r="O832" s="545"/>
      <c r="P832" s="545"/>
      <c r="Q832" s="545"/>
      <c r="R832" s="545"/>
      <c r="S832" s="545"/>
      <c r="T832" s="545"/>
      <c r="U832" s="545"/>
      <c r="V832" s="545"/>
      <c r="W832" s="545"/>
      <c r="X832" s="545"/>
      <c r="Y832" s="545"/>
      <c r="Z832" s="545"/>
    </row>
    <row r="833" ht="9.0" customHeight="1">
      <c r="A833" s="545"/>
      <c r="B833" s="545"/>
      <c r="C833" s="545"/>
      <c r="D833" s="545"/>
      <c r="E833" s="545"/>
      <c r="F833" s="545"/>
      <c r="G833" s="545"/>
      <c r="H833" s="545"/>
      <c r="I833" s="545"/>
      <c r="J833" s="545"/>
      <c r="K833" s="545"/>
      <c r="L833" s="545"/>
      <c r="M833" s="545"/>
      <c r="N833" s="545"/>
      <c r="O833" s="545"/>
      <c r="P833" s="545"/>
      <c r="Q833" s="545"/>
      <c r="R833" s="545"/>
      <c r="S833" s="545"/>
      <c r="T833" s="545"/>
      <c r="U833" s="545"/>
      <c r="V833" s="545"/>
      <c r="W833" s="545"/>
      <c r="X833" s="545"/>
      <c r="Y833" s="545"/>
      <c r="Z833" s="545"/>
    </row>
    <row r="834" ht="9.0" customHeight="1">
      <c r="A834" s="545"/>
      <c r="B834" s="545"/>
      <c r="C834" s="545"/>
      <c r="D834" s="545"/>
      <c r="E834" s="545"/>
      <c r="F834" s="545"/>
      <c r="G834" s="545"/>
      <c r="H834" s="545"/>
      <c r="I834" s="545"/>
      <c r="J834" s="545"/>
      <c r="K834" s="545"/>
      <c r="L834" s="545"/>
      <c r="M834" s="545"/>
      <c r="N834" s="545"/>
      <c r="O834" s="545"/>
      <c r="P834" s="545"/>
      <c r="Q834" s="545"/>
      <c r="R834" s="545"/>
      <c r="S834" s="545"/>
      <c r="T834" s="545"/>
      <c r="U834" s="545"/>
      <c r="V834" s="545"/>
      <c r="W834" s="545"/>
      <c r="X834" s="545"/>
      <c r="Y834" s="545"/>
      <c r="Z834" s="545"/>
    </row>
    <row r="835" ht="9.0" customHeight="1">
      <c r="A835" s="545"/>
      <c r="B835" s="545"/>
      <c r="C835" s="545"/>
      <c r="D835" s="545"/>
      <c r="E835" s="545"/>
      <c r="F835" s="545"/>
      <c r="G835" s="545"/>
      <c r="H835" s="545"/>
      <c r="I835" s="545"/>
      <c r="J835" s="545"/>
      <c r="K835" s="545"/>
      <c r="L835" s="545"/>
      <c r="M835" s="545"/>
      <c r="N835" s="545"/>
      <c r="O835" s="545"/>
      <c r="P835" s="545"/>
      <c r="Q835" s="545"/>
      <c r="R835" s="545"/>
      <c r="S835" s="545"/>
      <c r="T835" s="545"/>
      <c r="U835" s="545"/>
      <c r="V835" s="545"/>
      <c r="W835" s="545"/>
      <c r="X835" s="545"/>
      <c r="Y835" s="545"/>
      <c r="Z835" s="545"/>
    </row>
    <row r="836" ht="9.0" customHeight="1">
      <c r="A836" s="545"/>
      <c r="B836" s="545"/>
      <c r="C836" s="545"/>
      <c r="D836" s="545"/>
      <c r="E836" s="545"/>
      <c r="F836" s="545"/>
      <c r="G836" s="545"/>
      <c r="H836" s="545"/>
      <c r="I836" s="545"/>
      <c r="J836" s="545"/>
      <c r="K836" s="545"/>
      <c r="L836" s="545"/>
      <c r="M836" s="545"/>
      <c r="N836" s="545"/>
      <c r="O836" s="545"/>
      <c r="P836" s="545"/>
      <c r="Q836" s="545"/>
      <c r="R836" s="545"/>
      <c r="S836" s="545"/>
      <c r="T836" s="545"/>
      <c r="U836" s="545"/>
      <c r="V836" s="545"/>
      <c r="W836" s="545"/>
      <c r="X836" s="545"/>
      <c r="Y836" s="545"/>
      <c r="Z836" s="545"/>
    </row>
    <row r="837" ht="9.0" customHeight="1">
      <c r="A837" s="545"/>
      <c r="B837" s="545"/>
      <c r="C837" s="545"/>
      <c r="D837" s="545"/>
      <c r="E837" s="545"/>
      <c r="F837" s="545"/>
      <c r="G837" s="545"/>
      <c r="H837" s="545"/>
      <c r="I837" s="545"/>
      <c r="J837" s="545"/>
      <c r="K837" s="545"/>
      <c r="L837" s="545"/>
      <c r="M837" s="545"/>
      <c r="N837" s="545"/>
      <c r="O837" s="545"/>
      <c r="P837" s="545"/>
      <c r="Q837" s="545"/>
      <c r="R837" s="545"/>
      <c r="S837" s="545"/>
      <c r="T837" s="545"/>
      <c r="U837" s="545"/>
      <c r="V837" s="545"/>
      <c r="W837" s="545"/>
      <c r="X837" s="545"/>
      <c r="Y837" s="545"/>
      <c r="Z837" s="545"/>
    </row>
    <row r="838" ht="9.0" customHeight="1">
      <c r="A838" s="545"/>
      <c r="B838" s="545"/>
      <c r="C838" s="545"/>
      <c r="D838" s="545"/>
      <c r="E838" s="545"/>
      <c r="F838" s="545"/>
      <c r="G838" s="545"/>
      <c r="H838" s="545"/>
      <c r="I838" s="545"/>
      <c r="J838" s="545"/>
      <c r="K838" s="545"/>
      <c r="L838" s="545"/>
      <c r="M838" s="545"/>
      <c r="N838" s="545"/>
      <c r="O838" s="545"/>
      <c r="P838" s="545"/>
      <c r="Q838" s="545"/>
      <c r="R838" s="545"/>
      <c r="S838" s="545"/>
      <c r="T838" s="545"/>
      <c r="U838" s="545"/>
      <c r="V838" s="545"/>
      <c r="W838" s="545"/>
      <c r="X838" s="545"/>
      <c r="Y838" s="545"/>
      <c r="Z838" s="545"/>
    </row>
    <row r="839" ht="9.0" customHeight="1">
      <c r="A839" s="545"/>
      <c r="B839" s="545"/>
      <c r="C839" s="545"/>
      <c r="D839" s="545"/>
      <c r="E839" s="545"/>
      <c r="F839" s="545"/>
      <c r="G839" s="545"/>
      <c r="H839" s="545"/>
      <c r="I839" s="545"/>
      <c r="J839" s="545"/>
      <c r="K839" s="545"/>
      <c r="L839" s="545"/>
      <c r="M839" s="545"/>
      <c r="N839" s="545"/>
      <c r="O839" s="545"/>
      <c r="P839" s="545"/>
      <c r="Q839" s="545"/>
      <c r="R839" s="545"/>
      <c r="S839" s="545"/>
      <c r="T839" s="545"/>
      <c r="U839" s="545"/>
      <c r="V839" s="545"/>
      <c r="W839" s="545"/>
      <c r="X839" s="545"/>
      <c r="Y839" s="545"/>
      <c r="Z839" s="545"/>
    </row>
    <row r="840" ht="9.0" customHeight="1">
      <c r="A840" s="545"/>
      <c r="B840" s="545"/>
      <c r="C840" s="545"/>
      <c r="D840" s="545"/>
      <c r="E840" s="545"/>
      <c r="F840" s="545"/>
      <c r="G840" s="545"/>
      <c r="H840" s="545"/>
      <c r="I840" s="545"/>
      <c r="J840" s="545"/>
      <c r="K840" s="545"/>
      <c r="L840" s="545"/>
      <c r="M840" s="545"/>
      <c r="N840" s="545"/>
      <c r="O840" s="545"/>
      <c r="P840" s="545"/>
      <c r="Q840" s="545"/>
      <c r="R840" s="545"/>
      <c r="S840" s="545"/>
      <c r="T840" s="545"/>
      <c r="U840" s="545"/>
      <c r="V840" s="545"/>
      <c r="W840" s="545"/>
      <c r="X840" s="545"/>
      <c r="Y840" s="545"/>
      <c r="Z840" s="545"/>
    </row>
    <row r="841" ht="9.0" customHeight="1">
      <c r="A841" s="545"/>
      <c r="B841" s="545"/>
      <c r="C841" s="545"/>
      <c r="D841" s="545"/>
      <c r="E841" s="545"/>
      <c r="F841" s="545"/>
      <c r="G841" s="545"/>
      <c r="H841" s="545"/>
      <c r="I841" s="545"/>
      <c r="J841" s="545"/>
      <c r="K841" s="545"/>
      <c r="L841" s="545"/>
      <c r="M841" s="545"/>
      <c r="N841" s="545"/>
      <c r="O841" s="545"/>
      <c r="P841" s="545"/>
      <c r="Q841" s="545"/>
      <c r="R841" s="545"/>
      <c r="S841" s="545"/>
      <c r="T841" s="545"/>
      <c r="U841" s="545"/>
      <c r="V841" s="545"/>
      <c r="W841" s="545"/>
      <c r="X841" s="545"/>
      <c r="Y841" s="545"/>
      <c r="Z841" s="545"/>
    </row>
    <row r="842" ht="9.0" customHeight="1">
      <c r="A842" s="545"/>
      <c r="B842" s="545"/>
      <c r="C842" s="545"/>
      <c r="D842" s="545"/>
      <c r="E842" s="545"/>
      <c r="F842" s="545"/>
      <c r="G842" s="545"/>
      <c r="H842" s="545"/>
      <c r="I842" s="545"/>
      <c r="J842" s="545"/>
      <c r="K842" s="545"/>
      <c r="L842" s="545"/>
      <c r="M842" s="545"/>
      <c r="N842" s="545"/>
      <c r="O842" s="545"/>
      <c r="P842" s="545"/>
      <c r="Q842" s="545"/>
      <c r="R842" s="545"/>
      <c r="S842" s="545"/>
      <c r="T842" s="545"/>
      <c r="U842" s="545"/>
      <c r="V842" s="545"/>
      <c r="W842" s="545"/>
      <c r="X842" s="545"/>
      <c r="Y842" s="545"/>
      <c r="Z842" s="545"/>
    </row>
    <row r="843" ht="9.0" customHeight="1">
      <c r="A843" s="545"/>
      <c r="B843" s="545"/>
      <c r="C843" s="545"/>
      <c r="D843" s="545"/>
      <c r="E843" s="545"/>
      <c r="F843" s="545"/>
      <c r="G843" s="545"/>
      <c r="H843" s="545"/>
      <c r="I843" s="545"/>
      <c r="J843" s="545"/>
      <c r="K843" s="545"/>
      <c r="L843" s="545"/>
      <c r="M843" s="545"/>
      <c r="N843" s="545"/>
      <c r="O843" s="545"/>
      <c r="P843" s="545"/>
      <c r="Q843" s="545"/>
      <c r="R843" s="545"/>
      <c r="S843" s="545"/>
      <c r="T843" s="545"/>
      <c r="U843" s="545"/>
      <c r="V843" s="545"/>
      <c r="W843" s="545"/>
      <c r="X843" s="545"/>
      <c r="Y843" s="545"/>
      <c r="Z843" s="545"/>
    </row>
    <row r="844" ht="9.0" customHeight="1">
      <c r="A844" s="545"/>
      <c r="B844" s="545"/>
      <c r="C844" s="545"/>
      <c r="D844" s="545"/>
      <c r="E844" s="545"/>
      <c r="F844" s="545"/>
      <c r="G844" s="545"/>
      <c r="H844" s="545"/>
      <c r="I844" s="545"/>
      <c r="J844" s="545"/>
      <c r="K844" s="545"/>
      <c r="L844" s="545"/>
      <c r="M844" s="545"/>
      <c r="N844" s="545"/>
      <c r="O844" s="545"/>
      <c r="P844" s="545"/>
      <c r="Q844" s="545"/>
      <c r="R844" s="545"/>
      <c r="S844" s="545"/>
      <c r="T844" s="545"/>
      <c r="U844" s="545"/>
      <c r="V844" s="545"/>
      <c r="W844" s="545"/>
      <c r="X844" s="545"/>
      <c r="Y844" s="545"/>
      <c r="Z844" s="545"/>
    </row>
    <row r="845" ht="9.0" customHeight="1">
      <c r="A845" s="545"/>
      <c r="B845" s="545"/>
      <c r="C845" s="545"/>
      <c r="D845" s="545"/>
      <c r="E845" s="545"/>
      <c r="F845" s="545"/>
      <c r="G845" s="545"/>
      <c r="H845" s="545"/>
      <c r="I845" s="545"/>
      <c r="J845" s="545"/>
      <c r="K845" s="545"/>
      <c r="L845" s="545"/>
      <c r="M845" s="545"/>
      <c r="N845" s="545"/>
      <c r="O845" s="545"/>
      <c r="P845" s="545"/>
      <c r="Q845" s="545"/>
      <c r="R845" s="545"/>
      <c r="S845" s="545"/>
      <c r="T845" s="545"/>
      <c r="U845" s="545"/>
      <c r="V845" s="545"/>
      <c r="W845" s="545"/>
      <c r="X845" s="545"/>
      <c r="Y845" s="545"/>
      <c r="Z845" s="545"/>
    </row>
    <row r="846" ht="9.0" customHeight="1">
      <c r="A846" s="545"/>
      <c r="B846" s="545"/>
      <c r="C846" s="545"/>
      <c r="D846" s="545"/>
      <c r="E846" s="545"/>
      <c r="F846" s="545"/>
      <c r="G846" s="545"/>
      <c r="H846" s="545"/>
      <c r="I846" s="545"/>
      <c r="J846" s="545"/>
      <c r="K846" s="545"/>
      <c r="L846" s="545"/>
      <c r="M846" s="545"/>
      <c r="N846" s="545"/>
      <c r="O846" s="545"/>
      <c r="P846" s="545"/>
      <c r="Q846" s="545"/>
      <c r="R846" s="545"/>
      <c r="S846" s="545"/>
      <c r="T846" s="545"/>
      <c r="U846" s="545"/>
      <c r="V846" s="545"/>
      <c r="W846" s="545"/>
      <c r="X846" s="545"/>
      <c r="Y846" s="545"/>
      <c r="Z846" s="545"/>
    </row>
    <row r="847" ht="9.0" customHeight="1">
      <c r="A847" s="545"/>
      <c r="B847" s="545"/>
      <c r="C847" s="545"/>
      <c r="D847" s="545"/>
      <c r="E847" s="545"/>
      <c r="F847" s="545"/>
      <c r="G847" s="545"/>
      <c r="H847" s="545"/>
      <c r="I847" s="545"/>
      <c r="J847" s="545"/>
      <c r="K847" s="545"/>
      <c r="L847" s="545"/>
      <c r="M847" s="545"/>
      <c r="N847" s="545"/>
      <c r="O847" s="545"/>
      <c r="P847" s="545"/>
      <c r="Q847" s="545"/>
      <c r="R847" s="545"/>
      <c r="S847" s="545"/>
      <c r="T847" s="545"/>
      <c r="U847" s="545"/>
      <c r="V847" s="545"/>
      <c r="W847" s="545"/>
      <c r="X847" s="545"/>
      <c r="Y847" s="545"/>
      <c r="Z847" s="545"/>
    </row>
    <row r="848" ht="9.0" customHeight="1">
      <c r="A848" s="545"/>
      <c r="B848" s="545"/>
      <c r="C848" s="545"/>
      <c r="D848" s="545"/>
      <c r="E848" s="545"/>
      <c r="F848" s="545"/>
      <c r="G848" s="545"/>
      <c r="H848" s="545"/>
      <c r="I848" s="545"/>
      <c r="J848" s="545"/>
      <c r="K848" s="545"/>
      <c r="L848" s="545"/>
      <c r="M848" s="545"/>
      <c r="N848" s="545"/>
      <c r="O848" s="545"/>
      <c r="P848" s="545"/>
      <c r="Q848" s="545"/>
      <c r="R848" s="545"/>
      <c r="S848" s="545"/>
      <c r="T848" s="545"/>
      <c r="U848" s="545"/>
      <c r="V848" s="545"/>
      <c r="W848" s="545"/>
      <c r="X848" s="545"/>
      <c r="Y848" s="545"/>
      <c r="Z848" s="545"/>
    </row>
    <row r="849" ht="9.0" customHeight="1">
      <c r="A849" s="545"/>
      <c r="B849" s="545"/>
      <c r="C849" s="545"/>
      <c r="D849" s="545"/>
      <c r="E849" s="545"/>
      <c r="F849" s="545"/>
      <c r="G849" s="545"/>
      <c r="H849" s="545"/>
      <c r="I849" s="545"/>
      <c r="J849" s="545"/>
      <c r="K849" s="545"/>
      <c r="L849" s="545"/>
      <c r="M849" s="545"/>
      <c r="N849" s="545"/>
      <c r="O849" s="545"/>
      <c r="P849" s="545"/>
      <c r="Q849" s="545"/>
      <c r="R849" s="545"/>
      <c r="S849" s="545"/>
      <c r="T849" s="545"/>
      <c r="U849" s="545"/>
      <c r="V849" s="545"/>
      <c r="W849" s="545"/>
      <c r="X849" s="545"/>
      <c r="Y849" s="545"/>
      <c r="Z849" s="545"/>
    </row>
    <row r="850" ht="9.0" customHeight="1">
      <c r="A850" s="545"/>
      <c r="B850" s="545"/>
      <c r="C850" s="545"/>
      <c r="D850" s="545"/>
      <c r="E850" s="545"/>
      <c r="F850" s="545"/>
      <c r="G850" s="545"/>
      <c r="H850" s="545"/>
      <c r="I850" s="545"/>
      <c r="J850" s="545"/>
      <c r="K850" s="545"/>
      <c r="L850" s="545"/>
      <c r="M850" s="545"/>
      <c r="N850" s="545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</row>
    <row r="851" ht="9.0" customHeight="1">
      <c r="A851" s="545"/>
      <c r="B851" s="545"/>
      <c r="C851" s="545"/>
      <c r="D851" s="545"/>
      <c r="E851" s="545"/>
      <c r="F851" s="545"/>
      <c r="G851" s="545"/>
      <c r="H851" s="545"/>
      <c r="I851" s="545"/>
      <c r="J851" s="545"/>
      <c r="K851" s="545"/>
      <c r="L851" s="545"/>
      <c r="M851" s="545"/>
      <c r="N851" s="545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</row>
    <row r="852" ht="9.0" customHeight="1">
      <c r="A852" s="545"/>
      <c r="B852" s="545"/>
      <c r="C852" s="545"/>
      <c r="D852" s="545"/>
      <c r="E852" s="545"/>
      <c r="F852" s="545"/>
      <c r="G852" s="545"/>
      <c r="H852" s="545"/>
      <c r="I852" s="545"/>
      <c r="J852" s="545"/>
      <c r="K852" s="545"/>
      <c r="L852" s="545"/>
      <c r="M852" s="545"/>
      <c r="N852" s="545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</row>
    <row r="853" ht="9.0" customHeight="1">
      <c r="A853" s="545"/>
      <c r="B853" s="545"/>
      <c r="C853" s="545"/>
      <c r="D853" s="545"/>
      <c r="E853" s="545"/>
      <c r="F853" s="545"/>
      <c r="G853" s="545"/>
      <c r="H853" s="545"/>
      <c r="I853" s="545"/>
      <c r="J853" s="545"/>
      <c r="K853" s="545"/>
      <c r="L853" s="545"/>
      <c r="M853" s="545"/>
      <c r="N853" s="545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</row>
    <row r="854" ht="9.0" customHeight="1">
      <c r="A854" s="545"/>
      <c r="B854" s="545"/>
      <c r="C854" s="545"/>
      <c r="D854" s="545"/>
      <c r="E854" s="545"/>
      <c r="F854" s="545"/>
      <c r="G854" s="545"/>
      <c r="H854" s="545"/>
      <c r="I854" s="545"/>
      <c r="J854" s="545"/>
      <c r="K854" s="545"/>
      <c r="L854" s="545"/>
      <c r="M854" s="545"/>
      <c r="N854" s="545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</row>
    <row r="855" ht="9.0" customHeight="1">
      <c r="A855" s="545"/>
      <c r="B855" s="545"/>
      <c r="C855" s="545"/>
      <c r="D855" s="545"/>
      <c r="E855" s="545"/>
      <c r="F855" s="545"/>
      <c r="G855" s="545"/>
      <c r="H855" s="545"/>
      <c r="I855" s="545"/>
      <c r="J855" s="545"/>
      <c r="K855" s="545"/>
      <c r="L855" s="545"/>
      <c r="M855" s="545"/>
      <c r="N855" s="545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</row>
    <row r="856" ht="9.0" customHeight="1">
      <c r="A856" s="545"/>
      <c r="B856" s="545"/>
      <c r="C856" s="545"/>
      <c r="D856" s="545"/>
      <c r="E856" s="545"/>
      <c r="F856" s="545"/>
      <c r="G856" s="545"/>
      <c r="H856" s="545"/>
      <c r="I856" s="545"/>
      <c r="J856" s="545"/>
      <c r="K856" s="545"/>
      <c r="L856" s="545"/>
      <c r="M856" s="545"/>
      <c r="N856" s="545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</row>
    <row r="857" ht="9.0" customHeight="1">
      <c r="A857" s="545"/>
      <c r="B857" s="545"/>
      <c r="C857" s="545"/>
      <c r="D857" s="545"/>
      <c r="E857" s="545"/>
      <c r="F857" s="545"/>
      <c r="G857" s="545"/>
      <c r="H857" s="545"/>
      <c r="I857" s="545"/>
      <c r="J857" s="545"/>
      <c r="K857" s="545"/>
      <c r="L857" s="545"/>
      <c r="M857" s="545"/>
      <c r="N857" s="545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</row>
    <row r="858" ht="9.0" customHeight="1">
      <c r="A858" s="545"/>
      <c r="B858" s="545"/>
      <c r="C858" s="545"/>
      <c r="D858" s="545"/>
      <c r="E858" s="545"/>
      <c r="F858" s="545"/>
      <c r="G858" s="545"/>
      <c r="H858" s="545"/>
      <c r="I858" s="545"/>
      <c r="J858" s="545"/>
      <c r="K858" s="545"/>
      <c r="L858" s="545"/>
      <c r="M858" s="545"/>
      <c r="N858" s="545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</row>
    <row r="859" ht="9.0" customHeight="1">
      <c r="A859" s="545"/>
      <c r="B859" s="545"/>
      <c r="C859" s="545"/>
      <c r="D859" s="545"/>
      <c r="E859" s="545"/>
      <c r="F859" s="545"/>
      <c r="G859" s="545"/>
      <c r="H859" s="545"/>
      <c r="I859" s="545"/>
      <c r="J859" s="545"/>
      <c r="K859" s="545"/>
      <c r="L859" s="545"/>
      <c r="M859" s="545"/>
      <c r="N859" s="545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</row>
    <row r="860" ht="9.0" customHeight="1">
      <c r="A860" s="545"/>
      <c r="B860" s="545"/>
      <c r="C860" s="545"/>
      <c r="D860" s="545"/>
      <c r="E860" s="545"/>
      <c r="F860" s="545"/>
      <c r="G860" s="545"/>
      <c r="H860" s="545"/>
      <c r="I860" s="545"/>
      <c r="J860" s="545"/>
      <c r="K860" s="545"/>
      <c r="L860" s="545"/>
      <c r="M860" s="545"/>
      <c r="N860" s="545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</row>
    <row r="861" ht="9.0" customHeight="1">
      <c r="A861" s="545"/>
      <c r="B861" s="545"/>
      <c r="C861" s="545"/>
      <c r="D861" s="545"/>
      <c r="E861" s="545"/>
      <c r="F861" s="545"/>
      <c r="G861" s="545"/>
      <c r="H861" s="545"/>
      <c r="I861" s="545"/>
      <c r="J861" s="545"/>
      <c r="K861" s="545"/>
      <c r="L861" s="545"/>
      <c r="M861" s="545"/>
      <c r="N861" s="545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</row>
    <row r="862" ht="9.0" customHeight="1">
      <c r="A862" s="545"/>
      <c r="B862" s="545"/>
      <c r="C862" s="545"/>
      <c r="D862" s="545"/>
      <c r="E862" s="545"/>
      <c r="F862" s="545"/>
      <c r="G862" s="545"/>
      <c r="H862" s="545"/>
      <c r="I862" s="545"/>
      <c r="J862" s="545"/>
      <c r="K862" s="545"/>
      <c r="L862" s="545"/>
      <c r="M862" s="545"/>
      <c r="N862" s="545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</row>
    <row r="863" ht="9.0" customHeight="1">
      <c r="A863" s="545"/>
      <c r="B863" s="545"/>
      <c r="C863" s="545"/>
      <c r="D863" s="545"/>
      <c r="E863" s="545"/>
      <c r="F863" s="545"/>
      <c r="G863" s="545"/>
      <c r="H863" s="545"/>
      <c r="I863" s="545"/>
      <c r="J863" s="545"/>
      <c r="K863" s="545"/>
      <c r="L863" s="545"/>
      <c r="M863" s="545"/>
      <c r="N863" s="545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</row>
    <row r="864" ht="9.0" customHeight="1">
      <c r="A864" s="545"/>
      <c r="B864" s="545"/>
      <c r="C864" s="545"/>
      <c r="D864" s="545"/>
      <c r="E864" s="545"/>
      <c r="F864" s="545"/>
      <c r="G864" s="545"/>
      <c r="H864" s="545"/>
      <c r="I864" s="545"/>
      <c r="J864" s="545"/>
      <c r="K864" s="545"/>
      <c r="L864" s="545"/>
      <c r="M864" s="545"/>
      <c r="N864" s="545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</row>
    <row r="865" ht="9.0" customHeight="1">
      <c r="A865" s="545"/>
      <c r="B865" s="545"/>
      <c r="C865" s="545"/>
      <c r="D865" s="545"/>
      <c r="E865" s="545"/>
      <c r="F865" s="545"/>
      <c r="G865" s="545"/>
      <c r="H865" s="545"/>
      <c r="I865" s="545"/>
      <c r="J865" s="545"/>
      <c r="K865" s="545"/>
      <c r="L865" s="545"/>
      <c r="M865" s="545"/>
      <c r="N865" s="545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</row>
    <row r="866" ht="9.0" customHeight="1">
      <c r="A866" s="545"/>
      <c r="B866" s="545"/>
      <c r="C866" s="545"/>
      <c r="D866" s="545"/>
      <c r="E866" s="545"/>
      <c r="F866" s="545"/>
      <c r="G866" s="545"/>
      <c r="H866" s="545"/>
      <c r="I866" s="545"/>
      <c r="J866" s="545"/>
      <c r="K866" s="545"/>
      <c r="L866" s="545"/>
      <c r="M866" s="545"/>
      <c r="N866" s="545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</row>
    <row r="867" ht="9.0" customHeight="1">
      <c r="A867" s="545"/>
      <c r="B867" s="545"/>
      <c r="C867" s="545"/>
      <c r="D867" s="545"/>
      <c r="E867" s="545"/>
      <c r="F867" s="545"/>
      <c r="G867" s="545"/>
      <c r="H867" s="545"/>
      <c r="I867" s="545"/>
      <c r="J867" s="545"/>
      <c r="K867" s="545"/>
      <c r="L867" s="545"/>
      <c r="M867" s="545"/>
      <c r="N867" s="545"/>
      <c r="O867" s="545"/>
      <c r="P867" s="545"/>
      <c r="Q867" s="545"/>
      <c r="R867" s="545"/>
      <c r="S867" s="545"/>
      <c r="T867" s="545"/>
      <c r="U867" s="545"/>
      <c r="V867" s="545"/>
      <c r="W867" s="545"/>
      <c r="X867" s="545"/>
      <c r="Y867" s="545"/>
      <c r="Z867" s="545"/>
    </row>
    <row r="868" ht="9.0" customHeight="1">
      <c r="A868" s="545"/>
      <c r="B868" s="545"/>
      <c r="C868" s="545"/>
      <c r="D868" s="545"/>
      <c r="E868" s="545"/>
      <c r="F868" s="545"/>
      <c r="G868" s="545"/>
      <c r="H868" s="545"/>
      <c r="I868" s="545"/>
      <c r="J868" s="545"/>
      <c r="K868" s="545"/>
      <c r="L868" s="545"/>
      <c r="M868" s="545"/>
      <c r="N868" s="545"/>
      <c r="O868" s="545"/>
      <c r="P868" s="545"/>
      <c r="Q868" s="545"/>
      <c r="R868" s="545"/>
      <c r="S868" s="545"/>
      <c r="T868" s="545"/>
      <c r="U868" s="545"/>
      <c r="V868" s="545"/>
      <c r="W868" s="545"/>
      <c r="X868" s="545"/>
      <c r="Y868" s="545"/>
      <c r="Z868" s="545"/>
    </row>
    <row r="869" ht="9.0" customHeight="1">
      <c r="A869" s="545"/>
      <c r="B869" s="545"/>
      <c r="C869" s="545"/>
      <c r="D869" s="545"/>
      <c r="E869" s="545"/>
      <c r="F869" s="545"/>
      <c r="G869" s="545"/>
      <c r="H869" s="545"/>
      <c r="I869" s="545"/>
      <c r="J869" s="545"/>
      <c r="K869" s="545"/>
      <c r="L869" s="545"/>
      <c r="M869" s="545"/>
      <c r="N869" s="545"/>
      <c r="O869" s="545"/>
      <c r="P869" s="545"/>
      <c r="Q869" s="545"/>
      <c r="R869" s="545"/>
      <c r="S869" s="545"/>
      <c r="T869" s="545"/>
      <c r="U869" s="545"/>
      <c r="V869" s="545"/>
      <c r="W869" s="545"/>
      <c r="X869" s="545"/>
      <c r="Y869" s="545"/>
      <c r="Z869" s="545"/>
    </row>
    <row r="870" ht="9.0" customHeight="1">
      <c r="A870" s="545"/>
      <c r="B870" s="545"/>
      <c r="C870" s="545"/>
      <c r="D870" s="545"/>
      <c r="E870" s="545"/>
      <c r="F870" s="545"/>
      <c r="G870" s="545"/>
      <c r="H870" s="545"/>
      <c r="I870" s="545"/>
      <c r="J870" s="545"/>
      <c r="K870" s="545"/>
      <c r="L870" s="545"/>
      <c r="M870" s="545"/>
      <c r="N870" s="545"/>
      <c r="O870" s="545"/>
      <c r="P870" s="545"/>
      <c r="Q870" s="545"/>
      <c r="R870" s="545"/>
      <c r="S870" s="545"/>
      <c r="T870" s="545"/>
      <c r="U870" s="545"/>
      <c r="V870" s="545"/>
      <c r="W870" s="545"/>
      <c r="X870" s="545"/>
      <c r="Y870" s="545"/>
      <c r="Z870" s="545"/>
    </row>
    <row r="871" ht="9.0" customHeight="1">
      <c r="A871" s="545"/>
      <c r="B871" s="545"/>
      <c r="C871" s="545"/>
      <c r="D871" s="545"/>
      <c r="E871" s="545"/>
      <c r="F871" s="545"/>
      <c r="G871" s="545"/>
      <c r="H871" s="545"/>
      <c r="I871" s="545"/>
      <c r="J871" s="545"/>
      <c r="K871" s="545"/>
      <c r="L871" s="545"/>
      <c r="M871" s="545"/>
      <c r="N871" s="545"/>
      <c r="O871" s="545"/>
      <c r="P871" s="545"/>
      <c r="Q871" s="545"/>
      <c r="R871" s="545"/>
      <c r="S871" s="545"/>
      <c r="T871" s="545"/>
      <c r="U871" s="545"/>
      <c r="V871" s="545"/>
      <c r="W871" s="545"/>
      <c r="X871" s="545"/>
      <c r="Y871" s="545"/>
      <c r="Z871" s="545"/>
    </row>
    <row r="872" ht="9.0" customHeight="1">
      <c r="A872" s="545"/>
      <c r="B872" s="545"/>
      <c r="C872" s="545"/>
      <c r="D872" s="545"/>
      <c r="E872" s="545"/>
      <c r="F872" s="545"/>
      <c r="G872" s="545"/>
      <c r="H872" s="545"/>
      <c r="I872" s="545"/>
      <c r="J872" s="545"/>
      <c r="K872" s="545"/>
      <c r="L872" s="545"/>
      <c r="M872" s="545"/>
      <c r="N872" s="545"/>
      <c r="O872" s="545"/>
      <c r="P872" s="545"/>
      <c r="Q872" s="545"/>
      <c r="R872" s="545"/>
      <c r="S872" s="545"/>
      <c r="T872" s="545"/>
      <c r="U872" s="545"/>
      <c r="V872" s="545"/>
      <c r="W872" s="545"/>
      <c r="X872" s="545"/>
      <c r="Y872" s="545"/>
      <c r="Z872" s="545"/>
    </row>
    <row r="873" ht="9.0" customHeight="1">
      <c r="A873" s="545"/>
      <c r="B873" s="545"/>
      <c r="C873" s="545"/>
      <c r="D873" s="545"/>
      <c r="E873" s="545"/>
      <c r="F873" s="545"/>
      <c r="G873" s="545"/>
      <c r="H873" s="545"/>
      <c r="I873" s="545"/>
      <c r="J873" s="545"/>
      <c r="K873" s="545"/>
      <c r="L873" s="545"/>
      <c r="M873" s="545"/>
      <c r="N873" s="545"/>
      <c r="O873" s="545"/>
      <c r="P873" s="545"/>
      <c r="Q873" s="545"/>
      <c r="R873" s="545"/>
      <c r="S873" s="545"/>
      <c r="T873" s="545"/>
      <c r="U873" s="545"/>
      <c r="V873" s="545"/>
      <c r="W873" s="545"/>
      <c r="X873" s="545"/>
      <c r="Y873" s="545"/>
      <c r="Z873" s="545"/>
    </row>
    <row r="874" ht="9.0" customHeight="1">
      <c r="A874" s="545"/>
      <c r="B874" s="545"/>
      <c r="C874" s="545"/>
      <c r="D874" s="545"/>
      <c r="E874" s="545"/>
      <c r="F874" s="545"/>
      <c r="G874" s="545"/>
      <c r="H874" s="545"/>
      <c r="I874" s="545"/>
      <c r="J874" s="545"/>
      <c r="K874" s="545"/>
      <c r="L874" s="545"/>
      <c r="M874" s="545"/>
      <c r="N874" s="545"/>
      <c r="O874" s="545"/>
      <c r="P874" s="545"/>
      <c r="Q874" s="545"/>
      <c r="R874" s="545"/>
      <c r="S874" s="545"/>
      <c r="T874" s="545"/>
      <c r="U874" s="545"/>
      <c r="V874" s="545"/>
      <c r="W874" s="545"/>
      <c r="X874" s="545"/>
      <c r="Y874" s="545"/>
      <c r="Z874" s="545"/>
    </row>
    <row r="875" ht="9.0" customHeight="1">
      <c r="A875" s="545"/>
      <c r="B875" s="545"/>
      <c r="C875" s="545"/>
      <c r="D875" s="545"/>
      <c r="E875" s="545"/>
      <c r="F875" s="545"/>
      <c r="G875" s="545"/>
      <c r="H875" s="545"/>
      <c r="I875" s="545"/>
      <c r="J875" s="545"/>
      <c r="K875" s="545"/>
      <c r="L875" s="545"/>
      <c r="M875" s="545"/>
      <c r="N875" s="545"/>
      <c r="O875" s="545"/>
      <c r="P875" s="545"/>
      <c r="Q875" s="545"/>
      <c r="R875" s="545"/>
      <c r="S875" s="545"/>
      <c r="T875" s="545"/>
      <c r="U875" s="545"/>
      <c r="V875" s="545"/>
      <c r="W875" s="545"/>
      <c r="X875" s="545"/>
      <c r="Y875" s="545"/>
      <c r="Z875" s="545"/>
    </row>
    <row r="876" ht="9.0" customHeight="1">
      <c r="A876" s="545"/>
      <c r="B876" s="545"/>
      <c r="C876" s="545"/>
      <c r="D876" s="545"/>
      <c r="E876" s="545"/>
      <c r="F876" s="545"/>
      <c r="G876" s="545"/>
      <c r="H876" s="545"/>
      <c r="I876" s="545"/>
      <c r="J876" s="545"/>
      <c r="K876" s="545"/>
      <c r="L876" s="545"/>
      <c r="M876" s="545"/>
      <c r="N876" s="545"/>
      <c r="O876" s="545"/>
      <c r="P876" s="545"/>
      <c r="Q876" s="545"/>
      <c r="R876" s="545"/>
      <c r="S876" s="545"/>
      <c r="T876" s="545"/>
      <c r="U876" s="545"/>
      <c r="V876" s="545"/>
      <c r="W876" s="545"/>
      <c r="X876" s="545"/>
      <c r="Y876" s="545"/>
      <c r="Z876" s="545"/>
    </row>
    <row r="877" ht="9.0" customHeight="1">
      <c r="A877" s="545"/>
      <c r="B877" s="545"/>
      <c r="C877" s="545"/>
      <c r="D877" s="545"/>
      <c r="E877" s="545"/>
      <c r="F877" s="545"/>
      <c r="G877" s="545"/>
      <c r="H877" s="545"/>
      <c r="I877" s="545"/>
      <c r="J877" s="545"/>
      <c r="K877" s="545"/>
      <c r="L877" s="545"/>
      <c r="M877" s="545"/>
      <c r="N877" s="545"/>
      <c r="O877" s="545"/>
      <c r="P877" s="545"/>
      <c r="Q877" s="545"/>
      <c r="R877" s="545"/>
      <c r="S877" s="545"/>
      <c r="T877" s="545"/>
      <c r="U877" s="545"/>
      <c r="V877" s="545"/>
      <c r="W877" s="545"/>
      <c r="X877" s="545"/>
      <c r="Y877" s="545"/>
      <c r="Z877" s="545"/>
    </row>
    <row r="878" ht="9.0" customHeight="1">
      <c r="A878" s="545"/>
      <c r="B878" s="545"/>
      <c r="C878" s="545"/>
      <c r="D878" s="545"/>
      <c r="E878" s="545"/>
      <c r="F878" s="545"/>
      <c r="G878" s="545"/>
      <c r="H878" s="545"/>
      <c r="I878" s="545"/>
      <c r="J878" s="545"/>
      <c r="K878" s="545"/>
      <c r="L878" s="545"/>
      <c r="M878" s="545"/>
      <c r="N878" s="545"/>
      <c r="O878" s="545"/>
      <c r="P878" s="545"/>
      <c r="Q878" s="545"/>
      <c r="R878" s="545"/>
      <c r="S878" s="545"/>
      <c r="T878" s="545"/>
      <c r="U878" s="545"/>
      <c r="V878" s="545"/>
      <c r="W878" s="545"/>
      <c r="X878" s="545"/>
      <c r="Y878" s="545"/>
      <c r="Z878" s="545"/>
    </row>
    <row r="879" ht="9.0" customHeight="1">
      <c r="A879" s="545"/>
      <c r="B879" s="545"/>
      <c r="C879" s="545"/>
      <c r="D879" s="545"/>
      <c r="E879" s="545"/>
      <c r="F879" s="545"/>
      <c r="G879" s="545"/>
      <c r="H879" s="545"/>
      <c r="I879" s="545"/>
      <c r="J879" s="545"/>
      <c r="K879" s="545"/>
      <c r="L879" s="545"/>
      <c r="M879" s="545"/>
      <c r="N879" s="545"/>
      <c r="O879" s="545"/>
      <c r="P879" s="545"/>
      <c r="Q879" s="545"/>
      <c r="R879" s="545"/>
      <c r="S879" s="545"/>
      <c r="T879" s="545"/>
      <c r="U879" s="545"/>
      <c r="V879" s="545"/>
      <c r="W879" s="545"/>
      <c r="X879" s="545"/>
      <c r="Y879" s="545"/>
      <c r="Z879" s="545"/>
    </row>
    <row r="880" ht="9.0" customHeight="1">
      <c r="A880" s="545"/>
      <c r="B880" s="545"/>
      <c r="C880" s="545"/>
      <c r="D880" s="545"/>
      <c r="E880" s="545"/>
      <c r="F880" s="545"/>
      <c r="G880" s="545"/>
      <c r="H880" s="545"/>
      <c r="I880" s="545"/>
      <c r="J880" s="545"/>
      <c r="K880" s="545"/>
      <c r="L880" s="545"/>
      <c r="M880" s="545"/>
      <c r="N880" s="545"/>
      <c r="O880" s="545"/>
      <c r="P880" s="545"/>
      <c r="Q880" s="545"/>
      <c r="R880" s="545"/>
      <c r="S880" s="545"/>
      <c r="T880" s="545"/>
      <c r="U880" s="545"/>
      <c r="V880" s="545"/>
      <c r="W880" s="545"/>
      <c r="X880" s="545"/>
      <c r="Y880" s="545"/>
      <c r="Z880" s="545"/>
    </row>
    <row r="881" ht="9.0" customHeight="1">
      <c r="A881" s="545"/>
      <c r="B881" s="545"/>
      <c r="C881" s="545"/>
      <c r="D881" s="545"/>
      <c r="E881" s="545"/>
      <c r="F881" s="545"/>
      <c r="G881" s="545"/>
      <c r="H881" s="545"/>
      <c r="I881" s="545"/>
      <c r="J881" s="545"/>
      <c r="K881" s="545"/>
      <c r="L881" s="545"/>
      <c r="M881" s="545"/>
      <c r="N881" s="545"/>
      <c r="O881" s="545"/>
      <c r="P881" s="545"/>
      <c r="Q881" s="545"/>
      <c r="R881" s="545"/>
      <c r="S881" s="545"/>
      <c r="T881" s="545"/>
      <c r="U881" s="545"/>
      <c r="V881" s="545"/>
      <c r="W881" s="545"/>
      <c r="X881" s="545"/>
      <c r="Y881" s="545"/>
      <c r="Z881" s="545"/>
    </row>
    <row r="882" ht="9.0" customHeight="1">
      <c r="A882" s="545"/>
      <c r="B882" s="545"/>
      <c r="C882" s="545"/>
      <c r="D882" s="545"/>
      <c r="E882" s="545"/>
      <c r="F882" s="545"/>
      <c r="G882" s="545"/>
      <c r="H882" s="545"/>
      <c r="I882" s="545"/>
      <c r="J882" s="545"/>
      <c r="K882" s="545"/>
      <c r="L882" s="545"/>
      <c r="M882" s="545"/>
      <c r="N882" s="545"/>
      <c r="O882" s="545"/>
      <c r="P882" s="545"/>
      <c r="Q882" s="545"/>
      <c r="R882" s="545"/>
      <c r="S882" s="545"/>
      <c r="T882" s="545"/>
      <c r="U882" s="545"/>
      <c r="V882" s="545"/>
      <c r="W882" s="545"/>
      <c r="X882" s="545"/>
      <c r="Y882" s="545"/>
      <c r="Z882" s="545"/>
    </row>
    <row r="883" ht="9.0" customHeight="1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U883" s="545"/>
      <c r="V883" s="545"/>
      <c r="W883" s="545"/>
      <c r="X883" s="545"/>
      <c r="Y883" s="545"/>
      <c r="Z883" s="545"/>
    </row>
    <row r="884" ht="9.0" customHeight="1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</row>
    <row r="885" ht="9.0" customHeight="1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</row>
    <row r="886" ht="9.0" customHeight="1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</row>
    <row r="887" ht="9.0" customHeight="1">
      <c r="A887" s="545"/>
      <c r="B887" s="545"/>
      <c r="C887" s="545"/>
      <c r="D887" s="545"/>
      <c r="E887" s="545"/>
      <c r="F887" s="545"/>
      <c r="G887" s="545"/>
      <c r="H887" s="545"/>
      <c r="I887" s="545"/>
      <c r="J887" s="545"/>
      <c r="K887" s="545"/>
      <c r="L887" s="545"/>
      <c r="M887" s="545"/>
      <c r="N887" s="545"/>
      <c r="O887" s="545"/>
      <c r="P887" s="545"/>
      <c r="Q887" s="545"/>
      <c r="R887" s="545"/>
      <c r="S887" s="545"/>
      <c r="T887" s="545"/>
      <c r="U887" s="545"/>
      <c r="V887" s="545"/>
      <c r="W887" s="545"/>
      <c r="X887" s="545"/>
      <c r="Y887" s="545"/>
      <c r="Z887" s="545"/>
    </row>
    <row r="888" ht="9.0" customHeight="1">
      <c r="A888" s="545"/>
      <c r="B888" s="545"/>
      <c r="C888" s="545"/>
      <c r="D888" s="545"/>
      <c r="E888" s="545"/>
      <c r="F888" s="545"/>
      <c r="G888" s="545"/>
      <c r="H888" s="545"/>
      <c r="I888" s="545"/>
      <c r="J888" s="545"/>
      <c r="K888" s="545"/>
      <c r="L888" s="545"/>
      <c r="M888" s="545"/>
      <c r="N888" s="545"/>
      <c r="O888" s="545"/>
      <c r="P888" s="545"/>
      <c r="Q888" s="545"/>
      <c r="R888" s="545"/>
      <c r="S888" s="545"/>
      <c r="T888" s="545"/>
      <c r="U888" s="545"/>
      <c r="V888" s="545"/>
      <c r="W888" s="545"/>
      <c r="X888" s="545"/>
      <c r="Y888" s="545"/>
      <c r="Z888" s="545"/>
    </row>
    <row r="889" ht="9.0" customHeight="1">
      <c r="A889" s="545"/>
      <c r="B889" s="545"/>
      <c r="C889" s="545"/>
      <c r="D889" s="545"/>
      <c r="E889" s="545"/>
      <c r="F889" s="545"/>
      <c r="G889" s="545"/>
      <c r="H889" s="545"/>
      <c r="I889" s="545"/>
      <c r="J889" s="545"/>
      <c r="K889" s="545"/>
      <c r="L889" s="545"/>
      <c r="M889" s="545"/>
      <c r="N889" s="545"/>
      <c r="O889" s="545"/>
      <c r="P889" s="545"/>
      <c r="Q889" s="545"/>
      <c r="R889" s="545"/>
      <c r="S889" s="545"/>
      <c r="T889" s="545"/>
      <c r="U889" s="545"/>
      <c r="V889" s="545"/>
      <c r="W889" s="545"/>
      <c r="X889" s="545"/>
      <c r="Y889" s="545"/>
      <c r="Z889" s="545"/>
    </row>
    <row r="890" ht="9.0" customHeight="1">
      <c r="A890" s="545"/>
      <c r="B890" s="545"/>
      <c r="C890" s="545"/>
      <c r="D890" s="545"/>
      <c r="E890" s="545"/>
      <c r="F890" s="545"/>
      <c r="G890" s="545"/>
      <c r="H890" s="545"/>
      <c r="I890" s="545"/>
      <c r="J890" s="545"/>
      <c r="K890" s="545"/>
      <c r="L890" s="545"/>
      <c r="M890" s="545"/>
      <c r="N890" s="545"/>
      <c r="O890" s="545"/>
      <c r="P890" s="545"/>
      <c r="Q890" s="545"/>
      <c r="R890" s="545"/>
      <c r="S890" s="545"/>
      <c r="T890" s="545"/>
      <c r="U890" s="545"/>
      <c r="V890" s="545"/>
      <c r="W890" s="545"/>
      <c r="X890" s="545"/>
      <c r="Y890" s="545"/>
      <c r="Z890" s="545"/>
    </row>
    <row r="891" ht="9.0" customHeight="1">
      <c r="A891" s="545"/>
      <c r="B891" s="545"/>
      <c r="C891" s="545"/>
      <c r="D891" s="545"/>
      <c r="E891" s="545"/>
      <c r="F891" s="545"/>
      <c r="G891" s="545"/>
      <c r="H891" s="545"/>
      <c r="I891" s="545"/>
      <c r="J891" s="545"/>
      <c r="K891" s="545"/>
      <c r="L891" s="545"/>
      <c r="M891" s="545"/>
      <c r="N891" s="545"/>
      <c r="O891" s="545"/>
      <c r="P891" s="545"/>
      <c r="Q891" s="545"/>
      <c r="R891" s="545"/>
      <c r="S891" s="545"/>
      <c r="T891" s="545"/>
      <c r="U891" s="545"/>
      <c r="V891" s="545"/>
      <c r="W891" s="545"/>
      <c r="X891" s="545"/>
      <c r="Y891" s="545"/>
      <c r="Z891" s="545"/>
    </row>
    <row r="892" ht="9.0" customHeight="1">
      <c r="A892" s="545"/>
      <c r="B892" s="545"/>
      <c r="C892" s="545"/>
      <c r="D892" s="545"/>
      <c r="E892" s="545"/>
      <c r="F892" s="545"/>
      <c r="G892" s="545"/>
      <c r="H892" s="545"/>
      <c r="I892" s="545"/>
      <c r="J892" s="545"/>
      <c r="K892" s="545"/>
      <c r="L892" s="545"/>
      <c r="M892" s="545"/>
      <c r="N892" s="545"/>
      <c r="O892" s="545"/>
      <c r="P892" s="545"/>
      <c r="Q892" s="545"/>
      <c r="R892" s="545"/>
      <c r="S892" s="545"/>
      <c r="T892" s="545"/>
      <c r="U892" s="545"/>
      <c r="V892" s="545"/>
      <c r="W892" s="545"/>
      <c r="X892" s="545"/>
      <c r="Y892" s="545"/>
      <c r="Z892" s="545"/>
    </row>
    <row r="893" ht="9.0" customHeight="1">
      <c r="A893" s="545"/>
      <c r="B893" s="545"/>
      <c r="C893" s="545"/>
      <c r="D893" s="545"/>
      <c r="E893" s="545"/>
      <c r="F893" s="545"/>
      <c r="G893" s="545"/>
      <c r="H893" s="545"/>
      <c r="I893" s="545"/>
      <c r="J893" s="545"/>
      <c r="K893" s="545"/>
      <c r="L893" s="545"/>
      <c r="M893" s="545"/>
      <c r="N893" s="545"/>
      <c r="O893" s="545"/>
      <c r="P893" s="545"/>
      <c r="Q893" s="545"/>
      <c r="R893" s="545"/>
      <c r="S893" s="545"/>
      <c r="T893" s="545"/>
      <c r="U893" s="545"/>
      <c r="V893" s="545"/>
      <c r="W893" s="545"/>
      <c r="X893" s="545"/>
      <c r="Y893" s="545"/>
      <c r="Z893" s="545"/>
    </row>
    <row r="894" ht="9.0" customHeight="1">
      <c r="A894" s="545"/>
      <c r="B894" s="545"/>
      <c r="C894" s="545"/>
      <c r="D894" s="545"/>
      <c r="E894" s="545"/>
      <c r="F894" s="545"/>
      <c r="G894" s="545"/>
      <c r="H894" s="545"/>
      <c r="I894" s="545"/>
      <c r="J894" s="545"/>
      <c r="K894" s="545"/>
      <c r="L894" s="545"/>
      <c r="M894" s="545"/>
      <c r="N894" s="545"/>
      <c r="O894" s="545"/>
      <c r="P894" s="545"/>
      <c r="Q894" s="545"/>
      <c r="R894" s="545"/>
      <c r="S894" s="545"/>
      <c r="T894" s="545"/>
      <c r="U894" s="545"/>
      <c r="V894" s="545"/>
      <c r="W894" s="545"/>
      <c r="X894" s="545"/>
      <c r="Y894" s="545"/>
      <c r="Z894" s="545"/>
    </row>
    <row r="895" ht="9.0" customHeight="1">
      <c r="A895" s="545"/>
      <c r="B895" s="545"/>
      <c r="C895" s="545"/>
      <c r="D895" s="545"/>
      <c r="E895" s="545"/>
      <c r="F895" s="545"/>
      <c r="G895" s="545"/>
      <c r="H895" s="545"/>
      <c r="I895" s="545"/>
      <c r="J895" s="545"/>
      <c r="K895" s="545"/>
      <c r="L895" s="545"/>
      <c r="M895" s="545"/>
      <c r="N895" s="545"/>
      <c r="O895" s="545"/>
      <c r="P895" s="545"/>
      <c r="Q895" s="545"/>
      <c r="R895" s="545"/>
      <c r="S895" s="545"/>
      <c r="T895" s="545"/>
      <c r="U895" s="545"/>
      <c r="V895" s="545"/>
      <c r="W895" s="545"/>
      <c r="X895" s="545"/>
      <c r="Y895" s="545"/>
      <c r="Z895" s="545"/>
    </row>
    <row r="896" ht="9.0" customHeight="1">
      <c r="A896" s="545"/>
      <c r="B896" s="545"/>
      <c r="C896" s="545"/>
      <c r="D896" s="545"/>
      <c r="E896" s="545"/>
      <c r="F896" s="545"/>
      <c r="G896" s="545"/>
      <c r="H896" s="545"/>
      <c r="I896" s="545"/>
      <c r="J896" s="545"/>
      <c r="K896" s="545"/>
      <c r="L896" s="545"/>
      <c r="M896" s="545"/>
      <c r="N896" s="545"/>
      <c r="O896" s="545"/>
      <c r="P896" s="545"/>
      <c r="Q896" s="545"/>
      <c r="R896" s="545"/>
      <c r="S896" s="545"/>
      <c r="T896" s="545"/>
      <c r="U896" s="545"/>
      <c r="V896" s="545"/>
      <c r="W896" s="545"/>
      <c r="X896" s="545"/>
      <c r="Y896" s="545"/>
      <c r="Z896" s="545"/>
    </row>
    <row r="897" ht="9.0" customHeight="1">
      <c r="A897" s="545"/>
      <c r="B897" s="545"/>
      <c r="C897" s="545"/>
      <c r="D897" s="545"/>
      <c r="E897" s="545"/>
      <c r="F897" s="545"/>
      <c r="G897" s="545"/>
      <c r="H897" s="545"/>
      <c r="I897" s="545"/>
      <c r="J897" s="545"/>
      <c r="K897" s="545"/>
      <c r="L897" s="545"/>
      <c r="M897" s="545"/>
      <c r="N897" s="545"/>
      <c r="O897" s="545"/>
      <c r="P897" s="545"/>
      <c r="Q897" s="545"/>
      <c r="R897" s="545"/>
      <c r="S897" s="545"/>
      <c r="T897" s="545"/>
      <c r="U897" s="545"/>
      <c r="V897" s="545"/>
      <c r="W897" s="545"/>
      <c r="X897" s="545"/>
      <c r="Y897" s="545"/>
      <c r="Z897" s="545"/>
    </row>
    <row r="898" ht="9.0" customHeight="1">
      <c r="A898" s="545"/>
      <c r="B898" s="545"/>
      <c r="C898" s="545"/>
      <c r="D898" s="545"/>
      <c r="E898" s="545"/>
      <c r="F898" s="545"/>
      <c r="G898" s="545"/>
      <c r="H898" s="545"/>
      <c r="I898" s="545"/>
      <c r="J898" s="545"/>
      <c r="K898" s="545"/>
      <c r="L898" s="545"/>
      <c r="M898" s="545"/>
      <c r="N898" s="545"/>
      <c r="O898" s="545"/>
      <c r="P898" s="545"/>
      <c r="Q898" s="545"/>
      <c r="R898" s="545"/>
      <c r="S898" s="545"/>
      <c r="T898" s="545"/>
      <c r="U898" s="545"/>
      <c r="V898" s="545"/>
      <c r="W898" s="545"/>
      <c r="X898" s="545"/>
      <c r="Y898" s="545"/>
      <c r="Z898" s="545"/>
    </row>
    <row r="899" ht="9.0" customHeight="1">
      <c r="A899" s="545"/>
      <c r="B899" s="545"/>
      <c r="C899" s="545"/>
      <c r="D899" s="545"/>
      <c r="E899" s="545"/>
      <c r="F899" s="545"/>
      <c r="G899" s="545"/>
      <c r="H899" s="545"/>
      <c r="I899" s="545"/>
      <c r="J899" s="545"/>
      <c r="K899" s="545"/>
      <c r="L899" s="545"/>
      <c r="M899" s="545"/>
      <c r="N899" s="545"/>
      <c r="O899" s="545"/>
      <c r="P899" s="545"/>
      <c r="Q899" s="545"/>
      <c r="R899" s="545"/>
      <c r="S899" s="545"/>
      <c r="T899" s="545"/>
      <c r="U899" s="545"/>
      <c r="V899" s="545"/>
      <c r="W899" s="545"/>
      <c r="X899" s="545"/>
      <c r="Y899" s="545"/>
      <c r="Z899" s="545"/>
    </row>
    <row r="900" ht="9.0" customHeight="1">
      <c r="A900" s="545"/>
      <c r="B900" s="545"/>
      <c r="C900" s="545"/>
      <c r="D900" s="545"/>
      <c r="E900" s="545"/>
      <c r="F900" s="545"/>
      <c r="G900" s="545"/>
      <c r="H900" s="545"/>
      <c r="I900" s="545"/>
      <c r="J900" s="545"/>
      <c r="K900" s="545"/>
      <c r="L900" s="545"/>
      <c r="M900" s="545"/>
      <c r="N900" s="545"/>
      <c r="O900" s="545"/>
      <c r="P900" s="545"/>
      <c r="Q900" s="545"/>
      <c r="R900" s="545"/>
      <c r="S900" s="545"/>
      <c r="T900" s="545"/>
      <c r="U900" s="545"/>
      <c r="V900" s="545"/>
      <c r="W900" s="545"/>
      <c r="X900" s="545"/>
      <c r="Y900" s="545"/>
      <c r="Z900" s="545"/>
    </row>
    <row r="901" ht="9.0" customHeight="1">
      <c r="A901" s="545"/>
      <c r="B901" s="545"/>
      <c r="C901" s="545"/>
      <c r="D901" s="545"/>
      <c r="E901" s="545"/>
      <c r="F901" s="545"/>
      <c r="G901" s="545"/>
      <c r="H901" s="545"/>
      <c r="I901" s="545"/>
      <c r="J901" s="545"/>
      <c r="K901" s="545"/>
      <c r="L901" s="545"/>
      <c r="M901" s="545"/>
      <c r="N901" s="545"/>
      <c r="O901" s="545"/>
      <c r="P901" s="545"/>
      <c r="Q901" s="545"/>
      <c r="R901" s="545"/>
      <c r="S901" s="545"/>
      <c r="T901" s="545"/>
      <c r="U901" s="545"/>
      <c r="V901" s="545"/>
      <c r="W901" s="545"/>
      <c r="X901" s="545"/>
      <c r="Y901" s="545"/>
      <c r="Z901" s="545"/>
    </row>
    <row r="902" ht="9.0" customHeight="1">
      <c r="A902" s="545"/>
      <c r="B902" s="545"/>
      <c r="C902" s="545"/>
      <c r="D902" s="545"/>
      <c r="E902" s="545"/>
      <c r="F902" s="545"/>
      <c r="G902" s="545"/>
      <c r="H902" s="545"/>
      <c r="I902" s="545"/>
      <c r="J902" s="545"/>
      <c r="K902" s="545"/>
      <c r="L902" s="545"/>
      <c r="M902" s="545"/>
      <c r="N902" s="545"/>
      <c r="O902" s="545"/>
      <c r="P902" s="545"/>
      <c r="Q902" s="545"/>
      <c r="R902" s="545"/>
      <c r="S902" s="545"/>
      <c r="T902" s="545"/>
      <c r="U902" s="545"/>
      <c r="V902" s="545"/>
      <c r="W902" s="545"/>
      <c r="X902" s="545"/>
      <c r="Y902" s="545"/>
      <c r="Z902" s="545"/>
    </row>
    <row r="903" ht="9.0" customHeight="1">
      <c r="A903" s="545"/>
      <c r="B903" s="545"/>
      <c r="C903" s="545"/>
      <c r="D903" s="545"/>
      <c r="E903" s="545"/>
      <c r="F903" s="545"/>
      <c r="G903" s="545"/>
      <c r="H903" s="545"/>
      <c r="I903" s="545"/>
      <c r="J903" s="545"/>
      <c r="K903" s="545"/>
      <c r="L903" s="545"/>
      <c r="M903" s="545"/>
      <c r="N903" s="545"/>
      <c r="O903" s="545"/>
      <c r="P903" s="545"/>
      <c r="Q903" s="545"/>
      <c r="R903" s="545"/>
      <c r="S903" s="545"/>
      <c r="T903" s="545"/>
      <c r="U903" s="545"/>
      <c r="V903" s="545"/>
      <c r="W903" s="545"/>
      <c r="X903" s="545"/>
      <c r="Y903" s="545"/>
      <c r="Z903" s="545"/>
    </row>
    <row r="904" ht="9.0" customHeight="1">
      <c r="A904" s="545"/>
      <c r="B904" s="545"/>
      <c r="C904" s="545"/>
      <c r="D904" s="545"/>
      <c r="E904" s="545"/>
      <c r="F904" s="545"/>
      <c r="G904" s="545"/>
      <c r="H904" s="545"/>
      <c r="I904" s="545"/>
      <c r="J904" s="545"/>
      <c r="K904" s="545"/>
      <c r="L904" s="545"/>
      <c r="M904" s="545"/>
      <c r="N904" s="545"/>
      <c r="O904" s="545"/>
      <c r="P904" s="545"/>
      <c r="Q904" s="545"/>
      <c r="R904" s="545"/>
      <c r="S904" s="545"/>
      <c r="T904" s="545"/>
      <c r="U904" s="545"/>
      <c r="V904" s="545"/>
      <c r="W904" s="545"/>
      <c r="X904" s="545"/>
      <c r="Y904" s="545"/>
      <c r="Z904" s="545"/>
    </row>
    <row r="905" ht="9.0" customHeight="1">
      <c r="A905" s="545"/>
      <c r="B905" s="545"/>
      <c r="C905" s="545"/>
      <c r="D905" s="545"/>
      <c r="E905" s="545"/>
      <c r="F905" s="545"/>
      <c r="G905" s="545"/>
      <c r="H905" s="545"/>
      <c r="I905" s="545"/>
      <c r="J905" s="545"/>
      <c r="K905" s="545"/>
      <c r="L905" s="545"/>
      <c r="M905" s="545"/>
      <c r="N905" s="545"/>
      <c r="O905" s="545"/>
      <c r="P905" s="545"/>
      <c r="Q905" s="545"/>
      <c r="R905" s="545"/>
      <c r="S905" s="545"/>
      <c r="T905" s="545"/>
      <c r="U905" s="545"/>
      <c r="V905" s="545"/>
      <c r="W905" s="545"/>
      <c r="X905" s="545"/>
      <c r="Y905" s="545"/>
      <c r="Z905" s="545"/>
    </row>
    <row r="906" ht="9.0" customHeight="1">
      <c r="A906" s="545"/>
      <c r="B906" s="545"/>
      <c r="C906" s="545"/>
      <c r="D906" s="545"/>
      <c r="E906" s="545"/>
      <c r="F906" s="545"/>
      <c r="G906" s="545"/>
      <c r="H906" s="545"/>
      <c r="I906" s="545"/>
      <c r="J906" s="545"/>
      <c r="K906" s="545"/>
      <c r="L906" s="545"/>
      <c r="M906" s="545"/>
      <c r="N906" s="545"/>
      <c r="O906" s="545"/>
      <c r="P906" s="545"/>
      <c r="Q906" s="545"/>
      <c r="R906" s="545"/>
      <c r="S906" s="545"/>
      <c r="T906" s="545"/>
      <c r="U906" s="545"/>
      <c r="V906" s="545"/>
      <c r="W906" s="545"/>
      <c r="X906" s="545"/>
      <c r="Y906" s="545"/>
      <c r="Z906" s="545"/>
    </row>
    <row r="907" ht="9.0" customHeight="1">
      <c r="A907" s="545"/>
      <c r="B907" s="545"/>
      <c r="C907" s="545"/>
      <c r="D907" s="545"/>
      <c r="E907" s="545"/>
      <c r="F907" s="545"/>
      <c r="G907" s="545"/>
      <c r="H907" s="545"/>
      <c r="I907" s="545"/>
      <c r="J907" s="545"/>
      <c r="K907" s="545"/>
      <c r="L907" s="545"/>
      <c r="M907" s="545"/>
      <c r="N907" s="545"/>
      <c r="O907" s="545"/>
      <c r="P907" s="545"/>
      <c r="Q907" s="545"/>
      <c r="R907" s="545"/>
      <c r="S907" s="545"/>
      <c r="T907" s="545"/>
      <c r="U907" s="545"/>
      <c r="V907" s="545"/>
      <c r="W907" s="545"/>
      <c r="X907" s="545"/>
      <c r="Y907" s="545"/>
      <c r="Z907" s="545"/>
    </row>
    <row r="908" ht="9.0" customHeight="1">
      <c r="A908" s="545"/>
      <c r="B908" s="545"/>
      <c r="C908" s="545"/>
      <c r="D908" s="545"/>
      <c r="E908" s="545"/>
      <c r="F908" s="545"/>
      <c r="G908" s="545"/>
      <c r="H908" s="545"/>
      <c r="I908" s="545"/>
      <c r="J908" s="545"/>
      <c r="K908" s="545"/>
      <c r="L908" s="545"/>
      <c r="M908" s="545"/>
      <c r="N908" s="545"/>
      <c r="O908" s="545"/>
      <c r="P908" s="545"/>
      <c r="Q908" s="545"/>
      <c r="R908" s="545"/>
      <c r="S908" s="545"/>
      <c r="T908" s="545"/>
      <c r="U908" s="545"/>
      <c r="V908" s="545"/>
      <c r="W908" s="545"/>
      <c r="X908" s="545"/>
      <c r="Y908" s="545"/>
      <c r="Z908" s="545"/>
    </row>
    <row r="909" ht="9.0" customHeight="1">
      <c r="A909" s="545"/>
      <c r="B909" s="545"/>
      <c r="C909" s="545"/>
      <c r="D909" s="545"/>
      <c r="E909" s="545"/>
      <c r="F909" s="545"/>
      <c r="G909" s="545"/>
      <c r="H909" s="545"/>
      <c r="I909" s="545"/>
      <c r="J909" s="545"/>
      <c r="K909" s="545"/>
      <c r="L909" s="545"/>
      <c r="M909" s="545"/>
      <c r="N909" s="545"/>
      <c r="O909" s="545"/>
      <c r="P909" s="545"/>
      <c r="Q909" s="545"/>
      <c r="R909" s="545"/>
      <c r="S909" s="545"/>
      <c r="T909" s="545"/>
      <c r="U909" s="545"/>
      <c r="V909" s="545"/>
      <c r="W909" s="545"/>
      <c r="X909" s="545"/>
      <c r="Y909" s="545"/>
      <c r="Z909" s="545"/>
    </row>
    <row r="910" ht="9.0" customHeight="1">
      <c r="A910" s="545"/>
      <c r="B910" s="545"/>
      <c r="C910" s="545"/>
      <c r="D910" s="545"/>
      <c r="E910" s="545"/>
      <c r="F910" s="545"/>
      <c r="G910" s="545"/>
      <c r="H910" s="545"/>
      <c r="I910" s="545"/>
      <c r="J910" s="545"/>
      <c r="K910" s="545"/>
      <c r="L910" s="545"/>
      <c r="M910" s="545"/>
      <c r="N910" s="545"/>
      <c r="O910" s="545"/>
      <c r="P910" s="545"/>
      <c r="Q910" s="545"/>
      <c r="R910" s="545"/>
      <c r="S910" s="545"/>
      <c r="T910" s="545"/>
      <c r="U910" s="545"/>
      <c r="V910" s="545"/>
      <c r="W910" s="545"/>
      <c r="X910" s="545"/>
      <c r="Y910" s="545"/>
      <c r="Z910" s="545"/>
    </row>
    <row r="911" ht="9.0" customHeight="1">
      <c r="A911" s="545"/>
      <c r="B911" s="545"/>
      <c r="C911" s="545"/>
      <c r="D911" s="545"/>
      <c r="E911" s="545"/>
      <c r="F911" s="545"/>
      <c r="G911" s="545"/>
      <c r="H911" s="545"/>
      <c r="I911" s="545"/>
      <c r="J911" s="545"/>
      <c r="K911" s="545"/>
      <c r="L911" s="545"/>
      <c r="M911" s="545"/>
      <c r="N911" s="545"/>
      <c r="O911" s="545"/>
      <c r="P911" s="545"/>
      <c r="Q911" s="545"/>
      <c r="R911" s="545"/>
      <c r="S911" s="545"/>
      <c r="T911" s="545"/>
      <c r="U911" s="545"/>
      <c r="V911" s="545"/>
      <c r="W911" s="545"/>
      <c r="X911" s="545"/>
      <c r="Y911" s="545"/>
      <c r="Z911" s="545"/>
    </row>
    <row r="912" ht="9.0" customHeight="1">
      <c r="A912" s="545"/>
      <c r="B912" s="545"/>
      <c r="C912" s="545"/>
      <c r="D912" s="545"/>
      <c r="E912" s="545"/>
      <c r="F912" s="545"/>
      <c r="G912" s="545"/>
      <c r="H912" s="545"/>
      <c r="I912" s="545"/>
      <c r="J912" s="545"/>
      <c r="K912" s="545"/>
      <c r="L912" s="545"/>
      <c r="M912" s="545"/>
      <c r="N912" s="545"/>
      <c r="O912" s="545"/>
      <c r="P912" s="545"/>
      <c r="Q912" s="545"/>
      <c r="R912" s="545"/>
      <c r="S912" s="545"/>
      <c r="T912" s="545"/>
      <c r="U912" s="545"/>
      <c r="V912" s="545"/>
      <c r="W912" s="545"/>
      <c r="X912" s="545"/>
      <c r="Y912" s="545"/>
      <c r="Z912" s="545"/>
    </row>
    <row r="913" ht="9.0" customHeight="1">
      <c r="A913" s="545"/>
      <c r="B913" s="545"/>
      <c r="C913" s="545"/>
      <c r="D913" s="545"/>
      <c r="E913" s="545"/>
      <c r="F913" s="545"/>
      <c r="G913" s="545"/>
      <c r="H913" s="545"/>
      <c r="I913" s="545"/>
      <c r="J913" s="545"/>
      <c r="K913" s="545"/>
      <c r="L913" s="545"/>
      <c r="M913" s="545"/>
      <c r="N913" s="545"/>
      <c r="O913" s="545"/>
      <c r="P913" s="545"/>
      <c r="Q913" s="545"/>
      <c r="R913" s="545"/>
      <c r="S913" s="545"/>
      <c r="T913" s="545"/>
      <c r="U913" s="545"/>
      <c r="V913" s="545"/>
      <c r="W913" s="545"/>
      <c r="X913" s="545"/>
      <c r="Y913" s="545"/>
      <c r="Z913" s="545"/>
    </row>
    <row r="914" ht="9.0" customHeight="1">
      <c r="A914" s="545"/>
      <c r="B914" s="545"/>
      <c r="C914" s="545"/>
      <c r="D914" s="545"/>
      <c r="E914" s="545"/>
      <c r="F914" s="545"/>
      <c r="G914" s="545"/>
      <c r="H914" s="545"/>
      <c r="I914" s="545"/>
      <c r="J914" s="545"/>
      <c r="K914" s="545"/>
      <c r="L914" s="545"/>
      <c r="M914" s="545"/>
      <c r="N914" s="545"/>
      <c r="O914" s="545"/>
      <c r="P914" s="545"/>
      <c r="Q914" s="545"/>
      <c r="R914" s="545"/>
      <c r="S914" s="545"/>
      <c r="T914" s="545"/>
      <c r="U914" s="545"/>
      <c r="V914" s="545"/>
      <c r="W914" s="545"/>
      <c r="X914" s="545"/>
      <c r="Y914" s="545"/>
      <c r="Z914" s="545"/>
    </row>
    <row r="915" ht="9.0" customHeight="1">
      <c r="A915" s="545"/>
      <c r="B915" s="545"/>
      <c r="C915" s="545"/>
      <c r="D915" s="545"/>
      <c r="E915" s="545"/>
      <c r="F915" s="545"/>
      <c r="G915" s="545"/>
      <c r="H915" s="545"/>
      <c r="I915" s="545"/>
      <c r="J915" s="545"/>
      <c r="K915" s="545"/>
      <c r="L915" s="545"/>
      <c r="M915" s="545"/>
      <c r="N915" s="545"/>
      <c r="O915" s="545"/>
      <c r="P915" s="545"/>
      <c r="Q915" s="545"/>
      <c r="R915" s="545"/>
      <c r="S915" s="545"/>
      <c r="T915" s="545"/>
      <c r="U915" s="545"/>
      <c r="V915" s="545"/>
      <c r="W915" s="545"/>
      <c r="X915" s="545"/>
      <c r="Y915" s="545"/>
      <c r="Z915" s="545"/>
    </row>
    <row r="916" ht="9.0" customHeight="1">
      <c r="A916" s="545"/>
      <c r="B916" s="545"/>
      <c r="C916" s="545"/>
      <c r="D916" s="545"/>
      <c r="E916" s="545"/>
      <c r="F916" s="545"/>
      <c r="G916" s="545"/>
      <c r="H916" s="545"/>
      <c r="I916" s="545"/>
      <c r="J916" s="545"/>
      <c r="K916" s="545"/>
      <c r="L916" s="545"/>
      <c r="M916" s="545"/>
      <c r="N916" s="545"/>
      <c r="O916" s="545"/>
      <c r="P916" s="545"/>
      <c r="Q916" s="545"/>
      <c r="R916" s="545"/>
      <c r="S916" s="545"/>
      <c r="T916" s="545"/>
      <c r="U916" s="545"/>
      <c r="V916" s="545"/>
      <c r="W916" s="545"/>
      <c r="X916" s="545"/>
      <c r="Y916" s="545"/>
      <c r="Z916" s="545"/>
    </row>
    <row r="917" ht="9.0" customHeight="1">
      <c r="A917" s="545"/>
      <c r="B917" s="545"/>
      <c r="C917" s="545"/>
      <c r="D917" s="545"/>
      <c r="E917" s="545"/>
      <c r="F917" s="545"/>
      <c r="G917" s="545"/>
      <c r="H917" s="545"/>
      <c r="I917" s="545"/>
      <c r="J917" s="545"/>
      <c r="K917" s="545"/>
      <c r="L917" s="545"/>
      <c r="M917" s="545"/>
      <c r="N917" s="545"/>
      <c r="O917" s="545"/>
      <c r="P917" s="545"/>
      <c r="Q917" s="545"/>
      <c r="R917" s="545"/>
      <c r="S917" s="545"/>
      <c r="T917" s="545"/>
      <c r="U917" s="545"/>
      <c r="V917" s="545"/>
      <c r="W917" s="545"/>
      <c r="X917" s="545"/>
      <c r="Y917" s="545"/>
      <c r="Z917" s="545"/>
    </row>
    <row r="918" ht="9.0" customHeight="1">
      <c r="A918" s="545"/>
      <c r="B918" s="545"/>
      <c r="C918" s="545"/>
      <c r="D918" s="545"/>
      <c r="E918" s="545"/>
      <c r="F918" s="545"/>
      <c r="G918" s="545"/>
      <c r="H918" s="545"/>
      <c r="I918" s="545"/>
      <c r="J918" s="545"/>
      <c r="K918" s="545"/>
      <c r="L918" s="545"/>
      <c r="M918" s="545"/>
      <c r="N918" s="545"/>
      <c r="O918" s="545"/>
      <c r="P918" s="545"/>
      <c r="Q918" s="545"/>
      <c r="R918" s="545"/>
      <c r="S918" s="545"/>
      <c r="T918" s="545"/>
      <c r="U918" s="545"/>
      <c r="V918" s="545"/>
      <c r="W918" s="545"/>
      <c r="X918" s="545"/>
      <c r="Y918" s="545"/>
      <c r="Z918" s="545"/>
    </row>
    <row r="919" ht="9.0" customHeight="1">
      <c r="A919" s="545"/>
      <c r="B919" s="545"/>
      <c r="C919" s="545"/>
      <c r="D919" s="545"/>
      <c r="E919" s="545"/>
      <c r="F919" s="545"/>
      <c r="G919" s="545"/>
      <c r="H919" s="545"/>
      <c r="I919" s="545"/>
      <c r="J919" s="545"/>
      <c r="K919" s="545"/>
      <c r="L919" s="545"/>
      <c r="M919" s="545"/>
      <c r="N919" s="545"/>
      <c r="O919" s="545"/>
      <c r="P919" s="545"/>
      <c r="Q919" s="545"/>
      <c r="R919" s="545"/>
      <c r="S919" s="545"/>
      <c r="T919" s="545"/>
      <c r="U919" s="545"/>
      <c r="V919" s="545"/>
      <c r="W919" s="545"/>
      <c r="X919" s="545"/>
      <c r="Y919" s="545"/>
      <c r="Z919" s="545"/>
    </row>
    <row r="920" ht="9.0" customHeight="1">
      <c r="A920" s="545"/>
      <c r="B920" s="545"/>
      <c r="C920" s="545"/>
      <c r="D920" s="545"/>
      <c r="E920" s="545"/>
      <c r="F920" s="545"/>
      <c r="G920" s="545"/>
      <c r="H920" s="545"/>
      <c r="I920" s="545"/>
      <c r="J920" s="545"/>
      <c r="K920" s="545"/>
      <c r="L920" s="545"/>
      <c r="M920" s="545"/>
      <c r="N920" s="545"/>
      <c r="O920" s="545"/>
      <c r="P920" s="545"/>
      <c r="Q920" s="545"/>
      <c r="R920" s="545"/>
      <c r="S920" s="545"/>
      <c r="T920" s="545"/>
      <c r="U920" s="545"/>
      <c r="V920" s="545"/>
      <c r="W920" s="545"/>
      <c r="X920" s="545"/>
      <c r="Y920" s="545"/>
      <c r="Z920" s="545"/>
    </row>
    <row r="921" ht="9.0" customHeight="1">
      <c r="A921" s="545"/>
      <c r="B921" s="545"/>
      <c r="C921" s="545"/>
      <c r="D921" s="545"/>
      <c r="E921" s="545"/>
      <c r="F921" s="545"/>
      <c r="G921" s="545"/>
      <c r="H921" s="545"/>
      <c r="I921" s="545"/>
      <c r="J921" s="545"/>
      <c r="K921" s="545"/>
      <c r="L921" s="545"/>
      <c r="M921" s="545"/>
      <c r="N921" s="545"/>
      <c r="O921" s="545"/>
      <c r="P921" s="545"/>
      <c r="Q921" s="545"/>
      <c r="R921" s="545"/>
      <c r="S921" s="545"/>
      <c r="T921" s="545"/>
      <c r="U921" s="545"/>
      <c r="V921" s="545"/>
      <c r="W921" s="545"/>
      <c r="X921" s="545"/>
      <c r="Y921" s="545"/>
      <c r="Z921" s="545"/>
    </row>
    <row r="922" ht="9.0" customHeight="1">
      <c r="A922" s="545"/>
      <c r="B922" s="545"/>
      <c r="C922" s="545"/>
      <c r="D922" s="545"/>
      <c r="E922" s="545"/>
      <c r="F922" s="545"/>
      <c r="G922" s="545"/>
      <c r="H922" s="545"/>
      <c r="I922" s="545"/>
      <c r="J922" s="545"/>
      <c r="K922" s="545"/>
      <c r="L922" s="545"/>
      <c r="M922" s="545"/>
      <c r="N922" s="545"/>
      <c r="O922" s="545"/>
      <c r="P922" s="545"/>
      <c r="Q922" s="545"/>
      <c r="R922" s="545"/>
      <c r="S922" s="545"/>
      <c r="T922" s="545"/>
      <c r="U922" s="545"/>
      <c r="V922" s="545"/>
      <c r="W922" s="545"/>
      <c r="X922" s="545"/>
      <c r="Y922" s="545"/>
      <c r="Z922" s="545"/>
    </row>
    <row r="923" ht="9.0" customHeight="1">
      <c r="A923" s="545"/>
      <c r="B923" s="545"/>
      <c r="C923" s="545"/>
      <c r="D923" s="545"/>
      <c r="E923" s="545"/>
      <c r="F923" s="545"/>
      <c r="G923" s="545"/>
      <c r="H923" s="545"/>
      <c r="I923" s="545"/>
      <c r="J923" s="545"/>
      <c r="K923" s="545"/>
      <c r="L923" s="545"/>
      <c r="M923" s="545"/>
      <c r="N923" s="545"/>
      <c r="O923" s="545"/>
      <c r="P923" s="545"/>
      <c r="Q923" s="545"/>
      <c r="R923" s="545"/>
      <c r="S923" s="545"/>
      <c r="T923" s="545"/>
      <c r="U923" s="545"/>
      <c r="V923" s="545"/>
      <c r="W923" s="545"/>
      <c r="X923" s="545"/>
      <c r="Y923" s="545"/>
      <c r="Z923" s="545"/>
    </row>
    <row r="924" ht="9.0" customHeight="1">
      <c r="A924" s="545"/>
      <c r="B924" s="545"/>
      <c r="C924" s="545"/>
      <c r="D924" s="545"/>
      <c r="E924" s="545"/>
      <c r="F924" s="545"/>
      <c r="G924" s="545"/>
      <c r="H924" s="545"/>
      <c r="I924" s="545"/>
      <c r="J924" s="545"/>
      <c r="K924" s="545"/>
      <c r="L924" s="545"/>
      <c r="M924" s="545"/>
      <c r="N924" s="545"/>
      <c r="O924" s="545"/>
      <c r="P924" s="545"/>
      <c r="Q924" s="545"/>
      <c r="R924" s="545"/>
      <c r="S924" s="545"/>
      <c r="T924" s="545"/>
      <c r="U924" s="545"/>
      <c r="V924" s="545"/>
      <c r="W924" s="545"/>
      <c r="X924" s="545"/>
      <c r="Y924" s="545"/>
      <c r="Z924" s="545"/>
    </row>
    <row r="925" ht="9.0" customHeight="1">
      <c r="A925" s="545"/>
      <c r="B925" s="545"/>
      <c r="C925" s="545"/>
      <c r="D925" s="545"/>
      <c r="E925" s="545"/>
      <c r="F925" s="545"/>
      <c r="G925" s="545"/>
      <c r="H925" s="545"/>
      <c r="I925" s="545"/>
      <c r="J925" s="545"/>
      <c r="K925" s="545"/>
      <c r="L925" s="545"/>
      <c r="M925" s="545"/>
      <c r="N925" s="545"/>
      <c r="O925" s="545"/>
      <c r="P925" s="545"/>
      <c r="Q925" s="545"/>
      <c r="R925" s="545"/>
      <c r="S925" s="545"/>
      <c r="T925" s="545"/>
      <c r="U925" s="545"/>
      <c r="V925" s="545"/>
      <c r="W925" s="545"/>
      <c r="X925" s="545"/>
      <c r="Y925" s="545"/>
      <c r="Z925" s="545"/>
    </row>
    <row r="926" ht="9.0" customHeight="1">
      <c r="A926" s="545"/>
      <c r="B926" s="545"/>
      <c r="C926" s="545"/>
      <c r="D926" s="545"/>
      <c r="E926" s="545"/>
      <c r="F926" s="545"/>
      <c r="G926" s="545"/>
      <c r="H926" s="545"/>
      <c r="I926" s="545"/>
      <c r="J926" s="545"/>
      <c r="K926" s="545"/>
      <c r="L926" s="545"/>
      <c r="M926" s="545"/>
      <c r="N926" s="545"/>
      <c r="O926" s="545"/>
      <c r="P926" s="545"/>
      <c r="Q926" s="545"/>
      <c r="R926" s="545"/>
      <c r="S926" s="545"/>
      <c r="T926" s="545"/>
      <c r="U926" s="545"/>
      <c r="V926" s="545"/>
      <c r="W926" s="545"/>
      <c r="X926" s="545"/>
      <c r="Y926" s="545"/>
      <c r="Z926" s="545"/>
    </row>
    <row r="927" ht="9.0" customHeight="1">
      <c r="A927" s="545"/>
      <c r="B927" s="545"/>
      <c r="C927" s="545"/>
      <c r="D927" s="545"/>
      <c r="E927" s="545"/>
      <c r="F927" s="545"/>
      <c r="G927" s="545"/>
      <c r="H927" s="545"/>
      <c r="I927" s="545"/>
      <c r="J927" s="545"/>
      <c r="K927" s="545"/>
      <c r="L927" s="545"/>
      <c r="M927" s="545"/>
      <c r="N927" s="545"/>
      <c r="O927" s="545"/>
      <c r="P927" s="545"/>
      <c r="Q927" s="545"/>
      <c r="R927" s="545"/>
      <c r="S927" s="545"/>
      <c r="T927" s="545"/>
      <c r="U927" s="545"/>
      <c r="V927" s="545"/>
      <c r="W927" s="545"/>
      <c r="X927" s="545"/>
      <c r="Y927" s="545"/>
      <c r="Z927" s="545"/>
    </row>
    <row r="928" ht="9.0" customHeight="1">
      <c r="A928" s="545"/>
      <c r="B928" s="545"/>
      <c r="C928" s="545"/>
      <c r="D928" s="545"/>
      <c r="E928" s="545"/>
      <c r="F928" s="545"/>
      <c r="G928" s="545"/>
      <c r="H928" s="545"/>
      <c r="I928" s="545"/>
      <c r="J928" s="545"/>
      <c r="K928" s="545"/>
      <c r="L928" s="545"/>
      <c r="M928" s="545"/>
      <c r="N928" s="545"/>
      <c r="O928" s="545"/>
      <c r="P928" s="545"/>
      <c r="Q928" s="545"/>
      <c r="R928" s="545"/>
      <c r="S928" s="545"/>
      <c r="T928" s="545"/>
      <c r="U928" s="545"/>
      <c r="V928" s="545"/>
      <c r="W928" s="545"/>
      <c r="X928" s="545"/>
      <c r="Y928" s="545"/>
      <c r="Z928" s="545"/>
    </row>
    <row r="929" ht="9.0" customHeight="1">
      <c r="A929" s="545"/>
      <c r="B929" s="545"/>
      <c r="C929" s="545"/>
      <c r="D929" s="545"/>
      <c r="E929" s="545"/>
      <c r="F929" s="545"/>
      <c r="G929" s="545"/>
      <c r="H929" s="545"/>
      <c r="I929" s="545"/>
      <c r="J929" s="545"/>
      <c r="K929" s="545"/>
      <c r="L929" s="545"/>
      <c r="M929" s="545"/>
      <c r="N929" s="545"/>
      <c r="O929" s="545"/>
      <c r="P929" s="545"/>
      <c r="Q929" s="545"/>
      <c r="R929" s="545"/>
      <c r="S929" s="545"/>
      <c r="T929" s="545"/>
      <c r="U929" s="545"/>
      <c r="V929" s="545"/>
      <c r="W929" s="545"/>
      <c r="X929" s="545"/>
      <c r="Y929" s="545"/>
      <c r="Z929" s="545"/>
    </row>
    <row r="930" ht="9.0" customHeight="1">
      <c r="A930" s="545"/>
      <c r="B930" s="545"/>
      <c r="C930" s="545"/>
      <c r="D930" s="545"/>
      <c r="E930" s="545"/>
      <c r="F930" s="545"/>
      <c r="G930" s="545"/>
      <c r="H930" s="545"/>
      <c r="I930" s="545"/>
      <c r="J930" s="545"/>
      <c r="K930" s="545"/>
      <c r="L930" s="545"/>
      <c r="M930" s="545"/>
      <c r="N930" s="545"/>
      <c r="O930" s="545"/>
      <c r="P930" s="545"/>
      <c r="Q930" s="545"/>
      <c r="R930" s="545"/>
      <c r="S930" s="545"/>
      <c r="T930" s="545"/>
      <c r="U930" s="545"/>
      <c r="V930" s="545"/>
      <c r="W930" s="545"/>
      <c r="X930" s="545"/>
      <c r="Y930" s="545"/>
      <c r="Z930" s="545"/>
    </row>
    <row r="931" ht="9.0" customHeight="1">
      <c r="A931" s="545"/>
      <c r="B931" s="545"/>
      <c r="C931" s="545"/>
      <c r="D931" s="545"/>
      <c r="E931" s="545"/>
      <c r="F931" s="545"/>
      <c r="G931" s="545"/>
      <c r="H931" s="545"/>
      <c r="I931" s="545"/>
      <c r="J931" s="545"/>
      <c r="K931" s="545"/>
      <c r="L931" s="545"/>
      <c r="M931" s="545"/>
      <c r="N931" s="545"/>
      <c r="O931" s="545"/>
      <c r="P931" s="545"/>
      <c r="Q931" s="545"/>
      <c r="R931" s="545"/>
      <c r="S931" s="545"/>
      <c r="T931" s="545"/>
      <c r="U931" s="545"/>
      <c r="V931" s="545"/>
      <c r="W931" s="545"/>
      <c r="X931" s="545"/>
      <c r="Y931" s="545"/>
      <c r="Z931" s="545"/>
    </row>
    <row r="932" ht="9.0" customHeight="1">
      <c r="A932" s="545"/>
      <c r="B932" s="545"/>
      <c r="C932" s="545"/>
      <c r="D932" s="545"/>
      <c r="E932" s="545"/>
      <c r="F932" s="545"/>
      <c r="G932" s="545"/>
      <c r="H932" s="545"/>
      <c r="I932" s="545"/>
      <c r="J932" s="545"/>
      <c r="K932" s="545"/>
      <c r="L932" s="545"/>
      <c r="M932" s="545"/>
      <c r="N932" s="545"/>
      <c r="O932" s="545"/>
      <c r="P932" s="545"/>
      <c r="Q932" s="545"/>
      <c r="R932" s="545"/>
      <c r="S932" s="545"/>
      <c r="T932" s="545"/>
      <c r="U932" s="545"/>
      <c r="V932" s="545"/>
      <c r="W932" s="545"/>
      <c r="X932" s="545"/>
      <c r="Y932" s="545"/>
      <c r="Z932" s="545"/>
    </row>
    <row r="933" ht="9.0" customHeight="1">
      <c r="A933" s="545"/>
      <c r="B933" s="545"/>
      <c r="C933" s="545"/>
      <c r="D933" s="545"/>
      <c r="E933" s="545"/>
      <c r="F933" s="545"/>
      <c r="G933" s="545"/>
      <c r="H933" s="545"/>
      <c r="I933" s="545"/>
      <c r="J933" s="545"/>
      <c r="K933" s="545"/>
      <c r="L933" s="545"/>
      <c r="M933" s="545"/>
      <c r="N933" s="545"/>
      <c r="O933" s="545"/>
      <c r="P933" s="545"/>
      <c r="Q933" s="545"/>
      <c r="R933" s="545"/>
      <c r="S933" s="545"/>
      <c r="T933" s="545"/>
      <c r="U933" s="545"/>
      <c r="V933" s="545"/>
      <c r="W933" s="545"/>
      <c r="X933" s="545"/>
      <c r="Y933" s="545"/>
      <c r="Z933" s="545"/>
    </row>
    <row r="934" ht="9.0" customHeight="1">
      <c r="A934" s="545"/>
      <c r="B934" s="545"/>
      <c r="C934" s="545"/>
      <c r="D934" s="545"/>
      <c r="E934" s="545"/>
      <c r="F934" s="545"/>
      <c r="G934" s="545"/>
      <c r="H934" s="545"/>
      <c r="I934" s="545"/>
      <c r="J934" s="545"/>
      <c r="K934" s="545"/>
      <c r="L934" s="545"/>
      <c r="M934" s="545"/>
      <c r="N934" s="545"/>
      <c r="O934" s="545"/>
      <c r="P934" s="545"/>
      <c r="Q934" s="545"/>
      <c r="R934" s="545"/>
      <c r="S934" s="545"/>
      <c r="T934" s="545"/>
      <c r="U934" s="545"/>
      <c r="V934" s="545"/>
      <c r="W934" s="545"/>
      <c r="X934" s="545"/>
      <c r="Y934" s="545"/>
      <c r="Z934" s="545"/>
    </row>
    <row r="935" ht="9.0" customHeight="1">
      <c r="A935" s="545"/>
      <c r="B935" s="545"/>
      <c r="C935" s="545"/>
      <c r="D935" s="545"/>
      <c r="E935" s="545"/>
      <c r="F935" s="545"/>
      <c r="G935" s="545"/>
      <c r="H935" s="545"/>
      <c r="I935" s="545"/>
      <c r="J935" s="545"/>
      <c r="K935" s="545"/>
      <c r="L935" s="545"/>
      <c r="M935" s="545"/>
      <c r="N935" s="545"/>
      <c r="O935" s="545"/>
      <c r="P935" s="545"/>
      <c r="Q935" s="545"/>
      <c r="R935" s="545"/>
      <c r="S935" s="545"/>
      <c r="T935" s="545"/>
      <c r="U935" s="545"/>
      <c r="V935" s="545"/>
      <c r="W935" s="545"/>
      <c r="X935" s="545"/>
      <c r="Y935" s="545"/>
      <c r="Z935" s="545"/>
    </row>
    <row r="936" ht="9.0" customHeight="1">
      <c r="A936" s="545"/>
      <c r="B936" s="545"/>
      <c r="C936" s="545"/>
      <c r="D936" s="545"/>
      <c r="E936" s="545"/>
      <c r="F936" s="545"/>
      <c r="G936" s="545"/>
      <c r="H936" s="545"/>
      <c r="I936" s="545"/>
      <c r="J936" s="545"/>
      <c r="K936" s="545"/>
      <c r="L936" s="545"/>
      <c r="M936" s="545"/>
      <c r="N936" s="545"/>
      <c r="O936" s="545"/>
      <c r="P936" s="545"/>
      <c r="Q936" s="545"/>
      <c r="R936" s="545"/>
      <c r="S936" s="545"/>
      <c r="T936" s="545"/>
      <c r="U936" s="545"/>
      <c r="V936" s="545"/>
      <c r="W936" s="545"/>
      <c r="X936" s="545"/>
      <c r="Y936" s="545"/>
      <c r="Z936" s="545"/>
    </row>
    <row r="937" ht="9.0" customHeight="1">
      <c r="A937" s="545"/>
      <c r="B937" s="545"/>
      <c r="C937" s="545"/>
      <c r="D937" s="545"/>
      <c r="E937" s="545"/>
      <c r="F937" s="545"/>
      <c r="G937" s="545"/>
      <c r="H937" s="545"/>
      <c r="I937" s="545"/>
      <c r="J937" s="545"/>
      <c r="K937" s="545"/>
      <c r="L937" s="545"/>
      <c r="M937" s="545"/>
      <c r="N937" s="545"/>
      <c r="O937" s="545"/>
      <c r="P937" s="545"/>
      <c r="Q937" s="545"/>
      <c r="R937" s="545"/>
      <c r="S937" s="545"/>
      <c r="T937" s="545"/>
      <c r="U937" s="545"/>
      <c r="V937" s="545"/>
      <c r="W937" s="545"/>
      <c r="X937" s="545"/>
      <c r="Y937" s="545"/>
      <c r="Z937" s="545"/>
    </row>
    <row r="938" ht="9.0" customHeight="1">
      <c r="A938" s="545"/>
      <c r="B938" s="545"/>
      <c r="C938" s="545"/>
      <c r="D938" s="545"/>
      <c r="E938" s="545"/>
      <c r="F938" s="545"/>
      <c r="G938" s="545"/>
      <c r="H938" s="545"/>
      <c r="I938" s="545"/>
      <c r="J938" s="545"/>
      <c r="K938" s="545"/>
      <c r="L938" s="545"/>
      <c r="M938" s="545"/>
      <c r="N938" s="545"/>
      <c r="O938" s="545"/>
      <c r="P938" s="545"/>
      <c r="Q938" s="545"/>
      <c r="R938" s="545"/>
      <c r="S938" s="545"/>
      <c r="T938" s="545"/>
      <c r="U938" s="545"/>
      <c r="V938" s="545"/>
      <c r="W938" s="545"/>
      <c r="X938" s="545"/>
      <c r="Y938" s="545"/>
      <c r="Z938" s="545"/>
    </row>
    <row r="939" ht="9.0" customHeight="1">
      <c r="A939" s="545"/>
      <c r="B939" s="545"/>
      <c r="C939" s="545"/>
      <c r="D939" s="545"/>
      <c r="E939" s="545"/>
      <c r="F939" s="545"/>
      <c r="G939" s="545"/>
      <c r="H939" s="545"/>
      <c r="I939" s="545"/>
      <c r="J939" s="545"/>
      <c r="K939" s="545"/>
      <c r="L939" s="545"/>
      <c r="M939" s="545"/>
      <c r="N939" s="545"/>
      <c r="O939" s="545"/>
      <c r="P939" s="545"/>
      <c r="Q939" s="545"/>
      <c r="R939" s="545"/>
      <c r="S939" s="545"/>
      <c r="T939" s="545"/>
      <c r="U939" s="545"/>
      <c r="V939" s="545"/>
      <c r="W939" s="545"/>
      <c r="X939" s="545"/>
      <c r="Y939" s="545"/>
      <c r="Z939" s="545"/>
    </row>
    <row r="940" ht="9.0" customHeight="1">
      <c r="A940" s="545"/>
      <c r="B940" s="545"/>
      <c r="C940" s="545"/>
      <c r="D940" s="545"/>
      <c r="E940" s="545"/>
      <c r="F940" s="545"/>
      <c r="G940" s="545"/>
      <c r="H940" s="545"/>
      <c r="I940" s="545"/>
      <c r="J940" s="545"/>
      <c r="K940" s="545"/>
      <c r="L940" s="545"/>
      <c r="M940" s="545"/>
      <c r="N940" s="545"/>
      <c r="O940" s="545"/>
      <c r="P940" s="545"/>
      <c r="Q940" s="545"/>
      <c r="R940" s="545"/>
      <c r="S940" s="545"/>
      <c r="T940" s="545"/>
      <c r="U940" s="545"/>
      <c r="V940" s="545"/>
      <c r="W940" s="545"/>
      <c r="X940" s="545"/>
      <c r="Y940" s="545"/>
      <c r="Z940" s="545"/>
    </row>
    <row r="941" ht="9.0" customHeight="1">
      <c r="A941" s="545"/>
      <c r="B941" s="545"/>
      <c r="C941" s="545"/>
      <c r="D941" s="545"/>
      <c r="E941" s="545"/>
      <c r="F941" s="545"/>
      <c r="G941" s="545"/>
      <c r="H941" s="545"/>
      <c r="I941" s="545"/>
      <c r="J941" s="545"/>
      <c r="K941" s="545"/>
      <c r="L941" s="545"/>
      <c r="M941" s="545"/>
      <c r="N941" s="545"/>
      <c r="O941" s="545"/>
      <c r="P941" s="545"/>
      <c r="Q941" s="545"/>
      <c r="R941" s="545"/>
      <c r="S941" s="545"/>
      <c r="T941" s="545"/>
      <c r="U941" s="545"/>
      <c r="V941" s="545"/>
      <c r="W941" s="545"/>
      <c r="X941" s="545"/>
      <c r="Y941" s="545"/>
      <c r="Z941" s="545"/>
    </row>
    <row r="942" ht="9.0" customHeight="1">
      <c r="A942" s="545"/>
      <c r="B942" s="545"/>
      <c r="C942" s="545"/>
      <c r="D942" s="545"/>
      <c r="E942" s="545"/>
      <c r="F942" s="545"/>
      <c r="G942" s="545"/>
      <c r="H942" s="545"/>
      <c r="I942" s="545"/>
      <c r="J942" s="545"/>
      <c r="K942" s="545"/>
      <c r="L942" s="545"/>
      <c r="M942" s="545"/>
      <c r="N942" s="545"/>
      <c r="O942" s="545"/>
      <c r="P942" s="545"/>
      <c r="Q942" s="545"/>
      <c r="R942" s="545"/>
      <c r="S942" s="545"/>
      <c r="T942" s="545"/>
      <c r="U942" s="545"/>
      <c r="V942" s="545"/>
      <c r="W942" s="545"/>
      <c r="X942" s="545"/>
      <c r="Y942" s="545"/>
      <c r="Z942" s="545"/>
    </row>
    <row r="943" ht="9.0" customHeight="1">
      <c r="A943" s="545"/>
      <c r="B943" s="545"/>
      <c r="C943" s="545"/>
      <c r="D943" s="545"/>
      <c r="E943" s="545"/>
      <c r="F943" s="545"/>
      <c r="G943" s="545"/>
      <c r="H943" s="545"/>
      <c r="I943" s="545"/>
      <c r="J943" s="545"/>
      <c r="K943" s="545"/>
      <c r="L943" s="545"/>
      <c r="M943" s="545"/>
      <c r="N943" s="545"/>
      <c r="O943" s="545"/>
      <c r="P943" s="545"/>
      <c r="Q943" s="545"/>
      <c r="R943" s="545"/>
      <c r="S943" s="545"/>
      <c r="T943" s="545"/>
      <c r="U943" s="545"/>
      <c r="V943" s="545"/>
      <c r="W943" s="545"/>
      <c r="X943" s="545"/>
      <c r="Y943" s="545"/>
      <c r="Z943" s="545"/>
    </row>
    <row r="944" ht="9.0" customHeight="1">
      <c r="A944" s="545"/>
      <c r="B944" s="545"/>
      <c r="C944" s="545"/>
      <c r="D944" s="545"/>
      <c r="E944" s="545"/>
      <c r="F944" s="545"/>
      <c r="G944" s="545"/>
      <c r="H944" s="545"/>
      <c r="I944" s="545"/>
      <c r="J944" s="545"/>
      <c r="K944" s="545"/>
      <c r="L944" s="545"/>
      <c r="M944" s="545"/>
      <c r="N944" s="545"/>
      <c r="O944" s="545"/>
      <c r="P944" s="545"/>
      <c r="Q944" s="545"/>
      <c r="R944" s="545"/>
      <c r="S944" s="545"/>
      <c r="T944" s="545"/>
      <c r="U944" s="545"/>
      <c r="V944" s="545"/>
      <c r="W944" s="545"/>
      <c r="X944" s="545"/>
      <c r="Y944" s="545"/>
      <c r="Z944" s="545"/>
    </row>
    <row r="945" ht="9.0" customHeight="1">
      <c r="A945" s="545"/>
      <c r="B945" s="545"/>
      <c r="C945" s="545"/>
      <c r="D945" s="545"/>
      <c r="E945" s="545"/>
      <c r="F945" s="545"/>
      <c r="G945" s="545"/>
      <c r="H945" s="545"/>
      <c r="I945" s="545"/>
      <c r="J945" s="545"/>
      <c r="K945" s="545"/>
      <c r="L945" s="545"/>
      <c r="M945" s="545"/>
      <c r="N945" s="545"/>
      <c r="O945" s="545"/>
      <c r="P945" s="545"/>
      <c r="Q945" s="545"/>
      <c r="R945" s="545"/>
      <c r="S945" s="545"/>
      <c r="T945" s="545"/>
      <c r="U945" s="545"/>
      <c r="V945" s="545"/>
      <c r="W945" s="545"/>
      <c r="X945" s="545"/>
      <c r="Y945" s="545"/>
      <c r="Z945" s="545"/>
    </row>
    <row r="946" ht="9.0" customHeight="1">
      <c r="A946" s="545"/>
      <c r="B946" s="545"/>
      <c r="C946" s="545"/>
      <c r="D946" s="545"/>
      <c r="E946" s="545"/>
      <c r="F946" s="545"/>
      <c r="G946" s="545"/>
      <c r="H946" s="545"/>
      <c r="I946" s="545"/>
      <c r="J946" s="545"/>
      <c r="K946" s="545"/>
      <c r="L946" s="545"/>
      <c r="M946" s="545"/>
      <c r="N946" s="545"/>
      <c r="O946" s="545"/>
      <c r="P946" s="545"/>
      <c r="Q946" s="545"/>
      <c r="R946" s="545"/>
      <c r="S946" s="545"/>
      <c r="T946" s="545"/>
      <c r="U946" s="545"/>
      <c r="V946" s="545"/>
      <c r="W946" s="545"/>
      <c r="X946" s="545"/>
      <c r="Y946" s="545"/>
      <c r="Z946" s="545"/>
    </row>
    <row r="947" ht="9.0" customHeight="1">
      <c r="A947" s="545"/>
      <c r="B947" s="545"/>
      <c r="C947" s="545"/>
      <c r="D947" s="545"/>
      <c r="E947" s="545"/>
      <c r="F947" s="545"/>
      <c r="G947" s="545"/>
      <c r="H947" s="545"/>
      <c r="I947" s="545"/>
      <c r="J947" s="545"/>
      <c r="K947" s="545"/>
      <c r="L947" s="545"/>
      <c r="M947" s="545"/>
      <c r="N947" s="545"/>
      <c r="O947" s="545"/>
      <c r="P947" s="545"/>
      <c r="Q947" s="545"/>
      <c r="R947" s="545"/>
      <c r="S947" s="545"/>
      <c r="T947" s="545"/>
      <c r="U947" s="545"/>
      <c r="V947" s="545"/>
      <c r="W947" s="545"/>
      <c r="X947" s="545"/>
      <c r="Y947" s="545"/>
      <c r="Z947" s="545"/>
    </row>
    <row r="948" ht="9.0" customHeight="1">
      <c r="A948" s="545"/>
      <c r="B948" s="545"/>
      <c r="C948" s="545"/>
      <c r="D948" s="545"/>
      <c r="E948" s="545"/>
      <c r="F948" s="545"/>
      <c r="G948" s="545"/>
      <c r="H948" s="545"/>
      <c r="I948" s="545"/>
      <c r="J948" s="545"/>
      <c r="K948" s="545"/>
      <c r="L948" s="545"/>
      <c r="M948" s="545"/>
      <c r="N948" s="545"/>
      <c r="O948" s="545"/>
      <c r="P948" s="545"/>
      <c r="Q948" s="545"/>
      <c r="R948" s="545"/>
      <c r="S948" s="545"/>
      <c r="T948" s="545"/>
      <c r="U948" s="545"/>
      <c r="V948" s="545"/>
      <c r="W948" s="545"/>
      <c r="X948" s="545"/>
      <c r="Y948" s="545"/>
      <c r="Z948" s="545"/>
    </row>
    <row r="949" ht="9.0" customHeight="1">
      <c r="A949" s="545"/>
      <c r="B949" s="545"/>
      <c r="C949" s="545"/>
      <c r="D949" s="545"/>
      <c r="E949" s="545"/>
      <c r="F949" s="545"/>
      <c r="G949" s="545"/>
      <c r="H949" s="545"/>
      <c r="I949" s="545"/>
      <c r="J949" s="545"/>
      <c r="K949" s="545"/>
      <c r="L949" s="545"/>
      <c r="M949" s="545"/>
      <c r="N949" s="545"/>
      <c r="O949" s="545"/>
      <c r="P949" s="545"/>
      <c r="Q949" s="545"/>
      <c r="R949" s="545"/>
      <c r="S949" s="545"/>
      <c r="T949" s="545"/>
      <c r="U949" s="545"/>
      <c r="V949" s="545"/>
      <c r="W949" s="545"/>
      <c r="X949" s="545"/>
      <c r="Y949" s="545"/>
      <c r="Z949" s="545"/>
    </row>
    <row r="950" ht="9.0" customHeight="1">
      <c r="A950" s="545"/>
      <c r="B950" s="545"/>
      <c r="C950" s="545"/>
      <c r="D950" s="545"/>
      <c r="E950" s="545"/>
      <c r="F950" s="545"/>
      <c r="G950" s="545"/>
      <c r="H950" s="545"/>
      <c r="I950" s="545"/>
      <c r="J950" s="545"/>
      <c r="K950" s="545"/>
      <c r="L950" s="545"/>
      <c r="M950" s="545"/>
      <c r="N950" s="545"/>
      <c r="O950" s="545"/>
      <c r="P950" s="545"/>
      <c r="Q950" s="545"/>
      <c r="R950" s="545"/>
      <c r="S950" s="545"/>
      <c r="T950" s="545"/>
      <c r="U950" s="545"/>
      <c r="V950" s="545"/>
      <c r="W950" s="545"/>
      <c r="X950" s="545"/>
      <c r="Y950" s="545"/>
      <c r="Z950" s="545"/>
    </row>
    <row r="951" ht="9.0" customHeight="1">
      <c r="A951" s="545"/>
      <c r="B951" s="545"/>
      <c r="C951" s="545"/>
      <c r="D951" s="545"/>
      <c r="E951" s="545"/>
      <c r="F951" s="545"/>
      <c r="G951" s="545"/>
      <c r="H951" s="545"/>
      <c r="I951" s="545"/>
      <c r="J951" s="545"/>
      <c r="K951" s="545"/>
      <c r="L951" s="545"/>
      <c r="M951" s="545"/>
      <c r="N951" s="545"/>
      <c r="O951" s="545"/>
      <c r="P951" s="545"/>
      <c r="Q951" s="545"/>
      <c r="R951" s="545"/>
      <c r="S951" s="545"/>
      <c r="T951" s="545"/>
      <c r="U951" s="545"/>
      <c r="V951" s="545"/>
      <c r="W951" s="545"/>
      <c r="X951" s="545"/>
      <c r="Y951" s="545"/>
      <c r="Z951" s="545"/>
    </row>
    <row r="952" ht="9.0" customHeight="1">
      <c r="A952" s="545"/>
      <c r="B952" s="545"/>
      <c r="C952" s="545"/>
      <c r="D952" s="545"/>
      <c r="E952" s="545"/>
      <c r="F952" s="545"/>
      <c r="G952" s="545"/>
      <c r="H952" s="545"/>
      <c r="I952" s="545"/>
      <c r="J952" s="545"/>
      <c r="K952" s="545"/>
      <c r="L952" s="545"/>
      <c r="M952" s="545"/>
      <c r="N952" s="545"/>
      <c r="O952" s="545"/>
      <c r="P952" s="545"/>
      <c r="Q952" s="545"/>
      <c r="R952" s="545"/>
      <c r="S952" s="545"/>
      <c r="T952" s="545"/>
      <c r="U952" s="545"/>
      <c r="V952" s="545"/>
      <c r="W952" s="545"/>
      <c r="X952" s="545"/>
      <c r="Y952" s="545"/>
      <c r="Z952" s="545"/>
    </row>
    <row r="953" ht="9.0" customHeight="1">
      <c r="A953" s="545"/>
      <c r="B953" s="545"/>
      <c r="C953" s="545"/>
      <c r="D953" s="545"/>
      <c r="E953" s="545"/>
      <c r="F953" s="545"/>
      <c r="G953" s="545"/>
      <c r="H953" s="545"/>
      <c r="I953" s="545"/>
      <c r="J953" s="545"/>
      <c r="K953" s="545"/>
      <c r="L953" s="545"/>
      <c r="M953" s="545"/>
      <c r="N953" s="545"/>
      <c r="O953" s="545"/>
      <c r="P953" s="545"/>
      <c r="Q953" s="545"/>
      <c r="R953" s="545"/>
      <c r="S953" s="545"/>
      <c r="T953" s="545"/>
      <c r="U953" s="545"/>
      <c r="V953" s="545"/>
      <c r="W953" s="545"/>
      <c r="X953" s="545"/>
      <c r="Y953" s="545"/>
      <c r="Z953" s="545"/>
    </row>
    <row r="954" ht="9.0" customHeight="1">
      <c r="A954" s="545"/>
      <c r="B954" s="545"/>
      <c r="C954" s="545"/>
      <c r="D954" s="545"/>
      <c r="E954" s="545"/>
      <c r="F954" s="545"/>
      <c r="G954" s="545"/>
      <c r="H954" s="545"/>
      <c r="I954" s="545"/>
      <c r="J954" s="545"/>
      <c r="K954" s="545"/>
      <c r="L954" s="545"/>
      <c r="M954" s="545"/>
      <c r="N954" s="545"/>
      <c r="O954" s="545"/>
      <c r="P954" s="545"/>
      <c r="Q954" s="545"/>
      <c r="R954" s="545"/>
      <c r="S954" s="545"/>
      <c r="T954" s="545"/>
      <c r="U954" s="545"/>
      <c r="V954" s="545"/>
      <c r="W954" s="545"/>
      <c r="X954" s="545"/>
      <c r="Y954" s="545"/>
      <c r="Z954" s="545"/>
    </row>
    <row r="955" ht="9.0" customHeight="1">
      <c r="A955" s="545"/>
      <c r="B955" s="545"/>
      <c r="C955" s="545"/>
      <c r="D955" s="545"/>
      <c r="E955" s="545"/>
      <c r="F955" s="545"/>
      <c r="G955" s="545"/>
      <c r="H955" s="545"/>
      <c r="I955" s="545"/>
      <c r="J955" s="545"/>
      <c r="K955" s="545"/>
      <c r="L955" s="545"/>
      <c r="M955" s="545"/>
      <c r="N955" s="545"/>
      <c r="O955" s="545"/>
      <c r="P955" s="545"/>
      <c r="Q955" s="545"/>
      <c r="R955" s="545"/>
      <c r="S955" s="545"/>
      <c r="T955" s="545"/>
      <c r="U955" s="545"/>
      <c r="V955" s="545"/>
      <c r="W955" s="545"/>
      <c r="X955" s="545"/>
      <c r="Y955" s="545"/>
      <c r="Z955" s="545"/>
    </row>
    <row r="956" ht="9.0" customHeight="1">
      <c r="A956" s="545"/>
      <c r="B956" s="545"/>
      <c r="C956" s="545"/>
      <c r="D956" s="545"/>
      <c r="E956" s="545"/>
      <c r="F956" s="545"/>
      <c r="G956" s="545"/>
      <c r="H956" s="545"/>
      <c r="I956" s="545"/>
      <c r="J956" s="545"/>
      <c r="K956" s="545"/>
      <c r="L956" s="545"/>
      <c r="M956" s="545"/>
      <c r="N956" s="545"/>
      <c r="O956" s="545"/>
      <c r="P956" s="545"/>
      <c r="Q956" s="545"/>
      <c r="R956" s="545"/>
      <c r="S956" s="545"/>
      <c r="T956" s="545"/>
      <c r="U956" s="545"/>
      <c r="V956" s="545"/>
      <c r="W956" s="545"/>
      <c r="X956" s="545"/>
      <c r="Y956" s="545"/>
      <c r="Z956" s="545"/>
    </row>
    <row r="957" ht="9.0" customHeight="1">
      <c r="A957" s="545"/>
      <c r="B957" s="545"/>
      <c r="C957" s="545"/>
      <c r="D957" s="545"/>
      <c r="E957" s="545"/>
      <c r="F957" s="545"/>
      <c r="G957" s="545"/>
      <c r="H957" s="545"/>
      <c r="I957" s="545"/>
      <c r="J957" s="545"/>
      <c r="K957" s="545"/>
      <c r="L957" s="545"/>
      <c r="M957" s="545"/>
      <c r="N957" s="545"/>
      <c r="O957" s="545"/>
      <c r="P957" s="545"/>
      <c r="Q957" s="545"/>
      <c r="R957" s="545"/>
      <c r="S957" s="545"/>
      <c r="T957" s="545"/>
      <c r="U957" s="545"/>
      <c r="V957" s="545"/>
      <c r="W957" s="545"/>
      <c r="X957" s="545"/>
      <c r="Y957" s="545"/>
      <c r="Z957" s="545"/>
    </row>
    <row r="958" ht="9.0" customHeight="1">
      <c r="A958" s="545"/>
      <c r="B958" s="545"/>
      <c r="C958" s="545"/>
      <c r="D958" s="545"/>
      <c r="E958" s="545"/>
      <c r="F958" s="545"/>
      <c r="G958" s="545"/>
      <c r="H958" s="545"/>
      <c r="I958" s="545"/>
      <c r="J958" s="545"/>
      <c r="K958" s="545"/>
      <c r="L958" s="545"/>
      <c r="M958" s="545"/>
      <c r="N958" s="545"/>
      <c r="O958" s="545"/>
      <c r="P958" s="545"/>
      <c r="Q958" s="545"/>
      <c r="R958" s="545"/>
      <c r="S958" s="545"/>
      <c r="T958" s="545"/>
      <c r="U958" s="545"/>
      <c r="V958" s="545"/>
      <c r="W958" s="545"/>
      <c r="X958" s="545"/>
      <c r="Y958" s="545"/>
      <c r="Z958" s="545"/>
    </row>
    <row r="959" ht="9.0" customHeight="1">
      <c r="A959" s="545"/>
      <c r="B959" s="545"/>
      <c r="C959" s="545"/>
      <c r="D959" s="545"/>
      <c r="E959" s="545"/>
      <c r="F959" s="545"/>
      <c r="G959" s="545"/>
      <c r="H959" s="545"/>
      <c r="I959" s="545"/>
      <c r="J959" s="545"/>
      <c r="K959" s="545"/>
      <c r="L959" s="545"/>
      <c r="M959" s="545"/>
      <c r="N959" s="545"/>
      <c r="O959" s="545"/>
      <c r="P959" s="545"/>
      <c r="Q959" s="545"/>
      <c r="R959" s="545"/>
      <c r="S959" s="545"/>
      <c r="T959" s="545"/>
      <c r="U959" s="545"/>
      <c r="V959" s="545"/>
      <c r="W959" s="545"/>
      <c r="X959" s="545"/>
      <c r="Y959" s="545"/>
      <c r="Z959" s="545"/>
    </row>
    <row r="960" ht="9.0" customHeight="1">
      <c r="A960" s="545"/>
      <c r="B960" s="545"/>
      <c r="C960" s="545"/>
      <c r="D960" s="545"/>
      <c r="E960" s="545"/>
      <c r="F960" s="545"/>
      <c r="G960" s="545"/>
      <c r="H960" s="545"/>
      <c r="I960" s="545"/>
      <c r="J960" s="545"/>
      <c r="K960" s="545"/>
      <c r="L960" s="545"/>
      <c r="M960" s="545"/>
      <c r="N960" s="545"/>
      <c r="O960" s="545"/>
      <c r="P960" s="545"/>
      <c r="Q960" s="545"/>
      <c r="R960" s="545"/>
      <c r="S960" s="545"/>
      <c r="T960" s="545"/>
      <c r="U960" s="545"/>
      <c r="V960" s="545"/>
      <c r="W960" s="545"/>
      <c r="X960" s="545"/>
      <c r="Y960" s="545"/>
      <c r="Z960" s="545"/>
    </row>
    <row r="961" ht="9.0" customHeight="1">
      <c r="A961" s="545"/>
      <c r="B961" s="545"/>
      <c r="C961" s="545"/>
      <c r="D961" s="545"/>
      <c r="E961" s="545"/>
      <c r="F961" s="545"/>
      <c r="G961" s="545"/>
      <c r="H961" s="545"/>
      <c r="I961" s="545"/>
      <c r="J961" s="545"/>
      <c r="K961" s="545"/>
      <c r="L961" s="545"/>
      <c r="M961" s="545"/>
      <c r="N961" s="545"/>
      <c r="O961" s="545"/>
      <c r="P961" s="545"/>
      <c r="Q961" s="545"/>
      <c r="R961" s="545"/>
      <c r="S961" s="545"/>
      <c r="T961" s="545"/>
      <c r="U961" s="545"/>
      <c r="V961" s="545"/>
      <c r="W961" s="545"/>
      <c r="X961" s="545"/>
      <c r="Y961" s="545"/>
      <c r="Z961" s="545"/>
    </row>
    <row r="962" ht="9.0" customHeight="1">
      <c r="A962" s="545"/>
      <c r="B962" s="545"/>
      <c r="C962" s="545"/>
      <c r="D962" s="545"/>
      <c r="E962" s="545"/>
      <c r="F962" s="545"/>
      <c r="G962" s="545"/>
      <c r="H962" s="545"/>
      <c r="I962" s="545"/>
      <c r="J962" s="545"/>
      <c r="K962" s="545"/>
      <c r="L962" s="545"/>
      <c r="M962" s="545"/>
      <c r="N962" s="545"/>
      <c r="O962" s="545"/>
      <c r="P962" s="545"/>
      <c r="Q962" s="545"/>
      <c r="R962" s="545"/>
      <c r="S962" s="545"/>
      <c r="T962" s="545"/>
      <c r="U962" s="545"/>
      <c r="V962" s="545"/>
      <c r="W962" s="545"/>
      <c r="X962" s="545"/>
      <c r="Y962" s="545"/>
      <c r="Z962" s="545"/>
    </row>
    <row r="963" ht="9.0" customHeight="1">
      <c r="A963" s="545"/>
      <c r="B963" s="545"/>
      <c r="C963" s="545"/>
      <c r="D963" s="545"/>
      <c r="E963" s="545"/>
      <c r="F963" s="545"/>
      <c r="G963" s="545"/>
      <c r="H963" s="545"/>
      <c r="I963" s="545"/>
      <c r="J963" s="545"/>
      <c r="K963" s="545"/>
      <c r="L963" s="545"/>
      <c r="M963" s="545"/>
      <c r="N963" s="545"/>
      <c r="O963" s="545"/>
      <c r="P963" s="545"/>
      <c r="Q963" s="545"/>
      <c r="R963" s="545"/>
      <c r="S963" s="545"/>
      <c r="T963" s="545"/>
      <c r="U963" s="545"/>
      <c r="V963" s="545"/>
      <c r="W963" s="545"/>
      <c r="X963" s="545"/>
      <c r="Y963" s="545"/>
      <c r="Z963" s="545"/>
    </row>
    <row r="964" ht="9.0" customHeight="1">
      <c r="A964" s="545"/>
      <c r="B964" s="545"/>
      <c r="C964" s="545"/>
      <c r="D964" s="545"/>
      <c r="E964" s="545"/>
      <c r="F964" s="545"/>
      <c r="G964" s="545"/>
      <c r="H964" s="545"/>
      <c r="I964" s="545"/>
      <c r="J964" s="545"/>
      <c r="K964" s="545"/>
      <c r="L964" s="545"/>
      <c r="M964" s="545"/>
      <c r="N964" s="545"/>
      <c r="O964" s="545"/>
      <c r="P964" s="545"/>
      <c r="Q964" s="545"/>
      <c r="R964" s="545"/>
      <c r="S964" s="545"/>
      <c r="T964" s="545"/>
      <c r="U964" s="545"/>
      <c r="V964" s="545"/>
      <c r="W964" s="545"/>
      <c r="X964" s="545"/>
      <c r="Y964" s="545"/>
      <c r="Z964" s="545"/>
    </row>
    <row r="965" ht="9.0" customHeight="1">
      <c r="A965" s="545"/>
      <c r="B965" s="545"/>
      <c r="C965" s="545"/>
      <c r="D965" s="545"/>
      <c r="E965" s="545"/>
      <c r="F965" s="545"/>
      <c r="G965" s="545"/>
      <c r="H965" s="545"/>
      <c r="I965" s="545"/>
      <c r="J965" s="545"/>
      <c r="K965" s="545"/>
      <c r="L965" s="545"/>
      <c r="M965" s="545"/>
      <c r="N965" s="545"/>
      <c r="O965" s="545"/>
      <c r="P965" s="545"/>
      <c r="Q965" s="545"/>
      <c r="R965" s="545"/>
      <c r="S965" s="545"/>
      <c r="T965" s="545"/>
      <c r="U965" s="545"/>
      <c r="V965" s="545"/>
      <c r="W965" s="545"/>
      <c r="X965" s="545"/>
      <c r="Y965" s="545"/>
      <c r="Z965" s="545"/>
    </row>
    <row r="966" ht="9.0" customHeight="1">
      <c r="A966" s="545"/>
      <c r="B966" s="545"/>
      <c r="C966" s="545"/>
      <c r="D966" s="545"/>
      <c r="E966" s="545"/>
      <c r="F966" s="545"/>
      <c r="G966" s="545"/>
      <c r="H966" s="545"/>
      <c r="I966" s="545"/>
      <c r="J966" s="545"/>
      <c r="K966" s="545"/>
      <c r="L966" s="545"/>
      <c r="M966" s="545"/>
      <c r="N966" s="545"/>
      <c r="O966" s="545"/>
      <c r="P966" s="545"/>
      <c r="Q966" s="545"/>
      <c r="R966" s="545"/>
      <c r="S966" s="545"/>
      <c r="T966" s="545"/>
      <c r="U966" s="545"/>
      <c r="V966" s="545"/>
      <c r="W966" s="545"/>
      <c r="X966" s="545"/>
      <c r="Y966" s="545"/>
      <c r="Z966" s="545"/>
    </row>
    <row r="967" ht="9.0" customHeight="1">
      <c r="A967" s="545"/>
      <c r="B967" s="545"/>
      <c r="C967" s="545"/>
      <c r="D967" s="545"/>
      <c r="E967" s="545"/>
      <c r="F967" s="545"/>
      <c r="G967" s="545"/>
      <c r="H967" s="545"/>
      <c r="I967" s="545"/>
      <c r="J967" s="545"/>
      <c r="K967" s="545"/>
      <c r="L967" s="545"/>
      <c r="M967" s="545"/>
      <c r="N967" s="545"/>
      <c r="O967" s="545"/>
      <c r="P967" s="545"/>
      <c r="Q967" s="545"/>
      <c r="R967" s="545"/>
      <c r="S967" s="545"/>
      <c r="T967" s="545"/>
      <c r="U967" s="545"/>
      <c r="V967" s="545"/>
      <c r="W967" s="545"/>
      <c r="X967" s="545"/>
      <c r="Y967" s="545"/>
      <c r="Z967" s="545"/>
    </row>
    <row r="968" ht="9.0" customHeight="1">
      <c r="A968" s="545"/>
      <c r="B968" s="545"/>
      <c r="C968" s="545"/>
      <c r="D968" s="545"/>
      <c r="E968" s="545"/>
      <c r="F968" s="545"/>
      <c r="G968" s="545"/>
      <c r="H968" s="545"/>
      <c r="I968" s="545"/>
      <c r="J968" s="545"/>
      <c r="K968" s="545"/>
      <c r="L968" s="545"/>
      <c r="M968" s="545"/>
      <c r="N968" s="545"/>
      <c r="O968" s="545"/>
      <c r="P968" s="545"/>
      <c r="Q968" s="545"/>
      <c r="R968" s="545"/>
      <c r="S968" s="545"/>
      <c r="T968" s="545"/>
      <c r="U968" s="545"/>
      <c r="V968" s="545"/>
      <c r="W968" s="545"/>
      <c r="X968" s="545"/>
      <c r="Y968" s="545"/>
      <c r="Z968" s="545"/>
    </row>
    <row r="969" ht="9.0" customHeight="1">
      <c r="A969" s="545"/>
      <c r="B969" s="545"/>
      <c r="C969" s="545"/>
      <c r="D969" s="545"/>
      <c r="E969" s="545"/>
      <c r="F969" s="545"/>
      <c r="G969" s="545"/>
      <c r="H969" s="545"/>
      <c r="I969" s="545"/>
      <c r="J969" s="545"/>
      <c r="K969" s="545"/>
      <c r="L969" s="545"/>
      <c r="M969" s="545"/>
      <c r="N969" s="545"/>
      <c r="O969" s="545"/>
      <c r="P969" s="545"/>
      <c r="Q969" s="545"/>
      <c r="R969" s="545"/>
      <c r="S969" s="545"/>
      <c r="T969" s="545"/>
      <c r="U969" s="545"/>
      <c r="V969" s="545"/>
      <c r="W969" s="545"/>
      <c r="X969" s="545"/>
      <c r="Y969" s="545"/>
      <c r="Z969" s="545"/>
    </row>
    <row r="970" ht="9.0" customHeight="1">
      <c r="A970" s="545"/>
      <c r="B970" s="545"/>
      <c r="C970" s="545"/>
      <c r="D970" s="545"/>
      <c r="E970" s="545"/>
      <c r="F970" s="545"/>
      <c r="G970" s="545"/>
      <c r="H970" s="545"/>
      <c r="I970" s="545"/>
      <c r="J970" s="545"/>
      <c r="K970" s="545"/>
      <c r="L970" s="545"/>
      <c r="M970" s="545"/>
      <c r="N970" s="545"/>
      <c r="O970" s="545"/>
      <c r="P970" s="545"/>
      <c r="Q970" s="545"/>
      <c r="R970" s="545"/>
      <c r="S970" s="545"/>
      <c r="T970" s="545"/>
      <c r="U970" s="545"/>
      <c r="V970" s="545"/>
      <c r="W970" s="545"/>
      <c r="X970" s="545"/>
      <c r="Y970" s="545"/>
      <c r="Z970" s="545"/>
    </row>
    <row r="971" ht="9.0" customHeight="1">
      <c r="A971" s="545"/>
      <c r="B971" s="545"/>
      <c r="C971" s="545"/>
      <c r="D971" s="545"/>
      <c r="E971" s="545"/>
      <c r="F971" s="545"/>
      <c r="G971" s="545"/>
      <c r="H971" s="545"/>
      <c r="I971" s="545"/>
      <c r="J971" s="545"/>
      <c r="K971" s="545"/>
      <c r="L971" s="545"/>
      <c r="M971" s="545"/>
      <c r="N971" s="545"/>
      <c r="O971" s="545"/>
      <c r="P971" s="545"/>
      <c r="Q971" s="545"/>
      <c r="R971" s="545"/>
      <c r="S971" s="545"/>
      <c r="T971" s="545"/>
      <c r="U971" s="545"/>
      <c r="V971" s="545"/>
      <c r="W971" s="545"/>
      <c r="X971" s="545"/>
      <c r="Y971" s="545"/>
      <c r="Z971" s="545"/>
    </row>
    <row r="972" ht="9.0" customHeight="1">
      <c r="A972" s="545"/>
      <c r="B972" s="545"/>
      <c r="C972" s="545"/>
      <c r="D972" s="545"/>
      <c r="E972" s="545"/>
      <c r="F972" s="545"/>
      <c r="G972" s="545"/>
      <c r="H972" s="545"/>
      <c r="I972" s="545"/>
      <c r="J972" s="545"/>
      <c r="K972" s="545"/>
      <c r="L972" s="545"/>
      <c r="M972" s="545"/>
      <c r="N972" s="545"/>
      <c r="O972" s="545"/>
      <c r="P972" s="545"/>
      <c r="Q972" s="545"/>
      <c r="R972" s="545"/>
      <c r="S972" s="545"/>
      <c r="T972" s="545"/>
      <c r="U972" s="545"/>
      <c r="V972" s="545"/>
      <c r="W972" s="545"/>
      <c r="X972" s="545"/>
      <c r="Y972" s="545"/>
      <c r="Z972" s="545"/>
    </row>
    <row r="973" ht="9.0" customHeight="1">
      <c r="A973" s="545"/>
      <c r="B973" s="545"/>
      <c r="C973" s="545"/>
      <c r="D973" s="545"/>
      <c r="E973" s="545"/>
      <c r="F973" s="545"/>
      <c r="G973" s="545"/>
      <c r="H973" s="545"/>
      <c r="I973" s="545"/>
      <c r="J973" s="545"/>
      <c r="K973" s="545"/>
      <c r="L973" s="545"/>
      <c r="M973" s="545"/>
      <c r="N973" s="545"/>
      <c r="O973" s="545"/>
      <c r="P973" s="545"/>
      <c r="Q973" s="545"/>
      <c r="R973" s="545"/>
      <c r="S973" s="545"/>
      <c r="T973" s="545"/>
      <c r="U973" s="545"/>
      <c r="V973" s="545"/>
      <c r="W973" s="545"/>
      <c r="X973" s="545"/>
      <c r="Y973" s="545"/>
      <c r="Z973" s="545"/>
    </row>
    <row r="974" ht="9.0" customHeight="1">
      <c r="A974" s="545"/>
      <c r="B974" s="545"/>
      <c r="C974" s="545"/>
      <c r="D974" s="545"/>
      <c r="E974" s="545"/>
      <c r="F974" s="545"/>
      <c r="G974" s="545"/>
      <c r="H974" s="545"/>
      <c r="I974" s="545"/>
      <c r="J974" s="545"/>
      <c r="K974" s="545"/>
      <c r="L974" s="545"/>
      <c r="M974" s="545"/>
      <c r="N974" s="545"/>
      <c r="O974" s="545"/>
      <c r="P974" s="545"/>
      <c r="Q974" s="545"/>
      <c r="R974" s="545"/>
      <c r="S974" s="545"/>
      <c r="T974" s="545"/>
      <c r="U974" s="545"/>
      <c r="V974" s="545"/>
      <c r="W974" s="545"/>
      <c r="X974" s="545"/>
      <c r="Y974" s="545"/>
      <c r="Z974" s="545"/>
    </row>
    <row r="975" ht="9.0" customHeight="1">
      <c r="A975" s="545"/>
      <c r="B975" s="545"/>
      <c r="C975" s="545"/>
      <c r="D975" s="545"/>
      <c r="E975" s="545"/>
      <c r="F975" s="545"/>
      <c r="G975" s="545"/>
      <c r="H975" s="545"/>
      <c r="I975" s="545"/>
      <c r="J975" s="545"/>
      <c r="K975" s="545"/>
      <c r="L975" s="545"/>
      <c r="M975" s="545"/>
      <c r="N975" s="545"/>
      <c r="O975" s="545"/>
      <c r="P975" s="545"/>
      <c r="Q975" s="545"/>
      <c r="R975" s="545"/>
      <c r="S975" s="545"/>
      <c r="T975" s="545"/>
      <c r="U975" s="545"/>
      <c r="V975" s="545"/>
      <c r="W975" s="545"/>
      <c r="X975" s="545"/>
      <c r="Y975" s="545"/>
      <c r="Z975" s="545"/>
    </row>
    <row r="976" ht="9.0" customHeight="1">
      <c r="A976" s="545"/>
      <c r="B976" s="545"/>
      <c r="C976" s="545"/>
      <c r="D976" s="545"/>
      <c r="E976" s="545"/>
      <c r="F976" s="545"/>
      <c r="G976" s="545"/>
      <c r="H976" s="545"/>
      <c r="I976" s="545"/>
      <c r="J976" s="545"/>
      <c r="K976" s="545"/>
      <c r="L976" s="545"/>
      <c r="M976" s="545"/>
      <c r="N976" s="545"/>
      <c r="O976" s="545"/>
      <c r="P976" s="545"/>
      <c r="Q976" s="545"/>
      <c r="R976" s="545"/>
      <c r="S976" s="545"/>
      <c r="T976" s="545"/>
      <c r="U976" s="545"/>
      <c r="V976" s="545"/>
      <c r="W976" s="545"/>
      <c r="X976" s="545"/>
      <c r="Y976" s="545"/>
      <c r="Z976" s="545"/>
    </row>
    <row r="977" ht="9.0" customHeight="1">
      <c r="A977" s="545"/>
      <c r="B977" s="545"/>
      <c r="C977" s="545"/>
      <c r="D977" s="545"/>
      <c r="E977" s="545"/>
      <c r="F977" s="545"/>
      <c r="G977" s="545"/>
      <c r="H977" s="545"/>
      <c r="I977" s="545"/>
      <c r="J977" s="545"/>
      <c r="K977" s="545"/>
      <c r="L977" s="545"/>
      <c r="M977" s="545"/>
      <c r="N977" s="545"/>
      <c r="O977" s="545"/>
      <c r="P977" s="545"/>
      <c r="Q977" s="545"/>
      <c r="R977" s="545"/>
      <c r="S977" s="545"/>
      <c r="T977" s="545"/>
      <c r="U977" s="545"/>
      <c r="V977" s="545"/>
      <c r="W977" s="545"/>
      <c r="X977" s="545"/>
      <c r="Y977" s="545"/>
      <c r="Z977" s="545"/>
    </row>
    <row r="978" ht="9.0" customHeight="1">
      <c r="A978" s="545"/>
      <c r="B978" s="545"/>
      <c r="C978" s="545"/>
      <c r="D978" s="545"/>
      <c r="E978" s="545"/>
      <c r="F978" s="545"/>
      <c r="G978" s="545"/>
      <c r="H978" s="545"/>
      <c r="I978" s="545"/>
      <c r="J978" s="545"/>
      <c r="K978" s="545"/>
      <c r="L978" s="545"/>
      <c r="M978" s="545"/>
      <c r="N978" s="545"/>
      <c r="O978" s="545"/>
      <c r="P978" s="545"/>
      <c r="Q978" s="545"/>
      <c r="R978" s="545"/>
      <c r="S978" s="545"/>
      <c r="T978" s="545"/>
      <c r="U978" s="545"/>
      <c r="V978" s="545"/>
      <c r="W978" s="545"/>
      <c r="X978" s="545"/>
      <c r="Y978" s="545"/>
      <c r="Z978" s="545"/>
    </row>
    <row r="979" ht="9.0" customHeight="1">
      <c r="A979" s="545"/>
      <c r="B979" s="545"/>
      <c r="C979" s="545"/>
      <c r="D979" s="545"/>
      <c r="E979" s="545"/>
      <c r="F979" s="545"/>
      <c r="G979" s="545"/>
      <c r="H979" s="545"/>
      <c r="I979" s="545"/>
      <c r="J979" s="545"/>
      <c r="K979" s="545"/>
      <c r="L979" s="545"/>
      <c r="M979" s="545"/>
      <c r="N979" s="545"/>
      <c r="O979" s="545"/>
      <c r="P979" s="545"/>
      <c r="Q979" s="545"/>
      <c r="R979" s="545"/>
      <c r="S979" s="545"/>
      <c r="T979" s="545"/>
      <c r="U979" s="545"/>
      <c r="V979" s="545"/>
      <c r="W979" s="545"/>
      <c r="X979" s="545"/>
      <c r="Y979" s="545"/>
      <c r="Z979" s="545"/>
    </row>
    <row r="980" ht="9.0" customHeight="1">
      <c r="A980" s="545"/>
      <c r="B980" s="545"/>
      <c r="C980" s="545"/>
      <c r="D980" s="545"/>
      <c r="E980" s="545"/>
      <c r="F980" s="545"/>
      <c r="G980" s="545"/>
      <c r="H980" s="545"/>
      <c r="I980" s="545"/>
      <c r="J980" s="545"/>
      <c r="K980" s="545"/>
      <c r="L980" s="545"/>
      <c r="M980" s="545"/>
      <c r="N980" s="545"/>
      <c r="O980" s="545"/>
      <c r="P980" s="545"/>
      <c r="Q980" s="545"/>
      <c r="R980" s="545"/>
      <c r="S980" s="545"/>
      <c r="T980" s="545"/>
      <c r="U980" s="545"/>
      <c r="V980" s="545"/>
      <c r="W980" s="545"/>
      <c r="X980" s="545"/>
      <c r="Y980" s="545"/>
      <c r="Z980" s="545"/>
    </row>
    <row r="981" ht="9.0" customHeight="1">
      <c r="A981" s="545"/>
      <c r="B981" s="545"/>
      <c r="C981" s="545"/>
      <c r="D981" s="545"/>
      <c r="E981" s="545"/>
      <c r="F981" s="545"/>
      <c r="G981" s="545"/>
      <c r="H981" s="545"/>
      <c r="I981" s="545"/>
      <c r="J981" s="545"/>
      <c r="K981" s="545"/>
      <c r="L981" s="545"/>
      <c r="M981" s="545"/>
      <c r="N981" s="545"/>
      <c r="O981" s="545"/>
      <c r="P981" s="545"/>
      <c r="Q981" s="545"/>
      <c r="R981" s="545"/>
      <c r="S981" s="545"/>
      <c r="T981" s="545"/>
      <c r="U981" s="545"/>
      <c r="V981" s="545"/>
      <c r="W981" s="545"/>
      <c r="X981" s="545"/>
      <c r="Y981" s="545"/>
      <c r="Z981" s="545"/>
    </row>
    <row r="982" ht="9.0" customHeight="1">
      <c r="A982" s="545"/>
      <c r="B982" s="545"/>
      <c r="C982" s="545"/>
      <c r="D982" s="545"/>
      <c r="E982" s="545"/>
      <c r="F982" s="545"/>
      <c r="G982" s="545"/>
      <c r="H982" s="545"/>
      <c r="I982" s="545"/>
      <c r="J982" s="545"/>
      <c r="K982" s="545"/>
      <c r="L982" s="545"/>
      <c r="M982" s="545"/>
      <c r="N982" s="545"/>
      <c r="O982" s="545"/>
      <c r="P982" s="545"/>
      <c r="Q982" s="545"/>
      <c r="R982" s="545"/>
      <c r="S982" s="545"/>
      <c r="T982" s="545"/>
      <c r="U982" s="545"/>
      <c r="V982" s="545"/>
      <c r="W982" s="545"/>
      <c r="X982" s="545"/>
      <c r="Y982" s="545"/>
      <c r="Z982" s="545"/>
    </row>
    <row r="983" ht="9.0" customHeight="1">
      <c r="A983" s="545"/>
      <c r="B983" s="545"/>
      <c r="C983" s="545"/>
      <c r="D983" s="545"/>
      <c r="E983" s="545"/>
      <c r="F983" s="545"/>
      <c r="G983" s="545"/>
      <c r="H983" s="545"/>
      <c r="I983" s="545"/>
      <c r="J983" s="545"/>
      <c r="K983" s="545"/>
      <c r="L983" s="545"/>
      <c r="M983" s="545"/>
      <c r="N983" s="545"/>
      <c r="O983" s="545"/>
      <c r="P983" s="545"/>
      <c r="Q983" s="545"/>
      <c r="R983" s="545"/>
      <c r="S983" s="545"/>
      <c r="T983" s="545"/>
      <c r="U983" s="545"/>
      <c r="V983" s="545"/>
      <c r="W983" s="545"/>
      <c r="X983" s="545"/>
      <c r="Y983" s="545"/>
      <c r="Z983" s="545"/>
    </row>
    <row r="984" ht="9.0" customHeight="1">
      <c r="A984" s="545"/>
      <c r="B984" s="545"/>
      <c r="C984" s="545"/>
      <c r="D984" s="545"/>
      <c r="E984" s="545"/>
      <c r="F984" s="545"/>
      <c r="G984" s="545"/>
      <c r="H984" s="545"/>
      <c r="I984" s="545"/>
      <c r="J984" s="545"/>
      <c r="K984" s="545"/>
      <c r="L984" s="545"/>
      <c r="M984" s="545"/>
      <c r="N984" s="545"/>
      <c r="O984" s="545"/>
      <c r="P984" s="545"/>
      <c r="Q984" s="545"/>
      <c r="R984" s="545"/>
      <c r="S984" s="545"/>
      <c r="T984" s="545"/>
      <c r="U984" s="545"/>
      <c r="V984" s="545"/>
      <c r="W984" s="545"/>
      <c r="X984" s="545"/>
      <c r="Y984" s="545"/>
      <c r="Z984" s="545"/>
    </row>
    <row r="985" ht="9.0" customHeight="1">
      <c r="A985" s="545"/>
      <c r="B985" s="545"/>
      <c r="C985" s="545"/>
      <c r="D985" s="545"/>
      <c r="E985" s="545"/>
      <c r="F985" s="545"/>
      <c r="G985" s="545"/>
      <c r="H985" s="545"/>
      <c r="I985" s="545"/>
      <c r="J985" s="545"/>
      <c r="K985" s="545"/>
      <c r="L985" s="545"/>
      <c r="M985" s="545"/>
      <c r="N985" s="545"/>
      <c r="O985" s="545"/>
      <c r="P985" s="545"/>
      <c r="Q985" s="545"/>
      <c r="R985" s="545"/>
      <c r="S985" s="545"/>
      <c r="T985" s="545"/>
      <c r="U985" s="545"/>
      <c r="V985" s="545"/>
      <c r="W985" s="545"/>
      <c r="X985" s="545"/>
      <c r="Y985" s="545"/>
      <c r="Z985" s="545"/>
    </row>
    <row r="986" ht="9.0" customHeight="1">
      <c r="A986" s="545"/>
      <c r="B986" s="545"/>
      <c r="C986" s="545"/>
      <c r="D986" s="545"/>
      <c r="E986" s="545"/>
      <c r="F986" s="545"/>
      <c r="G986" s="545"/>
      <c r="H986" s="545"/>
      <c r="I986" s="545"/>
      <c r="J986" s="545"/>
      <c r="K986" s="545"/>
      <c r="L986" s="545"/>
      <c r="M986" s="545"/>
      <c r="N986" s="545"/>
      <c r="O986" s="545"/>
      <c r="P986" s="545"/>
      <c r="Q986" s="545"/>
      <c r="R986" s="545"/>
      <c r="S986" s="545"/>
      <c r="T986" s="545"/>
      <c r="U986" s="545"/>
      <c r="V986" s="545"/>
      <c r="W986" s="545"/>
      <c r="X986" s="545"/>
      <c r="Y986" s="545"/>
      <c r="Z986" s="545"/>
    </row>
    <row r="987" ht="9.0" customHeight="1">
      <c r="A987" s="545"/>
      <c r="B987" s="545"/>
      <c r="C987" s="545"/>
      <c r="D987" s="545"/>
      <c r="E987" s="545"/>
      <c r="F987" s="545"/>
      <c r="G987" s="545"/>
      <c r="H987" s="545"/>
      <c r="I987" s="545"/>
      <c r="J987" s="545"/>
      <c r="K987" s="545"/>
      <c r="L987" s="545"/>
      <c r="M987" s="545"/>
      <c r="N987" s="545"/>
      <c r="O987" s="545"/>
      <c r="P987" s="545"/>
      <c r="Q987" s="545"/>
      <c r="R987" s="545"/>
      <c r="S987" s="545"/>
      <c r="T987" s="545"/>
      <c r="U987" s="545"/>
      <c r="V987" s="545"/>
      <c r="W987" s="545"/>
      <c r="X987" s="545"/>
      <c r="Y987" s="545"/>
      <c r="Z987" s="545"/>
    </row>
    <row r="988" ht="9.0" customHeight="1">
      <c r="A988" s="545"/>
      <c r="B988" s="545"/>
      <c r="C988" s="545"/>
      <c r="D988" s="545"/>
      <c r="E988" s="545"/>
      <c r="F988" s="545"/>
      <c r="G988" s="545"/>
      <c r="H988" s="545"/>
      <c r="I988" s="545"/>
      <c r="J988" s="545"/>
      <c r="K988" s="545"/>
      <c r="L988" s="545"/>
      <c r="M988" s="545"/>
      <c r="N988" s="545"/>
      <c r="O988" s="545"/>
      <c r="P988" s="545"/>
      <c r="Q988" s="545"/>
      <c r="R988" s="545"/>
      <c r="S988" s="545"/>
      <c r="T988" s="545"/>
      <c r="U988" s="545"/>
      <c r="V988" s="545"/>
      <c r="W988" s="545"/>
      <c r="X988" s="545"/>
      <c r="Y988" s="545"/>
      <c r="Z988" s="545"/>
    </row>
    <row r="989" ht="9.0" customHeight="1">
      <c r="A989" s="545"/>
      <c r="B989" s="545"/>
      <c r="C989" s="545"/>
      <c r="D989" s="545"/>
      <c r="E989" s="545"/>
      <c r="F989" s="545"/>
      <c r="G989" s="545"/>
      <c r="H989" s="545"/>
      <c r="I989" s="545"/>
      <c r="J989" s="545"/>
      <c r="K989" s="545"/>
      <c r="L989" s="545"/>
      <c r="M989" s="545"/>
      <c r="N989" s="545"/>
      <c r="O989" s="545"/>
      <c r="P989" s="545"/>
      <c r="Q989" s="545"/>
      <c r="R989" s="545"/>
      <c r="S989" s="545"/>
      <c r="T989" s="545"/>
      <c r="U989" s="545"/>
      <c r="V989" s="545"/>
      <c r="W989" s="545"/>
      <c r="X989" s="545"/>
      <c r="Y989" s="545"/>
      <c r="Z989" s="545"/>
    </row>
    <row r="990" ht="9.0" customHeight="1">
      <c r="A990" s="545"/>
      <c r="B990" s="545"/>
      <c r="C990" s="545"/>
      <c r="D990" s="545"/>
      <c r="E990" s="545"/>
      <c r="F990" s="545"/>
      <c r="G990" s="545"/>
      <c r="H990" s="545"/>
      <c r="I990" s="545"/>
      <c r="J990" s="545"/>
      <c r="K990" s="545"/>
      <c r="L990" s="545"/>
      <c r="M990" s="545"/>
      <c r="N990" s="545"/>
      <c r="O990" s="545"/>
      <c r="P990" s="545"/>
      <c r="Q990" s="545"/>
      <c r="R990" s="545"/>
      <c r="S990" s="545"/>
      <c r="T990" s="545"/>
      <c r="U990" s="545"/>
      <c r="V990" s="545"/>
      <c r="W990" s="545"/>
      <c r="X990" s="545"/>
      <c r="Y990" s="545"/>
      <c r="Z990" s="545"/>
    </row>
    <row r="991" ht="9.0" customHeight="1">
      <c r="A991" s="545"/>
      <c r="B991" s="545"/>
      <c r="C991" s="545"/>
      <c r="D991" s="545"/>
      <c r="E991" s="545"/>
      <c r="F991" s="545"/>
      <c r="G991" s="545"/>
      <c r="H991" s="545"/>
      <c r="I991" s="545"/>
      <c r="J991" s="545"/>
      <c r="K991" s="545"/>
      <c r="L991" s="545"/>
      <c r="M991" s="545"/>
      <c r="N991" s="545"/>
      <c r="O991" s="545"/>
      <c r="P991" s="545"/>
      <c r="Q991" s="545"/>
      <c r="R991" s="545"/>
      <c r="S991" s="545"/>
      <c r="T991" s="545"/>
      <c r="U991" s="545"/>
      <c r="V991" s="545"/>
      <c r="W991" s="545"/>
      <c r="X991" s="545"/>
      <c r="Y991" s="545"/>
      <c r="Z991" s="545"/>
    </row>
    <row r="992" ht="9.0" customHeight="1">
      <c r="A992" s="545"/>
      <c r="B992" s="545"/>
      <c r="C992" s="545"/>
      <c r="D992" s="545"/>
      <c r="E992" s="545"/>
      <c r="F992" s="545"/>
      <c r="G992" s="545"/>
      <c r="H992" s="545"/>
      <c r="I992" s="545"/>
      <c r="J992" s="545"/>
      <c r="K992" s="545"/>
      <c r="L992" s="545"/>
      <c r="M992" s="545"/>
      <c r="N992" s="545"/>
      <c r="O992" s="545"/>
      <c r="P992" s="545"/>
      <c r="Q992" s="545"/>
      <c r="R992" s="545"/>
      <c r="S992" s="545"/>
      <c r="T992" s="545"/>
      <c r="U992" s="545"/>
      <c r="V992" s="545"/>
      <c r="W992" s="545"/>
      <c r="X992" s="545"/>
      <c r="Y992" s="545"/>
      <c r="Z992" s="545"/>
    </row>
    <row r="993" ht="9.0" customHeight="1">
      <c r="A993" s="545"/>
      <c r="B993" s="545"/>
      <c r="C993" s="545"/>
      <c r="D993" s="545"/>
      <c r="E993" s="545"/>
      <c r="F993" s="545"/>
      <c r="G993" s="545"/>
      <c r="H993" s="545"/>
      <c r="I993" s="545"/>
      <c r="J993" s="545"/>
      <c r="K993" s="545"/>
      <c r="L993" s="545"/>
      <c r="M993" s="545"/>
      <c r="N993" s="545"/>
      <c r="O993" s="545"/>
      <c r="P993" s="545"/>
      <c r="Q993" s="545"/>
      <c r="R993" s="545"/>
      <c r="S993" s="545"/>
      <c r="T993" s="545"/>
      <c r="U993" s="545"/>
      <c r="V993" s="545"/>
      <c r="W993" s="545"/>
      <c r="X993" s="545"/>
      <c r="Y993" s="545"/>
      <c r="Z993" s="545"/>
    </row>
    <row r="994" ht="9.0" customHeight="1">
      <c r="A994" s="545"/>
      <c r="B994" s="545"/>
      <c r="C994" s="545"/>
      <c r="D994" s="545"/>
      <c r="E994" s="545"/>
      <c r="F994" s="545"/>
      <c r="G994" s="545"/>
      <c r="H994" s="545"/>
      <c r="I994" s="545"/>
      <c r="J994" s="545"/>
      <c r="K994" s="545"/>
      <c r="L994" s="545"/>
      <c r="M994" s="545"/>
      <c r="N994" s="545"/>
      <c r="O994" s="545"/>
      <c r="P994" s="545"/>
      <c r="Q994" s="545"/>
      <c r="R994" s="545"/>
      <c r="S994" s="545"/>
      <c r="T994" s="545"/>
      <c r="U994" s="545"/>
      <c r="V994" s="545"/>
      <c r="W994" s="545"/>
      <c r="X994" s="545"/>
      <c r="Y994" s="545"/>
      <c r="Z994" s="545"/>
    </row>
    <row r="995" ht="9.0" customHeight="1">
      <c r="A995" s="545"/>
      <c r="B995" s="545"/>
      <c r="C995" s="545"/>
      <c r="D995" s="545"/>
      <c r="E995" s="545"/>
      <c r="F995" s="545"/>
      <c r="G995" s="545"/>
      <c r="H995" s="545"/>
      <c r="I995" s="545"/>
      <c r="J995" s="545"/>
      <c r="K995" s="545"/>
      <c r="L995" s="545"/>
      <c r="M995" s="545"/>
      <c r="N995" s="545"/>
      <c r="O995" s="545"/>
      <c r="P995" s="545"/>
      <c r="Q995" s="545"/>
      <c r="R995" s="545"/>
      <c r="S995" s="545"/>
      <c r="T995" s="545"/>
      <c r="U995" s="545"/>
      <c r="V995" s="545"/>
      <c r="W995" s="545"/>
      <c r="X995" s="545"/>
      <c r="Y995" s="545"/>
      <c r="Z995" s="545"/>
    </row>
    <row r="996" ht="9.0" customHeight="1">
      <c r="A996" s="545"/>
      <c r="B996" s="545"/>
      <c r="C996" s="545"/>
      <c r="D996" s="545"/>
      <c r="E996" s="545"/>
      <c r="F996" s="545"/>
      <c r="G996" s="545"/>
      <c r="H996" s="545"/>
      <c r="I996" s="545"/>
      <c r="J996" s="545"/>
      <c r="K996" s="545"/>
      <c r="L996" s="545"/>
      <c r="M996" s="545"/>
      <c r="N996" s="545"/>
      <c r="O996" s="545"/>
      <c r="P996" s="545"/>
      <c r="Q996" s="545"/>
      <c r="R996" s="545"/>
      <c r="S996" s="545"/>
      <c r="T996" s="545"/>
      <c r="U996" s="545"/>
      <c r="V996" s="545"/>
      <c r="W996" s="545"/>
      <c r="X996" s="545"/>
      <c r="Y996" s="545"/>
      <c r="Z996" s="545"/>
    </row>
    <row r="997" ht="9.0" customHeight="1">
      <c r="A997" s="545"/>
      <c r="B997" s="545"/>
      <c r="C997" s="545"/>
      <c r="D997" s="545"/>
      <c r="E997" s="545"/>
      <c r="F997" s="545"/>
      <c r="G997" s="545"/>
      <c r="H997" s="545"/>
      <c r="I997" s="545"/>
      <c r="J997" s="545"/>
      <c r="K997" s="545"/>
      <c r="L997" s="545"/>
      <c r="M997" s="545"/>
      <c r="N997" s="545"/>
      <c r="O997" s="545"/>
      <c r="P997" s="545"/>
      <c r="Q997" s="545"/>
      <c r="R997" s="545"/>
      <c r="S997" s="545"/>
      <c r="T997" s="545"/>
      <c r="U997" s="545"/>
      <c r="V997" s="545"/>
      <c r="W997" s="545"/>
      <c r="X997" s="545"/>
      <c r="Y997" s="545"/>
      <c r="Z997" s="545"/>
    </row>
    <row r="998" ht="9.0" customHeight="1">
      <c r="A998" s="545"/>
      <c r="B998" s="545"/>
      <c r="C998" s="545"/>
      <c r="D998" s="545"/>
      <c r="E998" s="545"/>
      <c r="F998" s="545"/>
      <c r="G998" s="545"/>
      <c r="H998" s="545"/>
      <c r="I998" s="545"/>
      <c r="J998" s="545"/>
      <c r="K998" s="545"/>
      <c r="L998" s="545"/>
      <c r="M998" s="545"/>
      <c r="N998" s="545"/>
      <c r="O998" s="545"/>
      <c r="P998" s="545"/>
      <c r="Q998" s="545"/>
      <c r="R998" s="545"/>
      <c r="S998" s="545"/>
      <c r="T998" s="545"/>
      <c r="U998" s="545"/>
      <c r="V998" s="545"/>
      <c r="W998" s="545"/>
      <c r="X998" s="545"/>
      <c r="Y998" s="545"/>
      <c r="Z998" s="545"/>
    </row>
    <row r="999" ht="9.0" customHeight="1">
      <c r="A999" s="545"/>
      <c r="B999" s="545"/>
      <c r="C999" s="545"/>
      <c r="D999" s="545"/>
      <c r="E999" s="545"/>
      <c r="F999" s="545"/>
      <c r="G999" s="545"/>
      <c r="H999" s="545"/>
      <c r="I999" s="545"/>
      <c r="J999" s="545"/>
      <c r="K999" s="545"/>
      <c r="L999" s="545"/>
      <c r="M999" s="545"/>
      <c r="N999" s="545"/>
      <c r="O999" s="545"/>
      <c r="P999" s="545"/>
      <c r="Q999" s="545"/>
      <c r="R999" s="545"/>
      <c r="S999" s="545"/>
      <c r="T999" s="545"/>
      <c r="U999" s="545"/>
      <c r="V999" s="545"/>
      <c r="W999" s="545"/>
      <c r="X999" s="545"/>
      <c r="Y999" s="545"/>
      <c r="Z999" s="545"/>
    </row>
    <row r="1000" ht="9.0" customHeight="1">
      <c r="A1000" s="545"/>
      <c r="B1000" s="545"/>
      <c r="C1000" s="545"/>
      <c r="D1000" s="545"/>
      <c r="E1000" s="545"/>
      <c r="F1000" s="545"/>
      <c r="G1000" s="545"/>
      <c r="H1000" s="545"/>
      <c r="I1000" s="545"/>
      <c r="J1000" s="545"/>
      <c r="K1000" s="545"/>
      <c r="L1000" s="545"/>
      <c r="M1000" s="545"/>
      <c r="N1000" s="545"/>
      <c r="O1000" s="545"/>
      <c r="P1000" s="545"/>
      <c r="Q1000" s="545"/>
      <c r="R1000" s="545"/>
      <c r="S1000" s="545"/>
      <c r="T1000" s="545"/>
      <c r="U1000" s="545"/>
      <c r="V1000" s="545"/>
      <c r="W1000" s="545"/>
      <c r="X1000" s="545"/>
      <c r="Y1000" s="545"/>
      <c r="Z1000" s="545"/>
    </row>
  </sheetData>
  <mergeCells count="8">
    <mergeCell ref="A1:F1"/>
    <mergeCell ref="H1:I2"/>
    <mergeCell ref="A7:A8"/>
    <mergeCell ref="B7:B8"/>
    <mergeCell ref="C7:C8"/>
    <mergeCell ref="D7:D8"/>
    <mergeCell ref="E7:E8"/>
    <mergeCell ref="F7:F8"/>
  </mergeCells>
  <printOptions/>
  <pageMargins bottom="0.984251969" footer="0.0" header="0.0" left="0.787401575" right="0.787401575" top="0.984251969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DE9D9"/>
    <pageSetUpPr/>
  </sheetPr>
  <sheetViews>
    <sheetView workbookViewId="0"/>
  </sheetViews>
  <sheetFormatPr customHeight="1" defaultColWidth="12.63" defaultRowHeight="15.0"/>
  <cols>
    <col customWidth="1" min="1" max="6" width="16.88"/>
    <col customWidth="1" min="7" max="7" width="10.63"/>
    <col customWidth="1" min="8" max="8" width="25.88"/>
    <col customWidth="1" min="9" max="26" width="10.63"/>
  </cols>
  <sheetData>
    <row r="1" ht="33.0" customHeight="1">
      <c r="A1" s="543" t="s">
        <v>416</v>
      </c>
      <c r="B1" s="238"/>
      <c r="C1" s="238"/>
      <c r="D1" s="238"/>
      <c r="E1" s="238"/>
      <c r="F1" s="544"/>
      <c r="H1" s="546" t="s">
        <v>417</v>
      </c>
      <c r="I1" s="547"/>
    </row>
    <row r="2" ht="12.0" customHeight="1">
      <c r="A2" s="548" t="s">
        <v>418</v>
      </c>
      <c r="B2" s="549"/>
      <c r="C2" s="550" t="s">
        <v>491</v>
      </c>
      <c r="D2" s="549"/>
      <c r="E2" s="549"/>
      <c r="F2" s="551"/>
      <c r="H2" s="552"/>
      <c r="I2" s="363"/>
    </row>
    <row r="3" ht="12.0" customHeight="1">
      <c r="A3" s="553" t="s">
        <v>420</v>
      </c>
      <c r="B3" s="364"/>
      <c r="C3" s="554">
        <f>'Plan financement'!C66+'Plan financement'!E66</f>
        <v>0</v>
      </c>
      <c r="D3" s="555" t="s">
        <v>421</v>
      </c>
      <c r="E3" s="364"/>
      <c r="F3" s="556"/>
    </row>
    <row r="4" ht="12.0" customHeight="1">
      <c r="A4" s="553" t="s">
        <v>422</v>
      </c>
      <c r="B4" s="364"/>
      <c r="C4" s="557">
        <f>'Plan financement'!J66/12</f>
        <v>3</v>
      </c>
      <c r="D4" s="399" t="s">
        <v>423</v>
      </c>
      <c r="E4" s="558">
        <f>C4*12</f>
        <v>36</v>
      </c>
      <c r="F4" s="556" t="s">
        <v>424</v>
      </c>
    </row>
    <row r="5" ht="12.0" customHeight="1">
      <c r="A5" s="553" t="s">
        <v>425</v>
      </c>
      <c r="B5" s="559"/>
      <c r="C5" s="560">
        <f>'Plan financement'!K66</f>
        <v>0.059</v>
      </c>
      <c r="D5" s="399" t="s">
        <v>423</v>
      </c>
      <c r="E5" s="561">
        <f>-C9</f>
        <v>0</v>
      </c>
      <c r="F5" s="556" t="s">
        <v>426</v>
      </c>
    </row>
    <row r="6" ht="12.0" customHeight="1">
      <c r="A6" s="562"/>
      <c r="B6" s="563"/>
      <c r="C6" s="563"/>
      <c r="D6" s="563"/>
      <c r="E6" s="563"/>
      <c r="F6" s="564"/>
    </row>
    <row r="7" ht="12.0" customHeight="1">
      <c r="A7" s="565" t="s">
        <v>427</v>
      </c>
      <c r="B7" s="565" t="s">
        <v>428</v>
      </c>
      <c r="C7" s="565" t="s">
        <v>123</v>
      </c>
      <c r="D7" s="565" t="s">
        <v>429</v>
      </c>
      <c r="E7" s="565" t="s">
        <v>173</v>
      </c>
      <c r="F7" s="565" t="s">
        <v>430</v>
      </c>
    </row>
    <row r="8" ht="12.0" customHeight="1">
      <c r="A8" s="566"/>
      <c r="B8" s="566"/>
      <c r="C8" s="566"/>
      <c r="D8" s="566"/>
      <c r="E8" s="566"/>
      <c r="F8" s="566"/>
    </row>
    <row r="9" ht="12.0" customHeight="1">
      <c r="A9" s="567" t="s">
        <v>431</v>
      </c>
      <c r="B9" s="568">
        <f>C3</f>
        <v>0</v>
      </c>
      <c r="C9" s="569">
        <f t="shared" ref="C9:C20" si="1">PMT($C$5/12,$E$4,$C$3,0)</f>
        <v>0</v>
      </c>
      <c r="D9" s="568">
        <f t="shared" ref="D9:D20" si="2">C9-E9</f>
        <v>0</v>
      </c>
      <c r="E9" s="569">
        <f t="shared" ref="E9:E20" si="3">-B9*$C$5/12</f>
        <v>0</v>
      </c>
      <c r="F9" s="570">
        <f t="shared" ref="F9:F20" si="4">B9+D9</f>
        <v>0</v>
      </c>
    </row>
    <row r="10" ht="12.0" customHeight="1">
      <c r="A10" s="567" t="s">
        <v>432</v>
      </c>
      <c r="B10" s="568">
        <f t="shared" ref="B10:B20" si="5">F9</f>
        <v>0</v>
      </c>
      <c r="C10" s="569">
        <f t="shared" si="1"/>
        <v>0</v>
      </c>
      <c r="D10" s="568">
        <f t="shared" si="2"/>
        <v>0</v>
      </c>
      <c r="E10" s="569">
        <f t="shared" si="3"/>
        <v>0</v>
      </c>
      <c r="F10" s="570">
        <f t="shared" si="4"/>
        <v>0</v>
      </c>
    </row>
    <row r="11" ht="12.0" customHeight="1">
      <c r="A11" s="567" t="s">
        <v>433</v>
      </c>
      <c r="B11" s="568">
        <f t="shared" si="5"/>
        <v>0</v>
      </c>
      <c r="C11" s="569">
        <f t="shared" si="1"/>
        <v>0</v>
      </c>
      <c r="D11" s="568">
        <f t="shared" si="2"/>
        <v>0</v>
      </c>
      <c r="E11" s="569">
        <f t="shared" si="3"/>
        <v>0</v>
      </c>
      <c r="F11" s="570">
        <f t="shared" si="4"/>
        <v>0</v>
      </c>
    </row>
    <row r="12" ht="12.0" customHeight="1">
      <c r="A12" s="567" t="s">
        <v>434</v>
      </c>
      <c r="B12" s="568">
        <f t="shared" si="5"/>
        <v>0</v>
      </c>
      <c r="C12" s="569">
        <f t="shared" si="1"/>
        <v>0</v>
      </c>
      <c r="D12" s="568">
        <f t="shared" si="2"/>
        <v>0</v>
      </c>
      <c r="E12" s="569">
        <f t="shared" si="3"/>
        <v>0</v>
      </c>
      <c r="F12" s="570">
        <f t="shared" si="4"/>
        <v>0</v>
      </c>
    </row>
    <row r="13" ht="12.0" customHeight="1">
      <c r="A13" s="567" t="s">
        <v>435</v>
      </c>
      <c r="B13" s="568">
        <f t="shared" si="5"/>
        <v>0</v>
      </c>
      <c r="C13" s="569">
        <f t="shared" si="1"/>
        <v>0</v>
      </c>
      <c r="D13" s="568">
        <f t="shared" si="2"/>
        <v>0</v>
      </c>
      <c r="E13" s="569">
        <f t="shared" si="3"/>
        <v>0</v>
      </c>
      <c r="F13" s="570">
        <f t="shared" si="4"/>
        <v>0</v>
      </c>
    </row>
    <row r="14" ht="12.0" customHeight="1">
      <c r="A14" s="567" t="s">
        <v>436</v>
      </c>
      <c r="B14" s="568">
        <f t="shared" si="5"/>
        <v>0</v>
      </c>
      <c r="C14" s="569">
        <f t="shared" si="1"/>
        <v>0</v>
      </c>
      <c r="D14" s="568">
        <f t="shared" si="2"/>
        <v>0</v>
      </c>
      <c r="E14" s="569">
        <f t="shared" si="3"/>
        <v>0</v>
      </c>
      <c r="F14" s="570">
        <f t="shared" si="4"/>
        <v>0</v>
      </c>
    </row>
    <row r="15" ht="12.0" customHeight="1">
      <c r="A15" s="567" t="s">
        <v>437</v>
      </c>
      <c r="B15" s="568">
        <f t="shared" si="5"/>
        <v>0</v>
      </c>
      <c r="C15" s="569">
        <f t="shared" si="1"/>
        <v>0</v>
      </c>
      <c r="D15" s="568">
        <f t="shared" si="2"/>
        <v>0</v>
      </c>
      <c r="E15" s="569">
        <f t="shared" si="3"/>
        <v>0</v>
      </c>
      <c r="F15" s="570">
        <f t="shared" si="4"/>
        <v>0</v>
      </c>
    </row>
    <row r="16" ht="12.0" customHeight="1">
      <c r="A16" s="567" t="s">
        <v>438</v>
      </c>
      <c r="B16" s="568">
        <f t="shared" si="5"/>
        <v>0</v>
      </c>
      <c r="C16" s="569">
        <f t="shared" si="1"/>
        <v>0</v>
      </c>
      <c r="D16" s="568">
        <f t="shared" si="2"/>
        <v>0</v>
      </c>
      <c r="E16" s="569">
        <f t="shared" si="3"/>
        <v>0</v>
      </c>
      <c r="F16" s="570">
        <f t="shared" si="4"/>
        <v>0</v>
      </c>
    </row>
    <row r="17" ht="12.0" customHeight="1">
      <c r="A17" s="567" t="s">
        <v>439</v>
      </c>
      <c r="B17" s="568">
        <f t="shared" si="5"/>
        <v>0</v>
      </c>
      <c r="C17" s="569">
        <f t="shared" si="1"/>
        <v>0</v>
      </c>
      <c r="D17" s="568">
        <f t="shared" si="2"/>
        <v>0</v>
      </c>
      <c r="E17" s="569">
        <f t="shared" si="3"/>
        <v>0</v>
      </c>
      <c r="F17" s="570">
        <f t="shared" si="4"/>
        <v>0</v>
      </c>
    </row>
    <row r="18" ht="12.0" customHeight="1">
      <c r="A18" s="567" t="s">
        <v>440</v>
      </c>
      <c r="B18" s="568">
        <f t="shared" si="5"/>
        <v>0</v>
      </c>
      <c r="C18" s="569">
        <f t="shared" si="1"/>
        <v>0</v>
      </c>
      <c r="D18" s="568">
        <f t="shared" si="2"/>
        <v>0</v>
      </c>
      <c r="E18" s="569">
        <f t="shared" si="3"/>
        <v>0</v>
      </c>
      <c r="F18" s="570">
        <f t="shared" si="4"/>
        <v>0</v>
      </c>
    </row>
    <row r="19" ht="12.0" customHeight="1">
      <c r="A19" s="567" t="s">
        <v>441</v>
      </c>
      <c r="B19" s="568">
        <f t="shared" si="5"/>
        <v>0</v>
      </c>
      <c r="C19" s="569">
        <f t="shared" si="1"/>
        <v>0</v>
      </c>
      <c r="D19" s="568">
        <f t="shared" si="2"/>
        <v>0</v>
      </c>
      <c r="E19" s="569">
        <f t="shared" si="3"/>
        <v>0</v>
      </c>
      <c r="F19" s="570">
        <f t="shared" si="4"/>
        <v>0</v>
      </c>
    </row>
    <row r="20" ht="12.0" customHeight="1">
      <c r="A20" s="567" t="s">
        <v>442</v>
      </c>
      <c r="B20" s="568">
        <f t="shared" si="5"/>
        <v>0</v>
      </c>
      <c r="C20" s="569">
        <f t="shared" si="1"/>
        <v>0</v>
      </c>
      <c r="D20" s="568">
        <f t="shared" si="2"/>
        <v>0</v>
      </c>
      <c r="E20" s="569">
        <f t="shared" si="3"/>
        <v>0</v>
      </c>
      <c r="F20" s="570">
        <f t="shared" si="4"/>
        <v>0</v>
      </c>
    </row>
    <row r="21" ht="12.0" customHeight="1">
      <c r="A21" s="571" t="s">
        <v>443</v>
      </c>
      <c r="B21" s="572" t="s">
        <v>444</v>
      </c>
      <c r="C21" s="573">
        <f t="shared" ref="C21:E21" si="6">SUM(C9:C20)</f>
        <v>0</v>
      </c>
      <c r="D21" s="574">
        <f t="shared" si="6"/>
        <v>0</v>
      </c>
      <c r="E21" s="573">
        <f t="shared" si="6"/>
        <v>0</v>
      </c>
      <c r="F21" s="575"/>
    </row>
    <row r="22" ht="12.0" customHeight="1">
      <c r="A22" s="567" t="s">
        <v>445</v>
      </c>
      <c r="B22" s="568">
        <f>F20</f>
        <v>0</v>
      </c>
      <c r="C22" s="569">
        <f t="shared" ref="C22:C33" si="7">PMT($C$5/12,$E$4,$C$3,0)</f>
        <v>0</v>
      </c>
      <c r="D22" s="568">
        <f t="shared" ref="D22:D33" si="8">C22-E22</f>
        <v>0</v>
      </c>
      <c r="E22" s="569">
        <f t="shared" ref="E22:E33" si="9">-B22*$C$5/12</f>
        <v>0</v>
      </c>
      <c r="F22" s="570">
        <f t="shared" ref="F22:F33" si="10">B22+D22</f>
        <v>0</v>
      </c>
    </row>
    <row r="23" ht="12.0" customHeight="1">
      <c r="A23" s="567" t="s">
        <v>446</v>
      </c>
      <c r="B23" s="568">
        <f t="shared" ref="B23:B33" si="11">F22</f>
        <v>0</v>
      </c>
      <c r="C23" s="569">
        <f t="shared" si="7"/>
        <v>0</v>
      </c>
      <c r="D23" s="568">
        <f t="shared" si="8"/>
        <v>0</v>
      </c>
      <c r="E23" s="569">
        <f t="shared" si="9"/>
        <v>0</v>
      </c>
      <c r="F23" s="570">
        <f t="shared" si="10"/>
        <v>0</v>
      </c>
    </row>
    <row r="24" ht="12.0" customHeight="1">
      <c r="A24" s="567" t="s">
        <v>447</v>
      </c>
      <c r="B24" s="568">
        <f t="shared" si="11"/>
        <v>0</v>
      </c>
      <c r="C24" s="569">
        <f t="shared" si="7"/>
        <v>0</v>
      </c>
      <c r="D24" s="568">
        <f t="shared" si="8"/>
        <v>0</v>
      </c>
      <c r="E24" s="569">
        <f t="shared" si="9"/>
        <v>0</v>
      </c>
      <c r="F24" s="570">
        <f t="shared" si="10"/>
        <v>0</v>
      </c>
    </row>
    <row r="25" ht="12.0" customHeight="1">
      <c r="A25" s="567" t="s">
        <v>448</v>
      </c>
      <c r="B25" s="568">
        <f t="shared" si="11"/>
        <v>0</v>
      </c>
      <c r="C25" s="569">
        <f t="shared" si="7"/>
        <v>0</v>
      </c>
      <c r="D25" s="568">
        <f t="shared" si="8"/>
        <v>0</v>
      </c>
      <c r="E25" s="569">
        <f t="shared" si="9"/>
        <v>0</v>
      </c>
      <c r="F25" s="570">
        <f t="shared" si="10"/>
        <v>0</v>
      </c>
    </row>
    <row r="26" ht="12.0" customHeight="1">
      <c r="A26" s="567" t="s">
        <v>449</v>
      </c>
      <c r="B26" s="568">
        <f t="shared" si="11"/>
        <v>0</v>
      </c>
      <c r="C26" s="569">
        <f t="shared" si="7"/>
        <v>0</v>
      </c>
      <c r="D26" s="568">
        <f t="shared" si="8"/>
        <v>0</v>
      </c>
      <c r="E26" s="569">
        <f t="shared" si="9"/>
        <v>0</v>
      </c>
      <c r="F26" s="570">
        <f t="shared" si="10"/>
        <v>0</v>
      </c>
    </row>
    <row r="27" ht="12.0" customHeight="1">
      <c r="A27" s="567" t="s">
        <v>450</v>
      </c>
      <c r="B27" s="568">
        <f t="shared" si="11"/>
        <v>0</v>
      </c>
      <c r="C27" s="569">
        <f t="shared" si="7"/>
        <v>0</v>
      </c>
      <c r="D27" s="568">
        <f t="shared" si="8"/>
        <v>0</v>
      </c>
      <c r="E27" s="569">
        <f t="shared" si="9"/>
        <v>0</v>
      </c>
      <c r="F27" s="570">
        <f t="shared" si="10"/>
        <v>0</v>
      </c>
    </row>
    <row r="28" ht="12.0" customHeight="1">
      <c r="A28" s="567" t="s">
        <v>451</v>
      </c>
      <c r="B28" s="568">
        <f t="shared" si="11"/>
        <v>0</v>
      </c>
      <c r="C28" s="569">
        <f t="shared" si="7"/>
        <v>0</v>
      </c>
      <c r="D28" s="568">
        <f t="shared" si="8"/>
        <v>0</v>
      </c>
      <c r="E28" s="569">
        <f t="shared" si="9"/>
        <v>0</v>
      </c>
      <c r="F28" s="570">
        <f t="shared" si="10"/>
        <v>0</v>
      </c>
    </row>
    <row r="29" ht="12.0" customHeight="1">
      <c r="A29" s="567" t="s">
        <v>452</v>
      </c>
      <c r="B29" s="568">
        <f t="shared" si="11"/>
        <v>0</v>
      </c>
      <c r="C29" s="569">
        <f t="shared" si="7"/>
        <v>0</v>
      </c>
      <c r="D29" s="568">
        <f t="shared" si="8"/>
        <v>0</v>
      </c>
      <c r="E29" s="569">
        <f t="shared" si="9"/>
        <v>0</v>
      </c>
      <c r="F29" s="570">
        <f t="shared" si="10"/>
        <v>0</v>
      </c>
    </row>
    <row r="30" ht="12.0" customHeight="1">
      <c r="A30" s="567" t="s">
        <v>453</v>
      </c>
      <c r="B30" s="568">
        <f t="shared" si="11"/>
        <v>0</v>
      </c>
      <c r="C30" s="569">
        <f t="shared" si="7"/>
        <v>0</v>
      </c>
      <c r="D30" s="568">
        <f t="shared" si="8"/>
        <v>0</v>
      </c>
      <c r="E30" s="569">
        <f t="shared" si="9"/>
        <v>0</v>
      </c>
      <c r="F30" s="570">
        <f t="shared" si="10"/>
        <v>0</v>
      </c>
    </row>
    <row r="31" ht="12.0" customHeight="1">
      <c r="A31" s="567" t="s">
        <v>454</v>
      </c>
      <c r="B31" s="568">
        <f t="shared" si="11"/>
        <v>0</v>
      </c>
      <c r="C31" s="569">
        <f t="shared" si="7"/>
        <v>0</v>
      </c>
      <c r="D31" s="568">
        <f t="shared" si="8"/>
        <v>0</v>
      </c>
      <c r="E31" s="569">
        <f t="shared" si="9"/>
        <v>0</v>
      </c>
      <c r="F31" s="570">
        <f t="shared" si="10"/>
        <v>0</v>
      </c>
    </row>
    <row r="32" ht="12.0" customHeight="1">
      <c r="A32" s="567" t="s">
        <v>455</v>
      </c>
      <c r="B32" s="568">
        <f t="shared" si="11"/>
        <v>0</v>
      </c>
      <c r="C32" s="569">
        <f t="shared" si="7"/>
        <v>0</v>
      </c>
      <c r="D32" s="568">
        <f t="shared" si="8"/>
        <v>0</v>
      </c>
      <c r="E32" s="569">
        <f t="shared" si="9"/>
        <v>0</v>
      </c>
      <c r="F32" s="570">
        <f t="shared" si="10"/>
        <v>0</v>
      </c>
    </row>
    <row r="33" ht="12.0" customHeight="1">
      <c r="A33" s="567" t="s">
        <v>456</v>
      </c>
      <c r="B33" s="568">
        <f t="shared" si="11"/>
        <v>0</v>
      </c>
      <c r="C33" s="569">
        <f t="shared" si="7"/>
        <v>0</v>
      </c>
      <c r="D33" s="568">
        <f t="shared" si="8"/>
        <v>0</v>
      </c>
      <c r="E33" s="569">
        <f t="shared" si="9"/>
        <v>0</v>
      </c>
      <c r="F33" s="570">
        <f t="shared" si="10"/>
        <v>0</v>
      </c>
    </row>
    <row r="34" ht="12.0" customHeight="1">
      <c r="A34" s="571" t="s">
        <v>443</v>
      </c>
      <c r="B34" s="572" t="s">
        <v>457</v>
      </c>
      <c r="C34" s="573">
        <f t="shared" ref="C34:E34" si="12">SUM(C22:C33)</f>
        <v>0</v>
      </c>
      <c r="D34" s="574">
        <f t="shared" si="12"/>
        <v>0</v>
      </c>
      <c r="E34" s="573">
        <f t="shared" si="12"/>
        <v>0</v>
      </c>
      <c r="F34" s="575"/>
    </row>
    <row r="35" ht="12.0" customHeight="1">
      <c r="A35" s="567" t="s">
        <v>458</v>
      </c>
      <c r="B35" s="568">
        <f>F33</f>
        <v>0</v>
      </c>
      <c r="C35" s="569">
        <f t="shared" ref="C35:C46" si="13">PMT($C$5/12,$E$4,$C$3,0)</f>
        <v>0</v>
      </c>
      <c r="D35" s="568">
        <f t="shared" ref="D35:D46" si="14">C35-E35</f>
        <v>0</v>
      </c>
      <c r="E35" s="569">
        <f t="shared" ref="E35:E46" si="15">-B35*$C$5/12</f>
        <v>0</v>
      </c>
      <c r="F35" s="570">
        <f t="shared" ref="F35:F46" si="16">B35+D35</f>
        <v>0</v>
      </c>
    </row>
    <row r="36" ht="12.0" customHeight="1">
      <c r="A36" s="567" t="s">
        <v>459</v>
      </c>
      <c r="B36" s="568">
        <f t="shared" ref="B36:B46" si="17">F35</f>
        <v>0</v>
      </c>
      <c r="C36" s="569">
        <f t="shared" si="13"/>
        <v>0</v>
      </c>
      <c r="D36" s="568">
        <f t="shared" si="14"/>
        <v>0</v>
      </c>
      <c r="E36" s="569">
        <f t="shared" si="15"/>
        <v>0</v>
      </c>
      <c r="F36" s="570">
        <f t="shared" si="16"/>
        <v>0</v>
      </c>
    </row>
    <row r="37" ht="12.0" customHeight="1">
      <c r="A37" s="567" t="s">
        <v>460</v>
      </c>
      <c r="B37" s="568">
        <f t="shared" si="17"/>
        <v>0</v>
      </c>
      <c r="C37" s="569">
        <f t="shared" si="13"/>
        <v>0</v>
      </c>
      <c r="D37" s="568">
        <f t="shared" si="14"/>
        <v>0</v>
      </c>
      <c r="E37" s="569">
        <f t="shared" si="15"/>
        <v>0</v>
      </c>
      <c r="F37" s="570">
        <f t="shared" si="16"/>
        <v>0</v>
      </c>
    </row>
    <row r="38" ht="12.0" customHeight="1">
      <c r="A38" s="567" t="s">
        <v>461</v>
      </c>
      <c r="B38" s="568">
        <f t="shared" si="17"/>
        <v>0</v>
      </c>
      <c r="C38" s="569">
        <f t="shared" si="13"/>
        <v>0</v>
      </c>
      <c r="D38" s="568">
        <f t="shared" si="14"/>
        <v>0</v>
      </c>
      <c r="E38" s="569">
        <f t="shared" si="15"/>
        <v>0</v>
      </c>
      <c r="F38" s="570">
        <f t="shared" si="16"/>
        <v>0</v>
      </c>
    </row>
    <row r="39" ht="12.0" customHeight="1">
      <c r="A39" s="567" t="s">
        <v>462</v>
      </c>
      <c r="B39" s="568">
        <f t="shared" si="17"/>
        <v>0</v>
      </c>
      <c r="C39" s="569">
        <f t="shared" si="13"/>
        <v>0</v>
      </c>
      <c r="D39" s="568">
        <f t="shared" si="14"/>
        <v>0</v>
      </c>
      <c r="E39" s="569">
        <f t="shared" si="15"/>
        <v>0</v>
      </c>
      <c r="F39" s="570">
        <f t="shared" si="16"/>
        <v>0</v>
      </c>
    </row>
    <row r="40" ht="12.0" customHeight="1">
      <c r="A40" s="567" t="s">
        <v>463</v>
      </c>
      <c r="B40" s="568">
        <f t="shared" si="17"/>
        <v>0</v>
      </c>
      <c r="C40" s="569">
        <f t="shared" si="13"/>
        <v>0</v>
      </c>
      <c r="D40" s="568">
        <f t="shared" si="14"/>
        <v>0</v>
      </c>
      <c r="E40" s="569">
        <f t="shared" si="15"/>
        <v>0</v>
      </c>
      <c r="F40" s="570">
        <f t="shared" si="16"/>
        <v>0</v>
      </c>
    </row>
    <row r="41" ht="12.0" customHeight="1">
      <c r="A41" s="567" t="s">
        <v>464</v>
      </c>
      <c r="B41" s="568">
        <f t="shared" si="17"/>
        <v>0</v>
      </c>
      <c r="C41" s="569">
        <f t="shared" si="13"/>
        <v>0</v>
      </c>
      <c r="D41" s="568">
        <f t="shared" si="14"/>
        <v>0</v>
      </c>
      <c r="E41" s="569">
        <f t="shared" si="15"/>
        <v>0</v>
      </c>
      <c r="F41" s="570">
        <f t="shared" si="16"/>
        <v>0</v>
      </c>
    </row>
    <row r="42" ht="12.0" customHeight="1">
      <c r="A42" s="567" t="s">
        <v>465</v>
      </c>
      <c r="B42" s="568">
        <f t="shared" si="17"/>
        <v>0</v>
      </c>
      <c r="C42" s="569">
        <f t="shared" si="13"/>
        <v>0</v>
      </c>
      <c r="D42" s="568">
        <f t="shared" si="14"/>
        <v>0</v>
      </c>
      <c r="E42" s="569">
        <f t="shared" si="15"/>
        <v>0</v>
      </c>
      <c r="F42" s="570">
        <f t="shared" si="16"/>
        <v>0</v>
      </c>
    </row>
    <row r="43" ht="12.0" customHeight="1">
      <c r="A43" s="567" t="s">
        <v>466</v>
      </c>
      <c r="B43" s="568">
        <f t="shared" si="17"/>
        <v>0</v>
      </c>
      <c r="C43" s="569">
        <f t="shared" si="13"/>
        <v>0</v>
      </c>
      <c r="D43" s="568">
        <f t="shared" si="14"/>
        <v>0</v>
      </c>
      <c r="E43" s="569">
        <f t="shared" si="15"/>
        <v>0</v>
      </c>
      <c r="F43" s="570">
        <f t="shared" si="16"/>
        <v>0</v>
      </c>
    </row>
    <row r="44" ht="12.0" customHeight="1">
      <c r="A44" s="567" t="s">
        <v>467</v>
      </c>
      <c r="B44" s="568">
        <f t="shared" si="17"/>
        <v>0</v>
      </c>
      <c r="C44" s="569">
        <f t="shared" si="13"/>
        <v>0</v>
      </c>
      <c r="D44" s="568">
        <f t="shared" si="14"/>
        <v>0</v>
      </c>
      <c r="E44" s="569">
        <f t="shared" si="15"/>
        <v>0</v>
      </c>
      <c r="F44" s="570">
        <f t="shared" si="16"/>
        <v>0</v>
      </c>
    </row>
    <row r="45" ht="12.0" customHeight="1">
      <c r="A45" s="567" t="s">
        <v>468</v>
      </c>
      <c r="B45" s="568">
        <f t="shared" si="17"/>
        <v>0</v>
      </c>
      <c r="C45" s="569">
        <f t="shared" si="13"/>
        <v>0</v>
      </c>
      <c r="D45" s="568">
        <f t="shared" si="14"/>
        <v>0</v>
      </c>
      <c r="E45" s="569">
        <f t="shared" si="15"/>
        <v>0</v>
      </c>
      <c r="F45" s="570">
        <f t="shared" si="16"/>
        <v>0</v>
      </c>
    </row>
    <row r="46" ht="12.0" customHeight="1">
      <c r="A46" s="567" t="s">
        <v>469</v>
      </c>
      <c r="B46" s="568">
        <f t="shared" si="17"/>
        <v>0</v>
      </c>
      <c r="C46" s="569">
        <f t="shared" si="13"/>
        <v>0</v>
      </c>
      <c r="D46" s="568">
        <f t="shared" si="14"/>
        <v>0</v>
      </c>
      <c r="E46" s="569">
        <f t="shared" si="15"/>
        <v>0</v>
      </c>
      <c r="F46" s="570">
        <f t="shared" si="16"/>
        <v>0</v>
      </c>
    </row>
    <row r="47" ht="12.0" customHeight="1">
      <c r="A47" s="571" t="s">
        <v>443</v>
      </c>
      <c r="B47" s="572" t="s">
        <v>470</v>
      </c>
      <c r="C47" s="573">
        <f t="shared" ref="C47:E47" si="18">SUM(C35:C46)</f>
        <v>0</v>
      </c>
      <c r="D47" s="574">
        <f t="shared" si="18"/>
        <v>0</v>
      </c>
      <c r="E47" s="573">
        <f t="shared" si="18"/>
        <v>0</v>
      </c>
      <c r="F47" s="575"/>
    </row>
    <row r="48" ht="12.0" customHeight="1">
      <c r="A48" s="567" t="s">
        <v>471</v>
      </c>
      <c r="B48" s="568">
        <f>F46</f>
        <v>0</v>
      </c>
      <c r="C48" s="569">
        <f t="shared" ref="C48:C59" si="19">PMT($C$5/12,$E$4,$C$3,0)</f>
        <v>0</v>
      </c>
      <c r="D48" s="568">
        <f t="shared" ref="D48:D59" si="20">C48-E48</f>
        <v>0</v>
      </c>
      <c r="E48" s="569">
        <f t="shared" ref="E48:E59" si="21">-B48*$C$5/12</f>
        <v>0</v>
      </c>
      <c r="F48" s="570">
        <f t="shared" ref="F48:F59" si="22">B48+D48</f>
        <v>0</v>
      </c>
    </row>
    <row r="49" ht="12.0" customHeight="1">
      <c r="A49" s="567" t="s">
        <v>472</v>
      </c>
      <c r="B49" s="568">
        <f t="shared" ref="B49:B59" si="23">F48</f>
        <v>0</v>
      </c>
      <c r="C49" s="569">
        <f t="shared" si="19"/>
        <v>0</v>
      </c>
      <c r="D49" s="568">
        <f t="shared" si="20"/>
        <v>0</v>
      </c>
      <c r="E49" s="569">
        <f t="shared" si="21"/>
        <v>0</v>
      </c>
      <c r="F49" s="570">
        <f t="shared" si="22"/>
        <v>0</v>
      </c>
    </row>
    <row r="50" ht="12.0" customHeight="1">
      <c r="A50" s="567" t="s">
        <v>473</v>
      </c>
      <c r="B50" s="568">
        <f t="shared" si="23"/>
        <v>0</v>
      </c>
      <c r="C50" s="569">
        <f t="shared" si="19"/>
        <v>0</v>
      </c>
      <c r="D50" s="568">
        <f t="shared" si="20"/>
        <v>0</v>
      </c>
      <c r="E50" s="569">
        <f t="shared" si="21"/>
        <v>0</v>
      </c>
      <c r="F50" s="570">
        <f t="shared" si="22"/>
        <v>0</v>
      </c>
    </row>
    <row r="51" ht="12.0" customHeight="1">
      <c r="A51" s="567" t="s">
        <v>474</v>
      </c>
      <c r="B51" s="568">
        <f t="shared" si="23"/>
        <v>0</v>
      </c>
      <c r="C51" s="569">
        <f t="shared" si="19"/>
        <v>0</v>
      </c>
      <c r="D51" s="568">
        <f t="shared" si="20"/>
        <v>0</v>
      </c>
      <c r="E51" s="569">
        <f t="shared" si="21"/>
        <v>0</v>
      </c>
      <c r="F51" s="570">
        <f t="shared" si="22"/>
        <v>0</v>
      </c>
    </row>
    <row r="52" ht="12.0" customHeight="1">
      <c r="A52" s="567" t="s">
        <v>475</v>
      </c>
      <c r="B52" s="568">
        <f t="shared" si="23"/>
        <v>0</v>
      </c>
      <c r="C52" s="569">
        <f t="shared" si="19"/>
        <v>0</v>
      </c>
      <c r="D52" s="568">
        <f t="shared" si="20"/>
        <v>0</v>
      </c>
      <c r="E52" s="569">
        <f t="shared" si="21"/>
        <v>0</v>
      </c>
      <c r="F52" s="570">
        <f t="shared" si="22"/>
        <v>0</v>
      </c>
    </row>
    <row r="53" ht="12.0" customHeight="1">
      <c r="A53" s="567" t="s">
        <v>476</v>
      </c>
      <c r="B53" s="568">
        <f t="shared" si="23"/>
        <v>0</v>
      </c>
      <c r="C53" s="569">
        <f t="shared" si="19"/>
        <v>0</v>
      </c>
      <c r="D53" s="568">
        <f t="shared" si="20"/>
        <v>0</v>
      </c>
      <c r="E53" s="569">
        <f t="shared" si="21"/>
        <v>0</v>
      </c>
      <c r="F53" s="570">
        <f t="shared" si="22"/>
        <v>0</v>
      </c>
    </row>
    <row r="54" ht="12.0" customHeight="1">
      <c r="A54" s="567" t="s">
        <v>477</v>
      </c>
      <c r="B54" s="568">
        <f t="shared" si="23"/>
        <v>0</v>
      </c>
      <c r="C54" s="569">
        <f t="shared" si="19"/>
        <v>0</v>
      </c>
      <c r="D54" s="568">
        <f t="shared" si="20"/>
        <v>0</v>
      </c>
      <c r="E54" s="569">
        <f t="shared" si="21"/>
        <v>0</v>
      </c>
      <c r="F54" s="570">
        <f t="shared" si="22"/>
        <v>0</v>
      </c>
    </row>
    <row r="55" ht="12.0" customHeight="1">
      <c r="A55" s="567" t="s">
        <v>478</v>
      </c>
      <c r="B55" s="568">
        <f t="shared" si="23"/>
        <v>0</v>
      </c>
      <c r="C55" s="569">
        <f t="shared" si="19"/>
        <v>0</v>
      </c>
      <c r="D55" s="568">
        <f t="shared" si="20"/>
        <v>0</v>
      </c>
      <c r="E55" s="569">
        <f t="shared" si="21"/>
        <v>0</v>
      </c>
      <c r="F55" s="570">
        <f t="shared" si="22"/>
        <v>0</v>
      </c>
    </row>
    <row r="56" ht="12.0" customHeight="1">
      <c r="A56" s="567" t="s">
        <v>479</v>
      </c>
      <c r="B56" s="568">
        <f t="shared" si="23"/>
        <v>0</v>
      </c>
      <c r="C56" s="569">
        <f t="shared" si="19"/>
        <v>0</v>
      </c>
      <c r="D56" s="568">
        <f t="shared" si="20"/>
        <v>0</v>
      </c>
      <c r="E56" s="569">
        <f t="shared" si="21"/>
        <v>0</v>
      </c>
      <c r="F56" s="570">
        <f t="shared" si="22"/>
        <v>0</v>
      </c>
    </row>
    <row r="57" ht="12.0" customHeight="1">
      <c r="A57" s="567" t="s">
        <v>480</v>
      </c>
      <c r="B57" s="568">
        <f t="shared" si="23"/>
        <v>0</v>
      </c>
      <c r="C57" s="569">
        <f t="shared" si="19"/>
        <v>0</v>
      </c>
      <c r="D57" s="568">
        <f t="shared" si="20"/>
        <v>0</v>
      </c>
      <c r="E57" s="569">
        <f t="shared" si="21"/>
        <v>0</v>
      </c>
      <c r="F57" s="570">
        <f t="shared" si="22"/>
        <v>0</v>
      </c>
    </row>
    <row r="58" ht="12.0" customHeight="1">
      <c r="A58" s="567" t="s">
        <v>481</v>
      </c>
      <c r="B58" s="568">
        <f t="shared" si="23"/>
        <v>0</v>
      </c>
      <c r="C58" s="569">
        <f t="shared" si="19"/>
        <v>0</v>
      </c>
      <c r="D58" s="568">
        <f t="shared" si="20"/>
        <v>0</v>
      </c>
      <c r="E58" s="569">
        <f t="shared" si="21"/>
        <v>0</v>
      </c>
      <c r="F58" s="570">
        <f t="shared" si="22"/>
        <v>0</v>
      </c>
    </row>
    <row r="59" ht="12.0" customHeight="1">
      <c r="A59" s="567" t="s">
        <v>482</v>
      </c>
      <c r="B59" s="568">
        <f t="shared" si="23"/>
        <v>0</v>
      </c>
      <c r="C59" s="569">
        <f t="shared" si="19"/>
        <v>0</v>
      </c>
      <c r="D59" s="568">
        <f t="shared" si="20"/>
        <v>0</v>
      </c>
      <c r="E59" s="569">
        <f t="shared" si="21"/>
        <v>0</v>
      </c>
      <c r="F59" s="570">
        <f t="shared" si="22"/>
        <v>0</v>
      </c>
    </row>
    <row r="60" ht="12.0" customHeight="1">
      <c r="A60" s="571" t="s">
        <v>443</v>
      </c>
      <c r="B60" s="572" t="s">
        <v>483</v>
      </c>
      <c r="C60" s="573">
        <f t="shared" ref="C60:E60" si="24">SUM(C48:C59)</f>
        <v>0</v>
      </c>
      <c r="D60" s="574">
        <f t="shared" si="24"/>
        <v>0</v>
      </c>
      <c r="E60" s="576">
        <f t="shared" si="24"/>
        <v>0</v>
      </c>
      <c r="F60" s="575"/>
    </row>
    <row r="61" ht="12.0" customHeight="1">
      <c r="A61" s="577" t="s">
        <v>427</v>
      </c>
      <c r="B61" s="578" t="s">
        <v>484</v>
      </c>
      <c r="C61" s="579" t="s">
        <v>123</v>
      </c>
      <c r="D61" s="578" t="s">
        <v>429</v>
      </c>
      <c r="E61" s="579" t="s">
        <v>173</v>
      </c>
      <c r="F61" s="580" t="s">
        <v>484</v>
      </c>
    </row>
    <row r="62" ht="12.0" customHeight="1">
      <c r="A62" s="581"/>
      <c r="B62" s="582" t="s">
        <v>485</v>
      </c>
      <c r="C62" s="583"/>
      <c r="D62" s="582"/>
      <c r="E62" s="583"/>
      <c r="F62" s="584" t="s">
        <v>486</v>
      </c>
    </row>
    <row r="63" ht="12.0" customHeight="1">
      <c r="A63" s="585" t="s">
        <v>487</v>
      </c>
      <c r="B63" s="586">
        <f>F59</f>
        <v>0</v>
      </c>
      <c r="C63" s="587">
        <f t="shared" ref="C63:C64" si="25">PMT($C$5/12,$E$4,$C$3,0)</f>
        <v>0</v>
      </c>
      <c r="D63" s="588">
        <f t="shared" ref="D63:D64" si="26">C63-E63</f>
        <v>0</v>
      </c>
      <c r="E63" s="586">
        <f t="shared" ref="E63:E64" si="27">-B63*$C$5/12</f>
        <v>0</v>
      </c>
      <c r="F63" s="589">
        <f t="shared" ref="F63:F64" si="28">B63+D63</f>
        <v>0</v>
      </c>
    </row>
    <row r="64" ht="12.0" customHeight="1">
      <c r="A64" s="590" t="s">
        <v>488</v>
      </c>
      <c r="B64" s="591">
        <f>F63</f>
        <v>0</v>
      </c>
      <c r="C64" s="592">
        <f t="shared" si="25"/>
        <v>0</v>
      </c>
      <c r="D64" s="593">
        <f t="shared" si="26"/>
        <v>0</v>
      </c>
      <c r="E64" s="591">
        <f t="shared" si="27"/>
        <v>0</v>
      </c>
      <c r="F64" s="594">
        <f t="shared" si="28"/>
        <v>0</v>
      </c>
    </row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mergeCells count="8">
    <mergeCell ref="A1:F1"/>
    <mergeCell ref="H1:I2"/>
    <mergeCell ref="A7:A8"/>
    <mergeCell ref="B7:B8"/>
    <mergeCell ref="C7:C8"/>
    <mergeCell ref="D7:D8"/>
    <mergeCell ref="E7:E8"/>
    <mergeCell ref="F7:F8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DE9D9"/>
    <pageSetUpPr/>
  </sheetPr>
  <sheetViews>
    <sheetView workbookViewId="0"/>
  </sheetViews>
  <sheetFormatPr customHeight="1" defaultColWidth="12.63" defaultRowHeight="15.0"/>
  <cols>
    <col customWidth="1" min="1" max="6" width="16.88"/>
    <col customWidth="1" min="7" max="7" width="11.5"/>
    <col customWidth="1" min="8" max="8" width="25.88"/>
    <col customWidth="1" min="9" max="26" width="11.5"/>
  </cols>
  <sheetData>
    <row r="1" ht="36.75" customHeight="1">
      <c r="A1" s="543" t="s">
        <v>416</v>
      </c>
      <c r="B1" s="238"/>
      <c r="C1" s="238"/>
      <c r="D1" s="238"/>
      <c r="E1" s="238"/>
      <c r="F1" s="544"/>
      <c r="G1" s="364"/>
      <c r="H1" s="546" t="s">
        <v>417</v>
      </c>
      <c r="I1" s="547"/>
      <c r="J1" s="364"/>
      <c r="K1" s="364"/>
      <c r="L1" s="364"/>
      <c r="M1" s="364"/>
      <c r="N1" s="364"/>
      <c r="O1" s="364"/>
      <c r="P1" s="364"/>
      <c r="Q1" s="364"/>
      <c r="R1" s="364"/>
      <c r="S1" s="364"/>
      <c r="T1" s="364"/>
      <c r="U1" s="364"/>
      <c r="V1" s="364"/>
      <c r="W1" s="364"/>
      <c r="X1" s="364"/>
      <c r="Y1" s="364"/>
      <c r="Z1" s="364"/>
    </row>
    <row r="2" ht="15.0" customHeight="1">
      <c r="A2" s="548" t="s">
        <v>418</v>
      </c>
      <c r="B2" s="549"/>
      <c r="C2" s="550" t="s">
        <v>492</v>
      </c>
      <c r="D2" s="549"/>
      <c r="E2" s="549"/>
      <c r="F2" s="551"/>
      <c r="G2" s="364"/>
      <c r="H2" s="552"/>
      <c r="I2" s="363"/>
      <c r="J2" s="364"/>
      <c r="K2" s="364"/>
      <c r="L2" s="364"/>
      <c r="M2" s="364"/>
      <c r="N2" s="364"/>
      <c r="O2" s="364"/>
      <c r="P2" s="364"/>
      <c r="Q2" s="364"/>
      <c r="R2" s="364"/>
      <c r="S2" s="364"/>
      <c r="T2" s="364"/>
      <c r="U2" s="364"/>
      <c r="V2" s="364"/>
      <c r="W2" s="364"/>
      <c r="X2" s="364"/>
      <c r="Y2" s="364"/>
      <c r="Z2" s="364"/>
    </row>
    <row r="3" ht="15.0" customHeight="1">
      <c r="A3" s="553" t="s">
        <v>420</v>
      </c>
      <c r="B3" s="364"/>
      <c r="C3" s="558">
        <f>'Plan financement'!C67+'Plan financement'!E67</f>
        <v>0</v>
      </c>
      <c r="D3" s="364" t="s">
        <v>421</v>
      </c>
      <c r="E3" s="364"/>
      <c r="F3" s="556"/>
      <c r="G3" s="364"/>
      <c r="H3" s="364"/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4"/>
      <c r="U3" s="364"/>
      <c r="V3" s="364"/>
      <c r="W3" s="364"/>
      <c r="X3" s="364"/>
      <c r="Y3" s="364"/>
      <c r="Z3" s="364"/>
    </row>
    <row r="4" ht="15.0" customHeight="1">
      <c r="A4" s="553" t="s">
        <v>422</v>
      </c>
      <c r="B4" s="364"/>
      <c r="C4" s="598">
        <f>'Plan financement'!J67/12</f>
        <v>3</v>
      </c>
      <c r="D4" s="399" t="s">
        <v>423</v>
      </c>
      <c r="E4" s="558">
        <f>C4*12</f>
        <v>36</v>
      </c>
      <c r="F4" s="556" t="s">
        <v>424</v>
      </c>
      <c r="G4" s="364"/>
      <c r="H4" s="364"/>
      <c r="I4" s="364"/>
      <c r="J4" s="364"/>
      <c r="K4" s="364"/>
      <c r="L4" s="364"/>
      <c r="M4" s="364"/>
      <c r="N4" s="364"/>
      <c r="O4" s="364"/>
      <c r="P4" s="364"/>
      <c r="Q4" s="364"/>
      <c r="R4" s="364"/>
      <c r="S4" s="364"/>
      <c r="T4" s="364"/>
      <c r="U4" s="364"/>
      <c r="V4" s="364"/>
      <c r="W4" s="364"/>
      <c r="X4" s="364"/>
      <c r="Y4" s="364"/>
      <c r="Z4" s="364"/>
    </row>
    <row r="5" ht="15.0" customHeight="1">
      <c r="A5" s="553" t="s">
        <v>425</v>
      </c>
      <c r="B5" s="559"/>
      <c r="C5" s="596">
        <f>'Plan financement'!K67</f>
        <v>0.02</v>
      </c>
      <c r="D5" s="399" t="s">
        <v>423</v>
      </c>
      <c r="E5" s="597">
        <f>-C9</f>
        <v>0</v>
      </c>
      <c r="F5" s="556" t="s">
        <v>426</v>
      </c>
      <c r="G5" s="364"/>
      <c r="H5" s="364"/>
      <c r="I5" s="364"/>
      <c r="J5" s="364"/>
      <c r="K5" s="364"/>
      <c r="L5" s="364"/>
      <c r="M5" s="364"/>
      <c r="N5" s="364"/>
      <c r="O5" s="364"/>
      <c r="P5" s="364"/>
      <c r="Q5" s="364"/>
      <c r="R5" s="364"/>
      <c r="S5" s="364"/>
      <c r="T5" s="364"/>
      <c r="U5" s="364"/>
      <c r="V5" s="364"/>
      <c r="W5" s="364"/>
      <c r="X5" s="364"/>
      <c r="Y5" s="364"/>
      <c r="Z5" s="364"/>
    </row>
    <row r="6" ht="15.0" customHeight="1">
      <c r="A6" s="562"/>
      <c r="B6" s="563"/>
      <c r="C6" s="563"/>
      <c r="D6" s="563"/>
      <c r="E6" s="563"/>
      <c r="F6" s="564"/>
      <c r="G6" s="364"/>
      <c r="H6" s="364"/>
      <c r="I6" s="364"/>
      <c r="J6" s="364"/>
      <c r="K6" s="364"/>
      <c r="L6" s="364"/>
      <c r="M6" s="364"/>
      <c r="N6" s="364"/>
      <c r="O6" s="364"/>
      <c r="P6" s="364"/>
      <c r="Q6" s="364"/>
      <c r="R6" s="364"/>
      <c r="S6" s="364"/>
      <c r="T6" s="364"/>
      <c r="U6" s="364"/>
      <c r="V6" s="364"/>
      <c r="W6" s="364"/>
      <c r="X6" s="364"/>
      <c r="Y6" s="364"/>
      <c r="Z6" s="364"/>
    </row>
    <row r="7" ht="15.0" customHeight="1">
      <c r="A7" s="565" t="s">
        <v>427</v>
      </c>
      <c r="B7" s="565" t="s">
        <v>428</v>
      </c>
      <c r="C7" s="565" t="s">
        <v>123</v>
      </c>
      <c r="D7" s="565" t="s">
        <v>429</v>
      </c>
      <c r="E7" s="565" t="s">
        <v>173</v>
      </c>
      <c r="F7" s="565" t="s">
        <v>430</v>
      </c>
      <c r="G7" s="364"/>
      <c r="H7" s="364"/>
      <c r="I7" s="364"/>
      <c r="J7" s="364"/>
      <c r="K7" s="364"/>
      <c r="L7" s="364"/>
      <c r="M7" s="364"/>
      <c r="N7" s="364"/>
      <c r="O7" s="364"/>
      <c r="P7" s="364"/>
      <c r="Q7" s="364"/>
      <c r="R7" s="364"/>
      <c r="S7" s="364"/>
      <c r="T7" s="364"/>
      <c r="U7" s="364"/>
      <c r="V7" s="364"/>
      <c r="W7" s="364"/>
      <c r="X7" s="364"/>
      <c r="Y7" s="364"/>
      <c r="Z7" s="364"/>
    </row>
    <row r="8" ht="15.0" customHeight="1">
      <c r="A8" s="566"/>
      <c r="B8" s="566"/>
      <c r="C8" s="566"/>
      <c r="D8" s="566"/>
      <c r="E8" s="566"/>
      <c r="F8" s="566"/>
      <c r="G8" s="364"/>
      <c r="H8" s="364"/>
      <c r="I8" s="364"/>
      <c r="J8" s="364"/>
      <c r="K8" s="364"/>
      <c r="L8" s="364"/>
      <c r="M8" s="364"/>
      <c r="N8" s="364"/>
      <c r="O8" s="364"/>
      <c r="P8" s="364"/>
      <c r="Q8" s="364"/>
      <c r="R8" s="364"/>
      <c r="S8" s="364"/>
      <c r="T8" s="364"/>
      <c r="U8" s="364"/>
      <c r="V8" s="364"/>
      <c r="W8" s="364"/>
      <c r="X8" s="364"/>
      <c r="Y8" s="364"/>
      <c r="Z8" s="364"/>
    </row>
    <row r="9" ht="15.0" customHeight="1">
      <c r="A9" s="567" t="s">
        <v>431</v>
      </c>
      <c r="B9" s="568">
        <f>C3</f>
        <v>0</v>
      </c>
      <c r="C9" s="569">
        <f t="shared" ref="C9:C20" si="1">PMT($C$5/12,$E$4,$C$3,0)</f>
        <v>0</v>
      </c>
      <c r="D9" s="568">
        <f t="shared" ref="D9:D20" si="2">C9-E9</f>
        <v>0</v>
      </c>
      <c r="E9" s="569">
        <f t="shared" ref="E9:E20" si="3">-B9*$C$5/12</f>
        <v>0</v>
      </c>
      <c r="F9" s="570">
        <f t="shared" ref="F9:F20" si="4">B9+D9</f>
        <v>0</v>
      </c>
      <c r="G9" s="364"/>
      <c r="H9" s="364"/>
      <c r="I9" s="364"/>
      <c r="J9" s="364"/>
      <c r="K9" s="364"/>
      <c r="L9" s="364"/>
      <c r="M9" s="364"/>
      <c r="N9" s="364"/>
      <c r="O9" s="364"/>
      <c r="P9" s="364"/>
      <c r="Q9" s="364"/>
      <c r="R9" s="364"/>
      <c r="S9" s="364"/>
      <c r="T9" s="364"/>
      <c r="U9" s="364"/>
      <c r="V9" s="364"/>
      <c r="W9" s="364"/>
      <c r="X9" s="364"/>
      <c r="Y9" s="364"/>
      <c r="Z9" s="364"/>
    </row>
    <row r="10" ht="15.0" customHeight="1">
      <c r="A10" s="567" t="s">
        <v>432</v>
      </c>
      <c r="B10" s="568">
        <f t="shared" ref="B10:B20" si="5">F9</f>
        <v>0</v>
      </c>
      <c r="C10" s="569">
        <f t="shared" si="1"/>
        <v>0</v>
      </c>
      <c r="D10" s="568">
        <f t="shared" si="2"/>
        <v>0</v>
      </c>
      <c r="E10" s="569">
        <f t="shared" si="3"/>
        <v>0</v>
      </c>
      <c r="F10" s="570">
        <f t="shared" si="4"/>
        <v>0</v>
      </c>
      <c r="G10" s="364"/>
      <c r="H10" s="364"/>
      <c r="I10" s="364"/>
      <c r="J10" s="364"/>
      <c r="K10" s="364"/>
      <c r="L10" s="364"/>
      <c r="M10" s="364"/>
      <c r="N10" s="364"/>
      <c r="O10" s="364"/>
      <c r="P10" s="364"/>
      <c r="Q10" s="364"/>
      <c r="R10" s="364"/>
      <c r="S10" s="364"/>
      <c r="T10" s="364"/>
      <c r="U10" s="364"/>
      <c r="V10" s="364"/>
      <c r="W10" s="364"/>
      <c r="X10" s="364"/>
      <c r="Y10" s="364"/>
      <c r="Z10" s="364"/>
    </row>
    <row r="11" ht="15.0" customHeight="1">
      <c r="A11" s="567" t="s">
        <v>433</v>
      </c>
      <c r="B11" s="568">
        <f t="shared" si="5"/>
        <v>0</v>
      </c>
      <c r="C11" s="569">
        <f t="shared" si="1"/>
        <v>0</v>
      </c>
      <c r="D11" s="568">
        <f t="shared" si="2"/>
        <v>0</v>
      </c>
      <c r="E11" s="569">
        <f t="shared" si="3"/>
        <v>0</v>
      </c>
      <c r="F11" s="570">
        <f t="shared" si="4"/>
        <v>0</v>
      </c>
      <c r="G11" s="364"/>
      <c r="H11" s="364"/>
      <c r="I11" s="364"/>
      <c r="J11" s="364"/>
      <c r="K11" s="364"/>
      <c r="L11" s="364"/>
      <c r="M11" s="364"/>
      <c r="N11" s="364"/>
      <c r="O11" s="364"/>
      <c r="P11" s="364"/>
      <c r="Q11" s="364"/>
      <c r="R11" s="364"/>
      <c r="S11" s="364"/>
      <c r="T11" s="364"/>
      <c r="U11" s="364"/>
      <c r="V11" s="364"/>
      <c r="W11" s="364"/>
      <c r="X11" s="364"/>
      <c r="Y11" s="364"/>
      <c r="Z11" s="364"/>
    </row>
    <row r="12" ht="15.0" customHeight="1">
      <c r="A12" s="567" t="s">
        <v>434</v>
      </c>
      <c r="B12" s="568">
        <f t="shared" si="5"/>
        <v>0</v>
      </c>
      <c r="C12" s="569">
        <f t="shared" si="1"/>
        <v>0</v>
      </c>
      <c r="D12" s="568">
        <f t="shared" si="2"/>
        <v>0</v>
      </c>
      <c r="E12" s="569">
        <f t="shared" si="3"/>
        <v>0</v>
      </c>
      <c r="F12" s="570">
        <f t="shared" si="4"/>
        <v>0</v>
      </c>
      <c r="G12" s="364"/>
      <c r="H12" s="364"/>
      <c r="I12" s="364"/>
      <c r="J12" s="364"/>
      <c r="K12" s="364"/>
      <c r="L12" s="364"/>
      <c r="M12" s="364"/>
      <c r="N12" s="364"/>
      <c r="O12" s="364"/>
      <c r="P12" s="364"/>
      <c r="Q12" s="364"/>
      <c r="R12" s="364"/>
      <c r="S12" s="364"/>
      <c r="T12" s="364"/>
      <c r="U12" s="364"/>
      <c r="V12" s="364"/>
      <c r="W12" s="364"/>
      <c r="X12" s="364"/>
      <c r="Y12" s="364"/>
      <c r="Z12" s="364"/>
    </row>
    <row r="13" ht="15.0" customHeight="1">
      <c r="A13" s="567" t="s">
        <v>435</v>
      </c>
      <c r="B13" s="568">
        <f t="shared" si="5"/>
        <v>0</v>
      </c>
      <c r="C13" s="569">
        <f t="shared" si="1"/>
        <v>0</v>
      </c>
      <c r="D13" s="568">
        <f t="shared" si="2"/>
        <v>0</v>
      </c>
      <c r="E13" s="569">
        <f t="shared" si="3"/>
        <v>0</v>
      </c>
      <c r="F13" s="570">
        <f t="shared" si="4"/>
        <v>0</v>
      </c>
      <c r="G13" s="364"/>
      <c r="H13" s="364"/>
      <c r="I13" s="364"/>
      <c r="J13" s="364"/>
      <c r="K13" s="364"/>
      <c r="L13" s="364"/>
      <c r="M13" s="364"/>
      <c r="N13" s="364"/>
      <c r="O13" s="364"/>
      <c r="P13" s="364"/>
      <c r="Q13" s="364"/>
      <c r="R13" s="364"/>
      <c r="S13" s="364"/>
      <c r="T13" s="364"/>
      <c r="U13" s="364"/>
      <c r="V13" s="364"/>
      <c r="W13" s="364"/>
      <c r="X13" s="364"/>
      <c r="Y13" s="364"/>
      <c r="Z13" s="364"/>
    </row>
    <row r="14" ht="15.0" customHeight="1">
      <c r="A14" s="567" t="s">
        <v>436</v>
      </c>
      <c r="B14" s="568">
        <f t="shared" si="5"/>
        <v>0</v>
      </c>
      <c r="C14" s="569">
        <f t="shared" si="1"/>
        <v>0</v>
      </c>
      <c r="D14" s="568">
        <f t="shared" si="2"/>
        <v>0</v>
      </c>
      <c r="E14" s="569">
        <f t="shared" si="3"/>
        <v>0</v>
      </c>
      <c r="F14" s="570">
        <f t="shared" si="4"/>
        <v>0</v>
      </c>
      <c r="G14" s="364"/>
      <c r="H14" s="364"/>
      <c r="I14" s="364"/>
      <c r="J14" s="364"/>
      <c r="K14" s="364"/>
      <c r="L14" s="364"/>
      <c r="M14" s="364"/>
      <c r="N14" s="364"/>
      <c r="O14" s="364"/>
      <c r="P14" s="364"/>
      <c r="Q14" s="364"/>
      <c r="R14" s="364"/>
      <c r="S14" s="364"/>
      <c r="T14" s="364"/>
      <c r="U14" s="364"/>
      <c r="V14" s="364"/>
      <c r="W14" s="364"/>
      <c r="X14" s="364"/>
      <c r="Y14" s="364"/>
      <c r="Z14" s="364"/>
    </row>
    <row r="15" ht="15.0" customHeight="1">
      <c r="A15" s="567" t="s">
        <v>437</v>
      </c>
      <c r="B15" s="568">
        <f t="shared" si="5"/>
        <v>0</v>
      </c>
      <c r="C15" s="569">
        <f t="shared" si="1"/>
        <v>0</v>
      </c>
      <c r="D15" s="568">
        <f t="shared" si="2"/>
        <v>0</v>
      </c>
      <c r="E15" s="569">
        <f t="shared" si="3"/>
        <v>0</v>
      </c>
      <c r="F15" s="570">
        <f t="shared" si="4"/>
        <v>0</v>
      </c>
      <c r="G15" s="364"/>
      <c r="H15" s="364"/>
      <c r="I15" s="364"/>
      <c r="J15" s="364"/>
      <c r="K15" s="364"/>
      <c r="L15" s="364"/>
      <c r="M15" s="364"/>
      <c r="N15" s="364"/>
      <c r="O15" s="364"/>
      <c r="P15" s="364"/>
      <c r="Q15" s="364"/>
      <c r="R15" s="364"/>
      <c r="S15" s="364"/>
      <c r="T15" s="364"/>
      <c r="U15" s="364"/>
      <c r="V15" s="364"/>
      <c r="W15" s="364"/>
      <c r="X15" s="364"/>
      <c r="Y15" s="364"/>
      <c r="Z15" s="364"/>
    </row>
    <row r="16" ht="15.0" customHeight="1">
      <c r="A16" s="567" t="s">
        <v>438</v>
      </c>
      <c r="B16" s="568">
        <f t="shared" si="5"/>
        <v>0</v>
      </c>
      <c r="C16" s="569">
        <f t="shared" si="1"/>
        <v>0</v>
      </c>
      <c r="D16" s="568">
        <f t="shared" si="2"/>
        <v>0</v>
      </c>
      <c r="E16" s="569">
        <f t="shared" si="3"/>
        <v>0</v>
      </c>
      <c r="F16" s="570">
        <f t="shared" si="4"/>
        <v>0</v>
      </c>
      <c r="G16" s="364"/>
      <c r="H16" s="364"/>
      <c r="I16" s="364"/>
      <c r="J16" s="364"/>
      <c r="K16" s="364"/>
      <c r="L16" s="364"/>
      <c r="M16" s="364"/>
      <c r="N16" s="364"/>
      <c r="O16" s="364"/>
      <c r="P16" s="364"/>
      <c r="Q16" s="364"/>
      <c r="R16" s="364"/>
      <c r="S16" s="364"/>
      <c r="T16" s="364"/>
      <c r="U16" s="364"/>
      <c r="V16" s="364"/>
      <c r="W16" s="364"/>
      <c r="X16" s="364"/>
      <c r="Y16" s="364"/>
      <c r="Z16" s="364"/>
    </row>
    <row r="17" ht="15.0" customHeight="1">
      <c r="A17" s="567" t="s">
        <v>439</v>
      </c>
      <c r="B17" s="568">
        <f t="shared" si="5"/>
        <v>0</v>
      </c>
      <c r="C17" s="569">
        <f t="shared" si="1"/>
        <v>0</v>
      </c>
      <c r="D17" s="568">
        <f t="shared" si="2"/>
        <v>0</v>
      </c>
      <c r="E17" s="569">
        <f t="shared" si="3"/>
        <v>0</v>
      </c>
      <c r="F17" s="570">
        <f t="shared" si="4"/>
        <v>0</v>
      </c>
      <c r="G17" s="364"/>
      <c r="H17" s="364"/>
      <c r="I17" s="364"/>
      <c r="J17" s="364"/>
      <c r="K17" s="364"/>
      <c r="L17" s="364"/>
      <c r="M17" s="364"/>
      <c r="N17" s="364"/>
      <c r="O17" s="364"/>
      <c r="P17" s="364"/>
      <c r="Q17" s="364"/>
      <c r="R17" s="364"/>
      <c r="S17" s="364"/>
      <c r="T17" s="364"/>
      <c r="U17" s="364"/>
      <c r="V17" s="364"/>
      <c r="W17" s="364"/>
      <c r="X17" s="364"/>
      <c r="Y17" s="364"/>
      <c r="Z17" s="364"/>
    </row>
    <row r="18" ht="15.0" customHeight="1">
      <c r="A18" s="567" t="s">
        <v>440</v>
      </c>
      <c r="B18" s="568">
        <f t="shared" si="5"/>
        <v>0</v>
      </c>
      <c r="C18" s="569">
        <f t="shared" si="1"/>
        <v>0</v>
      </c>
      <c r="D18" s="568">
        <f t="shared" si="2"/>
        <v>0</v>
      </c>
      <c r="E18" s="569">
        <f t="shared" si="3"/>
        <v>0</v>
      </c>
      <c r="F18" s="570">
        <f t="shared" si="4"/>
        <v>0</v>
      </c>
      <c r="G18" s="364"/>
      <c r="H18" s="364"/>
      <c r="I18" s="364"/>
      <c r="J18" s="364"/>
      <c r="K18" s="364"/>
      <c r="L18" s="364"/>
      <c r="M18" s="364"/>
      <c r="N18" s="364"/>
      <c r="O18" s="364"/>
      <c r="P18" s="364"/>
      <c r="Q18" s="364"/>
      <c r="R18" s="364"/>
      <c r="S18" s="364"/>
      <c r="T18" s="364"/>
      <c r="U18" s="364"/>
      <c r="V18" s="364"/>
      <c r="W18" s="364"/>
      <c r="X18" s="364"/>
      <c r="Y18" s="364"/>
      <c r="Z18" s="364"/>
    </row>
    <row r="19" ht="15.0" customHeight="1">
      <c r="A19" s="567" t="s">
        <v>441</v>
      </c>
      <c r="B19" s="568">
        <f t="shared" si="5"/>
        <v>0</v>
      </c>
      <c r="C19" s="569">
        <f t="shared" si="1"/>
        <v>0</v>
      </c>
      <c r="D19" s="568">
        <f t="shared" si="2"/>
        <v>0</v>
      </c>
      <c r="E19" s="569">
        <f t="shared" si="3"/>
        <v>0</v>
      </c>
      <c r="F19" s="570">
        <f t="shared" si="4"/>
        <v>0</v>
      </c>
      <c r="G19" s="364"/>
      <c r="H19" s="364"/>
      <c r="I19" s="364"/>
      <c r="J19" s="364"/>
      <c r="K19" s="364"/>
      <c r="L19" s="364"/>
      <c r="M19" s="364"/>
      <c r="N19" s="364"/>
      <c r="O19" s="364"/>
      <c r="P19" s="364"/>
      <c r="Q19" s="364"/>
      <c r="R19" s="364"/>
      <c r="S19" s="364"/>
      <c r="T19" s="364"/>
      <c r="U19" s="364"/>
      <c r="V19" s="364"/>
      <c r="W19" s="364"/>
      <c r="X19" s="364"/>
      <c r="Y19" s="364"/>
      <c r="Z19" s="364"/>
    </row>
    <row r="20" ht="15.0" customHeight="1">
      <c r="A20" s="567" t="s">
        <v>442</v>
      </c>
      <c r="B20" s="568">
        <f t="shared" si="5"/>
        <v>0</v>
      </c>
      <c r="C20" s="569">
        <f t="shared" si="1"/>
        <v>0</v>
      </c>
      <c r="D20" s="568">
        <f t="shared" si="2"/>
        <v>0</v>
      </c>
      <c r="E20" s="569">
        <f t="shared" si="3"/>
        <v>0</v>
      </c>
      <c r="F20" s="570">
        <f t="shared" si="4"/>
        <v>0</v>
      </c>
      <c r="G20" s="364"/>
      <c r="H20" s="364"/>
      <c r="I20" s="364"/>
      <c r="J20" s="364"/>
      <c r="K20" s="364"/>
      <c r="L20" s="364"/>
      <c r="M20" s="364"/>
      <c r="N20" s="364"/>
      <c r="O20" s="364"/>
      <c r="P20" s="364"/>
      <c r="Q20" s="364"/>
      <c r="R20" s="364"/>
      <c r="S20" s="364"/>
      <c r="T20" s="364"/>
      <c r="U20" s="364"/>
      <c r="V20" s="364"/>
      <c r="W20" s="364"/>
      <c r="X20" s="364"/>
      <c r="Y20" s="364"/>
      <c r="Z20" s="364"/>
    </row>
    <row r="21" ht="15.0" customHeight="1">
      <c r="A21" s="571" t="s">
        <v>443</v>
      </c>
      <c r="B21" s="572" t="s">
        <v>444</v>
      </c>
      <c r="C21" s="573">
        <f t="shared" ref="C21:E21" si="6">SUM(C9:C20)</f>
        <v>0</v>
      </c>
      <c r="D21" s="574">
        <f t="shared" si="6"/>
        <v>0</v>
      </c>
      <c r="E21" s="573">
        <f t="shared" si="6"/>
        <v>0</v>
      </c>
      <c r="F21" s="575"/>
      <c r="G21" s="364"/>
      <c r="H21" s="364"/>
      <c r="I21" s="364"/>
      <c r="J21" s="364"/>
      <c r="K21" s="364"/>
      <c r="L21" s="364"/>
      <c r="M21" s="364"/>
      <c r="N21" s="364"/>
      <c r="O21" s="364"/>
      <c r="P21" s="364"/>
      <c r="Q21" s="364"/>
      <c r="R21" s="364"/>
      <c r="S21" s="364"/>
      <c r="T21" s="364"/>
      <c r="U21" s="364"/>
      <c r="V21" s="364"/>
      <c r="W21" s="364"/>
      <c r="X21" s="364"/>
      <c r="Y21" s="364"/>
      <c r="Z21" s="364"/>
    </row>
    <row r="22" ht="15.0" customHeight="1">
      <c r="A22" s="567" t="s">
        <v>445</v>
      </c>
      <c r="B22" s="568">
        <f>F20</f>
        <v>0</v>
      </c>
      <c r="C22" s="569">
        <f t="shared" ref="C22:C33" si="7">PMT($C$5/12,$E$4,$C$3,0)</f>
        <v>0</v>
      </c>
      <c r="D22" s="568">
        <f t="shared" ref="D22:D33" si="8">C22-E22</f>
        <v>0</v>
      </c>
      <c r="E22" s="569">
        <f t="shared" ref="E22:E33" si="9">-B22*$C$5/12</f>
        <v>0</v>
      </c>
      <c r="F22" s="570">
        <f t="shared" ref="F22:F33" si="10">B22+D22</f>
        <v>0</v>
      </c>
      <c r="G22" s="364"/>
      <c r="H22" s="364"/>
      <c r="I22" s="364"/>
      <c r="J22" s="364"/>
      <c r="K22" s="364"/>
      <c r="L22" s="364"/>
      <c r="M22" s="364"/>
      <c r="N22" s="364"/>
      <c r="O22" s="364"/>
      <c r="P22" s="364"/>
      <c r="Q22" s="364"/>
      <c r="R22" s="364"/>
      <c r="S22" s="364"/>
      <c r="T22" s="364"/>
      <c r="U22" s="364"/>
      <c r="V22" s="364"/>
      <c r="W22" s="364"/>
      <c r="X22" s="364"/>
      <c r="Y22" s="364"/>
      <c r="Z22" s="364"/>
    </row>
    <row r="23" ht="15.0" customHeight="1">
      <c r="A23" s="567" t="s">
        <v>446</v>
      </c>
      <c r="B23" s="568">
        <f t="shared" ref="B23:B33" si="11">F22</f>
        <v>0</v>
      </c>
      <c r="C23" s="569">
        <f t="shared" si="7"/>
        <v>0</v>
      </c>
      <c r="D23" s="568">
        <f t="shared" si="8"/>
        <v>0</v>
      </c>
      <c r="E23" s="569">
        <f t="shared" si="9"/>
        <v>0</v>
      </c>
      <c r="F23" s="570">
        <f t="shared" si="10"/>
        <v>0</v>
      </c>
      <c r="G23" s="364"/>
      <c r="H23" s="364"/>
      <c r="I23" s="364"/>
      <c r="J23" s="364"/>
      <c r="K23" s="364"/>
      <c r="L23" s="364"/>
      <c r="M23" s="364"/>
      <c r="N23" s="364"/>
      <c r="O23" s="364"/>
      <c r="P23" s="364"/>
      <c r="Q23" s="364"/>
      <c r="R23" s="364"/>
      <c r="S23" s="364"/>
      <c r="T23" s="364"/>
      <c r="U23" s="364"/>
      <c r="V23" s="364"/>
      <c r="W23" s="364"/>
      <c r="X23" s="364"/>
      <c r="Y23" s="364"/>
      <c r="Z23" s="364"/>
    </row>
    <row r="24" ht="15.0" customHeight="1">
      <c r="A24" s="567" t="s">
        <v>447</v>
      </c>
      <c r="B24" s="568">
        <f t="shared" si="11"/>
        <v>0</v>
      </c>
      <c r="C24" s="569">
        <f t="shared" si="7"/>
        <v>0</v>
      </c>
      <c r="D24" s="568">
        <f t="shared" si="8"/>
        <v>0</v>
      </c>
      <c r="E24" s="569">
        <f t="shared" si="9"/>
        <v>0</v>
      </c>
      <c r="F24" s="570">
        <f t="shared" si="10"/>
        <v>0</v>
      </c>
      <c r="G24" s="364"/>
      <c r="H24" s="364"/>
      <c r="I24" s="364"/>
      <c r="J24" s="364"/>
      <c r="K24" s="364"/>
      <c r="L24" s="364"/>
      <c r="M24" s="364"/>
      <c r="N24" s="364"/>
      <c r="O24" s="364"/>
      <c r="P24" s="364"/>
      <c r="Q24" s="364"/>
      <c r="R24" s="364"/>
      <c r="S24" s="364"/>
      <c r="T24" s="364"/>
      <c r="U24" s="364"/>
      <c r="V24" s="364"/>
      <c r="W24" s="364"/>
      <c r="X24" s="364"/>
      <c r="Y24" s="364"/>
      <c r="Z24" s="364"/>
    </row>
    <row r="25" ht="15.0" customHeight="1">
      <c r="A25" s="567" t="s">
        <v>448</v>
      </c>
      <c r="B25" s="568">
        <f t="shared" si="11"/>
        <v>0</v>
      </c>
      <c r="C25" s="569">
        <f t="shared" si="7"/>
        <v>0</v>
      </c>
      <c r="D25" s="568">
        <f t="shared" si="8"/>
        <v>0</v>
      </c>
      <c r="E25" s="569">
        <f t="shared" si="9"/>
        <v>0</v>
      </c>
      <c r="F25" s="570">
        <f t="shared" si="10"/>
        <v>0</v>
      </c>
      <c r="G25" s="364"/>
      <c r="H25" s="364"/>
      <c r="I25" s="364"/>
      <c r="J25" s="364"/>
      <c r="K25" s="364"/>
      <c r="L25" s="364"/>
      <c r="M25" s="364"/>
      <c r="N25" s="364"/>
      <c r="O25" s="364"/>
      <c r="P25" s="364"/>
      <c r="Q25" s="364"/>
      <c r="R25" s="364"/>
      <c r="S25" s="364"/>
      <c r="T25" s="364"/>
      <c r="U25" s="364"/>
      <c r="V25" s="364"/>
      <c r="W25" s="364"/>
      <c r="X25" s="364"/>
      <c r="Y25" s="364"/>
      <c r="Z25" s="364"/>
    </row>
    <row r="26" ht="15.0" customHeight="1">
      <c r="A26" s="567" t="s">
        <v>449</v>
      </c>
      <c r="B26" s="568">
        <f t="shared" si="11"/>
        <v>0</v>
      </c>
      <c r="C26" s="569">
        <f t="shared" si="7"/>
        <v>0</v>
      </c>
      <c r="D26" s="568">
        <f t="shared" si="8"/>
        <v>0</v>
      </c>
      <c r="E26" s="569">
        <f t="shared" si="9"/>
        <v>0</v>
      </c>
      <c r="F26" s="570">
        <f t="shared" si="10"/>
        <v>0</v>
      </c>
      <c r="G26" s="364"/>
      <c r="H26" s="364"/>
      <c r="I26" s="364"/>
      <c r="J26" s="364"/>
      <c r="K26" s="364"/>
      <c r="L26" s="364"/>
      <c r="M26" s="364"/>
      <c r="N26" s="364"/>
      <c r="O26" s="364"/>
      <c r="P26" s="364"/>
      <c r="Q26" s="364"/>
      <c r="R26" s="364"/>
      <c r="S26" s="364"/>
      <c r="T26" s="364"/>
      <c r="U26" s="364"/>
      <c r="V26" s="364"/>
      <c r="W26" s="364"/>
      <c r="X26" s="364"/>
      <c r="Y26" s="364"/>
      <c r="Z26" s="364"/>
    </row>
    <row r="27" ht="15.0" customHeight="1">
      <c r="A27" s="567" t="s">
        <v>450</v>
      </c>
      <c r="B27" s="568">
        <f t="shared" si="11"/>
        <v>0</v>
      </c>
      <c r="C27" s="569">
        <f t="shared" si="7"/>
        <v>0</v>
      </c>
      <c r="D27" s="568">
        <f t="shared" si="8"/>
        <v>0</v>
      </c>
      <c r="E27" s="569">
        <f t="shared" si="9"/>
        <v>0</v>
      </c>
      <c r="F27" s="570">
        <f t="shared" si="10"/>
        <v>0</v>
      </c>
      <c r="G27" s="364"/>
      <c r="H27" s="364"/>
      <c r="I27" s="364"/>
      <c r="J27" s="364"/>
      <c r="K27" s="364"/>
      <c r="L27" s="364"/>
      <c r="M27" s="364"/>
      <c r="N27" s="364"/>
      <c r="O27" s="364"/>
      <c r="P27" s="364"/>
      <c r="Q27" s="364"/>
      <c r="R27" s="364"/>
      <c r="S27" s="364"/>
      <c r="T27" s="364"/>
      <c r="U27" s="364"/>
      <c r="V27" s="364"/>
      <c r="W27" s="364"/>
      <c r="X27" s="364"/>
      <c r="Y27" s="364"/>
      <c r="Z27" s="364"/>
    </row>
    <row r="28" ht="15.0" customHeight="1">
      <c r="A28" s="567" t="s">
        <v>451</v>
      </c>
      <c r="B28" s="568">
        <f t="shared" si="11"/>
        <v>0</v>
      </c>
      <c r="C28" s="569">
        <f t="shared" si="7"/>
        <v>0</v>
      </c>
      <c r="D28" s="568">
        <f t="shared" si="8"/>
        <v>0</v>
      </c>
      <c r="E28" s="569">
        <f t="shared" si="9"/>
        <v>0</v>
      </c>
      <c r="F28" s="570">
        <f t="shared" si="10"/>
        <v>0</v>
      </c>
      <c r="G28" s="364"/>
      <c r="H28" s="364"/>
      <c r="I28" s="364"/>
      <c r="J28" s="364"/>
      <c r="K28" s="364"/>
      <c r="L28" s="364"/>
      <c r="M28" s="364"/>
      <c r="N28" s="364"/>
      <c r="O28" s="364"/>
      <c r="P28" s="364"/>
      <c r="Q28" s="364"/>
      <c r="R28" s="364"/>
      <c r="S28" s="364"/>
      <c r="T28" s="364"/>
      <c r="U28" s="364"/>
      <c r="V28" s="364"/>
      <c r="W28" s="364"/>
      <c r="X28" s="364"/>
      <c r="Y28" s="364"/>
      <c r="Z28" s="364"/>
    </row>
    <row r="29" ht="15.0" customHeight="1">
      <c r="A29" s="567" t="s">
        <v>452</v>
      </c>
      <c r="B29" s="568">
        <f t="shared" si="11"/>
        <v>0</v>
      </c>
      <c r="C29" s="569">
        <f t="shared" si="7"/>
        <v>0</v>
      </c>
      <c r="D29" s="568">
        <f t="shared" si="8"/>
        <v>0</v>
      </c>
      <c r="E29" s="569">
        <f t="shared" si="9"/>
        <v>0</v>
      </c>
      <c r="F29" s="570">
        <f t="shared" si="10"/>
        <v>0</v>
      </c>
      <c r="G29" s="364"/>
      <c r="H29" s="364"/>
      <c r="I29" s="364"/>
      <c r="J29" s="364"/>
      <c r="K29" s="364"/>
      <c r="L29" s="364"/>
      <c r="M29" s="364"/>
      <c r="N29" s="364"/>
      <c r="O29" s="364"/>
      <c r="P29" s="364"/>
      <c r="Q29" s="364"/>
      <c r="R29" s="364"/>
      <c r="S29" s="364"/>
      <c r="T29" s="364"/>
      <c r="U29" s="364"/>
      <c r="V29" s="364"/>
      <c r="W29" s="364"/>
      <c r="X29" s="364"/>
      <c r="Y29" s="364"/>
      <c r="Z29" s="364"/>
    </row>
    <row r="30" ht="15.0" customHeight="1">
      <c r="A30" s="567" t="s">
        <v>453</v>
      </c>
      <c r="B30" s="568">
        <f t="shared" si="11"/>
        <v>0</v>
      </c>
      <c r="C30" s="569">
        <f t="shared" si="7"/>
        <v>0</v>
      </c>
      <c r="D30" s="568">
        <f t="shared" si="8"/>
        <v>0</v>
      </c>
      <c r="E30" s="569">
        <f t="shared" si="9"/>
        <v>0</v>
      </c>
      <c r="F30" s="570">
        <f t="shared" si="10"/>
        <v>0</v>
      </c>
      <c r="G30" s="364"/>
      <c r="H30" s="364"/>
      <c r="I30" s="364"/>
      <c r="J30" s="364"/>
      <c r="K30" s="364"/>
      <c r="L30" s="364"/>
      <c r="M30" s="364"/>
      <c r="N30" s="364"/>
      <c r="O30" s="364"/>
      <c r="P30" s="364"/>
      <c r="Q30" s="364"/>
      <c r="R30" s="364"/>
      <c r="S30" s="364"/>
      <c r="T30" s="364"/>
      <c r="U30" s="364"/>
      <c r="V30" s="364"/>
      <c r="W30" s="364"/>
      <c r="X30" s="364"/>
      <c r="Y30" s="364"/>
      <c r="Z30" s="364"/>
    </row>
    <row r="31" ht="15.0" customHeight="1">
      <c r="A31" s="567" t="s">
        <v>454</v>
      </c>
      <c r="B31" s="568">
        <f t="shared" si="11"/>
        <v>0</v>
      </c>
      <c r="C31" s="569">
        <f t="shared" si="7"/>
        <v>0</v>
      </c>
      <c r="D31" s="568">
        <f t="shared" si="8"/>
        <v>0</v>
      </c>
      <c r="E31" s="569">
        <f t="shared" si="9"/>
        <v>0</v>
      </c>
      <c r="F31" s="570">
        <f t="shared" si="10"/>
        <v>0</v>
      </c>
      <c r="G31" s="364"/>
      <c r="H31" s="364"/>
      <c r="I31" s="364"/>
      <c r="J31" s="364"/>
      <c r="K31" s="364"/>
      <c r="L31" s="364"/>
      <c r="M31" s="364"/>
      <c r="N31" s="364"/>
      <c r="O31" s="364"/>
      <c r="P31" s="364"/>
      <c r="Q31" s="364"/>
      <c r="R31" s="364"/>
      <c r="S31" s="364"/>
      <c r="T31" s="364"/>
      <c r="U31" s="364"/>
      <c r="V31" s="364"/>
      <c r="W31" s="364"/>
      <c r="X31" s="364"/>
      <c r="Y31" s="364"/>
      <c r="Z31" s="364"/>
    </row>
    <row r="32" ht="15.0" customHeight="1">
      <c r="A32" s="567" t="s">
        <v>455</v>
      </c>
      <c r="B32" s="568">
        <f t="shared" si="11"/>
        <v>0</v>
      </c>
      <c r="C32" s="569">
        <f t="shared" si="7"/>
        <v>0</v>
      </c>
      <c r="D32" s="568">
        <f t="shared" si="8"/>
        <v>0</v>
      </c>
      <c r="E32" s="569">
        <f t="shared" si="9"/>
        <v>0</v>
      </c>
      <c r="F32" s="570">
        <f t="shared" si="10"/>
        <v>0</v>
      </c>
      <c r="G32" s="364"/>
      <c r="H32" s="364"/>
      <c r="I32" s="364"/>
      <c r="J32" s="364"/>
      <c r="K32" s="364"/>
      <c r="L32" s="364"/>
      <c r="M32" s="364"/>
      <c r="N32" s="364"/>
      <c r="O32" s="364"/>
      <c r="P32" s="364"/>
      <c r="Q32" s="364"/>
      <c r="R32" s="364"/>
      <c r="S32" s="364"/>
      <c r="T32" s="364"/>
      <c r="U32" s="364"/>
      <c r="V32" s="364"/>
      <c r="W32" s="364"/>
      <c r="X32" s="364"/>
      <c r="Y32" s="364"/>
      <c r="Z32" s="364"/>
    </row>
    <row r="33" ht="15.0" customHeight="1">
      <c r="A33" s="567" t="s">
        <v>456</v>
      </c>
      <c r="B33" s="568">
        <f t="shared" si="11"/>
        <v>0</v>
      </c>
      <c r="C33" s="569">
        <f t="shared" si="7"/>
        <v>0</v>
      </c>
      <c r="D33" s="568">
        <f t="shared" si="8"/>
        <v>0</v>
      </c>
      <c r="E33" s="569">
        <f t="shared" si="9"/>
        <v>0</v>
      </c>
      <c r="F33" s="570">
        <f t="shared" si="10"/>
        <v>0</v>
      </c>
      <c r="G33" s="364"/>
      <c r="H33" s="364"/>
      <c r="I33" s="364"/>
      <c r="J33" s="364"/>
      <c r="K33" s="364"/>
      <c r="L33" s="364"/>
      <c r="M33" s="364"/>
      <c r="N33" s="364"/>
      <c r="O33" s="364"/>
      <c r="P33" s="364"/>
      <c r="Q33" s="364"/>
      <c r="R33" s="364"/>
      <c r="S33" s="364"/>
      <c r="T33" s="364"/>
      <c r="U33" s="364"/>
      <c r="V33" s="364"/>
      <c r="W33" s="364"/>
      <c r="X33" s="364"/>
      <c r="Y33" s="364"/>
      <c r="Z33" s="364"/>
    </row>
    <row r="34" ht="15.0" customHeight="1">
      <c r="A34" s="571" t="s">
        <v>443</v>
      </c>
      <c r="B34" s="572" t="s">
        <v>457</v>
      </c>
      <c r="C34" s="573">
        <f t="shared" ref="C34:E34" si="12">SUM(C22:C33)</f>
        <v>0</v>
      </c>
      <c r="D34" s="574">
        <f t="shared" si="12"/>
        <v>0</v>
      </c>
      <c r="E34" s="573">
        <f t="shared" si="12"/>
        <v>0</v>
      </c>
      <c r="F34" s="575"/>
      <c r="G34" s="364"/>
      <c r="H34" s="364"/>
      <c r="I34" s="364"/>
      <c r="J34" s="364"/>
      <c r="K34" s="364"/>
      <c r="L34" s="364"/>
      <c r="M34" s="364"/>
      <c r="N34" s="364"/>
      <c r="O34" s="364"/>
      <c r="P34" s="364"/>
      <c r="Q34" s="364"/>
      <c r="R34" s="364"/>
      <c r="S34" s="364"/>
      <c r="T34" s="364"/>
      <c r="U34" s="364"/>
      <c r="V34" s="364"/>
      <c r="W34" s="364"/>
      <c r="X34" s="364"/>
      <c r="Y34" s="364"/>
      <c r="Z34" s="364"/>
    </row>
    <row r="35" ht="15.0" customHeight="1">
      <c r="A35" s="567" t="s">
        <v>458</v>
      </c>
      <c r="B35" s="568">
        <f>F33</f>
        <v>0</v>
      </c>
      <c r="C35" s="569">
        <f t="shared" ref="C35:C46" si="13">PMT($C$5/12,$E$4,$C$3,0)</f>
        <v>0</v>
      </c>
      <c r="D35" s="568">
        <f t="shared" ref="D35:D46" si="14">C35-E35</f>
        <v>0</v>
      </c>
      <c r="E35" s="569">
        <f t="shared" ref="E35:E46" si="15">-B35*$C$5/12</f>
        <v>0</v>
      </c>
      <c r="F35" s="570">
        <f t="shared" ref="F35:F46" si="16">B35+D35</f>
        <v>0</v>
      </c>
      <c r="G35" s="364"/>
      <c r="H35" s="364"/>
      <c r="I35" s="364"/>
      <c r="J35" s="364"/>
      <c r="K35" s="364"/>
      <c r="L35" s="364"/>
      <c r="M35" s="364"/>
      <c r="N35" s="364"/>
      <c r="O35" s="364"/>
      <c r="P35" s="364"/>
      <c r="Q35" s="364"/>
      <c r="R35" s="364"/>
      <c r="S35" s="364"/>
      <c r="T35" s="364"/>
      <c r="U35" s="364"/>
      <c r="V35" s="364"/>
      <c r="W35" s="364"/>
      <c r="X35" s="364"/>
      <c r="Y35" s="364"/>
      <c r="Z35" s="364"/>
    </row>
    <row r="36" ht="15.0" customHeight="1">
      <c r="A36" s="567" t="s">
        <v>459</v>
      </c>
      <c r="B36" s="568">
        <f t="shared" ref="B36:B46" si="17">F35</f>
        <v>0</v>
      </c>
      <c r="C36" s="569">
        <f t="shared" si="13"/>
        <v>0</v>
      </c>
      <c r="D36" s="568">
        <f t="shared" si="14"/>
        <v>0</v>
      </c>
      <c r="E36" s="569">
        <f t="shared" si="15"/>
        <v>0</v>
      </c>
      <c r="F36" s="570">
        <f t="shared" si="16"/>
        <v>0</v>
      </c>
      <c r="G36" s="364"/>
      <c r="H36" s="364"/>
      <c r="I36" s="364"/>
      <c r="J36" s="364"/>
      <c r="K36" s="364"/>
      <c r="L36" s="364"/>
      <c r="M36" s="364"/>
      <c r="N36" s="364"/>
      <c r="O36" s="364"/>
      <c r="P36" s="364"/>
      <c r="Q36" s="364"/>
      <c r="R36" s="364"/>
      <c r="S36" s="364"/>
      <c r="T36" s="364"/>
      <c r="U36" s="364"/>
      <c r="V36" s="364"/>
      <c r="W36" s="364"/>
      <c r="X36" s="364"/>
      <c r="Y36" s="364"/>
      <c r="Z36" s="364"/>
    </row>
    <row r="37" ht="15.0" customHeight="1">
      <c r="A37" s="567" t="s">
        <v>460</v>
      </c>
      <c r="B37" s="568">
        <f t="shared" si="17"/>
        <v>0</v>
      </c>
      <c r="C37" s="569">
        <f t="shared" si="13"/>
        <v>0</v>
      </c>
      <c r="D37" s="568">
        <f t="shared" si="14"/>
        <v>0</v>
      </c>
      <c r="E37" s="569">
        <f t="shared" si="15"/>
        <v>0</v>
      </c>
      <c r="F37" s="570">
        <f t="shared" si="16"/>
        <v>0</v>
      </c>
      <c r="G37" s="364"/>
      <c r="H37" s="364"/>
      <c r="I37" s="364"/>
      <c r="J37" s="364"/>
      <c r="K37" s="364"/>
      <c r="L37" s="364"/>
      <c r="M37" s="364"/>
      <c r="N37" s="364"/>
      <c r="O37" s="364"/>
      <c r="P37" s="364"/>
      <c r="Q37" s="364"/>
      <c r="R37" s="364"/>
      <c r="S37" s="364"/>
      <c r="T37" s="364"/>
      <c r="U37" s="364"/>
      <c r="V37" s="364"/>
      <c r="W37" s="364"/>
      <c r="X37" s="364"/>
      <c r="Y37" s="364"/>
      <c r="Z37" s="364"/>
    </row>
    <row r="38" ht="15.0" customHeight="1">
      <c r="A38" s="567" t="s">
        <v>461</v>
      </c>
      <c r="B38" s="568">
        <f t="shared" si="17"/>
        <v>0</v>
      </c>
      <c r="C38" s="569">
        <f t="shared" si="13"/>
        <v>0</v>
      </c>
      <c r="D38" s="568">
        <f t="shared" si="14"/>
        <v>0</v>
      </c>
      <c r="E38" s="569">
        <f t="shared" si="15"/>
        <v>0</v>
      </c>
      <c r="F38" s="570">
        <f t="shared" si="16"/>
        <v>0</v>
      </c>
      <c r="G38" s="364"/>
      <c r="H38" s="364"/>
      <c r="I38" s="364"/>
      <c r="J38" s="364"/>
      <c r="K38" s="364"/>
      <c r="L38" s="364"/>
      <c r="M38" s="364"/>
      <c r="N38" s="364"/>
      <c r="O38" s="364"/>
      <c r="P38" s="364"/>
      <c r="Q38" s="364"/>
      <c r="R38" s="364"/>
      <c r="S38" s="364"/>
      <c r="T38" s="364"/>
      <c r="U38" s="364"/>
      <c r="V38" s="364"/>
      <c r="W38" s="364"/>
      <c r="X38" s="364"/>
      <c r="Y38" s="364"/>
      <c r="Z38" s="364"/>
    </row>
    <row r="39" ht="15.0" customHeight="1">
      <c r="A39" s="567" t="s">
        <v>462</v>
      </c>
      <c r="B39" s="568">
        <f t="shared" si="17"/>
        <v>0</v>
      </c>
      <c r="C39" s="569">
        <f t="shared" si="13"/>
        <v>0</v>
      </c>
      <c r="D39" s="568">
        <f t="shared" si="14"/>
        <v>0</v>
      </c>
      <c r="E39" s="569">
        <f t="shared" si="15"/>
        <v>0</v>
      </c>
      <c r="F39" s="570">
        <f t="shared" si="16"/>
        <v>0</v>
      </c>
      <c r="G39" s="364"/>
      <c r="H39" s="364"/>
      <c r="I39" s="364"/>
      <c r="J39" s="364"/>
      <c r="K39" s="364"/>
      <c r="L39" s="364"/>
      <c r="M39" s="364"/>
      <c r="N39" s="364"/>
      <c r="O39" s="364"/>
      <c r="P39" s="364"/>
      <c r="Q39" s="364"/>
      <c r="R39" s="364"/>
      <c r="S39" s="364"/>
      <c r="T39" s="364"/>
      <c r="U39" s="364"/>
      <c r="V39" s="364"/>
      <c r="W39" s="364"/>
      <c r="X39" s="364"/>
      <c r="Y39" s="364"/>
      <c r="Z39" s="364"/>
    </row>
    <row r="40" ht="15.0" customHeight="1">
      <c r="A40" s="567" t="s">
        <v>463</v>
      </c>
      <c r="B40" s="568">
        <f t="shared" si="17"/>
        <v>0</v>
      </c>
      <c r="C40" s="569">
        <f t="shared" si="13"/>
        <v>0</v>
      </c>
      <c r="D40" s="568">
        <f t="shared" si="14"/>
        <v>0</v>
      </c>
      <c r="E40" s="569">
        <f t="shared" si="15"/>
        <v>0</v>
      </c>
      <c r="F40" s="570">
        <f t="shared" si="16"/>
        <v>0</v>
      </c>
      <c r="G40" s="364"/>
      <c r="H40" s="364"/>
      <c r="I40" s="364"/>
      <c r="J40" s="364"/>
      <c r="K40" s="364"/>
      <c r="L40" s="364"/>
      <c r="M40" s="364"/>
      <c r="N40" s="364"/>
      <c r="O40" s="364"/>
      <c r="P40" s="364"/>
      <c r="Q40" s="364"/>
      <c r="R40" s="364"/>
      <c r="S40" s="364"/>
      <c r="T40" s="364"/>
      <c r="U40" s="364"/>
      <c r="V40" s="364"/>
      <c r="W40" s="364"/>
      <c r="X40" s="364"/>
      <c r="Y40" s="364"/>
      <c r="Z40" s="364"/>
    </row>
    <row r="41" ht="15.0" customHeight="1">
      <c r="A41" s="567" t="s">
        <v>464</v>
      </c>
      <c r="B41" s="568">
        <f t="shared" si="17"/>
        <v>0</v>
      </c>
      <c r="C41" s="569">
        <f t="shared" si="13"/>
        <v>0</v>
      </c>
      <c r="D41" s="568">
        <f t="shared" si="14"/>
        <v>0</v>
      </c>
      <c r="E41" s="569">
        <f t="shared" si="15"/>
        <v>0</v>
      </c>
      <c r="F41" s="570">
        <f t="shared" si="16"/>
        <v>0</v>
      </c>
      <c r="G41" s="364"/>
      <c r="H41" s="364"/>
      <c r="I41" s="364"/>
      <c r="J41" s="364"/>
      <c r="K41" s="364"/>
      <c r="L41" s="364"/>
      <c r="M41" s="364"/>
      <c r="N41" s="364"/>
      <c r="O41" s="364"/>
      <c r="P41" s="364"/>
      <c r="Q41" s="364"/>
      <c r="R41" s="364"/>
      <c r="S41" s="364"/>
      <c r="T41" s="364"/>
      <c r="U41" s="364"/>
      <c r="V41" s="364"/>
      <c r="W41" s="364"/>
      <c r="X41" s="364"/>
      <c r="Y41" s="364"/>
      <c r="Z41" s="364"/>
    </row>
    <row r="42" ht="15.0" customHeight="1">
      <c r="A42" s="567" t="s">
        <v>465</v>
      </c>
      <c r="B42" s="568">
        <f t="shared" si="17"/>
        <v>0</v>
      </c>
      <c r="C42" s="569">
        <f t="shared" si="13"/>
        <v>0</v>
      </c>
      <c r="D42" s="568">
        <f t="shared" si="14"/>
        <v>0</v>
      </c>
      <c r="E42" s="569">
        <f t="shared" si="15"/>
        <v>0</v>
      </c>
      <c r="F42" s="570">
        <f t="shared" si="16"/>
        <v>0</v>
      </c>
      <c r="G42" s="364"/>
      <c r="H42" s="364"/>
      <c r="I42" s="364"/>
      <c r="J42" s="364"/>
      <c r="K42" s="364"/>
      <c r="L42" s="364"/>
      <c r="M42" s="364"/>
      <c r="N42" s="364"/>
      <c r="O42" s="364"/>
      <c r="P42" s="364"/>
      <c r="Q42" s="364"/>
      <c r="R42" s="364"/>
      <c r="S42" s="364"/>
      <c r="T42" s="364"/>
      <c r="U42" s="364"/>
      <c r="V42" s="364"/>
      <c r="W42" s="364"/>
      <c r="X42" s="364"/>
      <c r="Y42" s="364"/>
      <c r="Z42" s="364"/>
    </row>
    <row r="43" ht="15.0" customHeight="1">
      <c r="A43" s="567" t="s">
        <v>466</v>
      </c>
      <c r="B43" s="568">
        <f t="shared" si="17"/>
        <v>0</v>
      </c>
      <c r="C43" s="569">
        <f t="shared" si="13"/>
        <v>0</v>
      </c>
      <c r="D43" s="568">
        <f t="shared" si="14"/>
        <v>0</v>
      </c>
      <c r="E43" s="569">
        <f t="shared" si="15"/>
        <v>0</v>
      </c>
      <c r="F43" s="570">
        <f t="shared" si="16"/>
        <v>0</v>
      </c>
      <c r="G43" s="364"/>
      <c r="H43" s="364"/>
      <c r="I43" s="364"/>
      <c r="J43" s="364"/>
      <c r="K43" s="364"/>
      <c r="L43" s="364"/>
      <c r="M43" s="364"/>
      <c r="N43" s="364"/>
      <c r="O43" s="364"/>
      <c r="P43" s="364"/>
      <c r="Q43" s="364"/>
      <c r="R43" s="364"/>
      <c r="S43" s="364"/>
      <c r="T43" s="364"/>
      <c r="U43" s="364"/>
      <c r="V43" s="364"/>
      <c r="W43" s="364"/>
      <c r="X43" s="364"/>
      <c r="Y43" s="364"/>
      <c r="Z43" s="364"/>
    </row>
    <row r="44" ht="15.0" customHeight="1">
      <c r="A44" s="567" t="s">
        <v>467</v>
      </c>
      <c r="B44" s="568">
        <f t="shared" si="17"/>
        <v>0</v>
      </c>
      <c r="C44" s="569">
        <f t="shared" si="13"/>
        <v>0</v>
      </c>
      <c r="D44" s="568">
        <f t="shared" si="14"/>
        <v>0</v>
      </c>
      <c r="E44" s="569">
        <f t="shared" si="15"/>
        <v>0</v>
      </c>
      <c r="F44" s="570">
        <f t="shared" si="16"/>
        <v>0</v>
      </c>
      <c r="G44" s="364"/>
      <c r="H44" s="364"/>
      <c r="I44" s="364"/>
      <c r="J44" s="364"/>
      <c r="K44" s="364"/>
      <c r="L44" s="364"/>
      <c r="M44" s="364"/>
      <c r="N44" s="364"/>
      <c r="O44" s="364"/>
      <c r="P44" s="364"/>
      <c r="Q44" s="364"/>
      <c r="R44" s="364"/>
      <c r="S44" s="364"/>
      <c r="T44" s="364"/>
      <c r="U44" s="364"/>
      <c r="V44" s="364"/>
      <c r="W44" s="364"/>
      <c r="X44" s="364"/>
      <c r="Y44" s="364"/>
      <c r="Z44" s="364"/>
    </row>
    <row r="45" ht="15.0" customHeight="1">
      <c r="A45" s="567" t="s">
        <v>468</v>
      </c>
      <c r="B45" s="568">
        <f t="shared" si="17"/>
        <v>0</v>
      </c>
      <c r="C45" s="569">
        <f t="shared" si="13"/>
        <v>0</v>
      </c>
      <c r="D45" s="568">
        <f t="shared" si="14"/>
        <v>0</v>
      </c>
      <c r="E45" s="569">
        <f t="shared" si="15"/>
        <v>0</v>
      </c>
      <c r="F45" s="570">
        <f t="shared" si="16"/>
        <v>0</v>
      </c>
      <c r="G45" s="364"/>
      <c r="H45" s="364"/>
      <c r="I45" s="364"/>
      <c r="J45" s="364"/>
      <c r="K45" s="364"/>
      <c r="L45" s="364"/>
      <c r="M45" s="364"/>
      <c r="N45" s="364"/>
      <c r="O45" s="364"/>
      <c r="P45" s="364"/>
      <c r="Q45" s="364"/>
      <c r="R45" s="364"/>
      <c r="S45" s="364"/>
      <c r="T45" s="364"/>
      <c r="U45" s="364"/>
      <c r="V45" s="364"/>
      <c r="W45" s="364"/>
      <c r="X45" s="364"/>
      <c r="Y45" s="364"/>
      <c r="Z45" s="364"/>
    </row>
    <row r="46" ht="15.0" customHeight="1">
      <c r="A46" s="567" t="s">
        <v>469</v>
      </c>
      <c r="B46" s="568">
        <f t="shared" si="17"/>
        <v>0</v>
      </c>
      <c r="C46" s="569">
        <f t="shared" si="13"/>
        <v>0</v>
      </c>
      <c r="D46" s="568">
        <f t="shared" si="14"/>
        <v>0</v>
      </c>
      <c r="E46" s="569">
        <f t="shared" si="15"/>
        <v>0</v>
      </c>
      <c r="F46" s="570">
        <f t="shared" si="16"/>
        <v>0</v>
      </c>
      <c r="G46" s="364"/>
      <c r="H46" s="364"/>
      <c r="I46" s="364"/>
      <c r="J46" s="364"/>
      <c r="K46" s="364"/>
      <c r="L46" s="364"/>
      <c r="M46" s="364"/>
      <c r="N46" s="364"/>
      <c r="O46" s="364"/>
      <c r="P46" s="364"/>
      <c r="Q46" s="364"/>
      <c r="R46" s="364"/>
      <c r="S46" s="364"/>
      <c r="T46" s="364"/>
      <c r="U46" s="364"/>
      <c r="V46" s="364"/>
      <c r="W46" s="364"/>
      <c r="X46" s="364"/>
      <c r="Y46" s="364"/>
      <c r="Z46" s="364"/>
    </row>
    <row r="47" ht="15.0" customHeight="1">
      <c r="A47" s="571" t="s">
        <v>443</v>
      </c>
      <c r="B47" s="572" t="s">
        <v>470</v>
      </c>
      <c r="C47" s="573">
        <f t="shared" ref="C47:E47" si="18">SUM(C35:C46)</f>
        <v>0</v>
      </c>
      <c r="D47" s="574">
        <f t="shared" si="18"/>
        <v>0</v>
      </c>
      <c r="E47" s="573">
        <f t="shared" si="18"/>
        <v>0</v>
      </c>
      <c r="F47" s="575"/>
      <c r="G47" s="364"/>
      <c r="H47" s="364"/>
      <c r="I47" s="364"/>
      <c r="J47" s="364"/>
      <c r="K47" s="364"/>
      <c r="L47" s="364"/>
      <c r="M47" s="364"/>
      <c r="N47" s="364"/>
      <c r="O47" s="364"/>
      <c r="P47" s="364"/>
      <c r="Q47" s="364"/>
      <c r="R47" s="364"/>
      <c r="S47" s="364"/>
      <c r="T47" s="364"/>
      <c r="U47" s="364"/>
      <c r="V47" s="364"/>
      <c r="W47" s="364"/>
      <c r="X47" s="364"/>
      <c r="Y47" s="364"/>
      <c r="Z47" s="364"/>
    </row>
    <row r="48" ht="15.0" customHeight="1">
      <c r="A48" s="567" t="s">
        <v>471</v>
      </c>
      <c r="B48" s="568">
        <f>F46</f>
        <v>0</v>
      </c>
      <c r="C48" s="569">
        <f t="shared" ref="C48:C59" si="19">PMT($C$5/12,$E$4,$C$3,0)</f>
        <v>0</v>
      </c>
      <c r="D48" s="568">
        <f t="shared" ref="D48:D59" si="20">C48-E48</f>
        <v>0</v>
      </c>
      <c r="E48" s="569">
        <f t="shared" ref="E48:E59" si="21">-B48*$C$5/12</f>
        <v>0</v>
      </c>
      <c r="F48" s="570">
        <f t="shared" ref="F48:F59" si="22">B48+D48</f>
        <v>0</v>
      </c>
      <c r="G48" s="364"/>
      <c r="H48" s="364"/>
      <c r="I48" s="364"/>
      <c r="J48" s="364"/>
      <c r="K48" s="364"/>
      <c r="L48" s="364"/>
      <c r="M48" s="364"/>
      <c r="N48" s="364"/>
      <c r="O48" s="364"/>
      <c r="P48" s="364"/>
      <c r="Q48" s="364"/>
      <c r="R48" s="364"/>
      <c r="S48" s="364"/>
      <c r="T48" s="364"/>
      <c r="U48" s="364"/>
      <c r="V48" s="364"/>
      <c r="W48" s="364"/>
      <c r="X48" s="364"/>
      <c r="Y48" s="364"/>
      <c r="Z48" s="364"/>
    </row>
    <row r="49" ht="15.0" customHeight="1">
      <c r="A49" s="567" t="s">
        <v>472</v>
      </c>
      <c r="B49" s="568">
        <f t="shared" ref="B49:B59" si="23">F48</f>
        <v>0</v>
      </c>
      <c r="C49" s="569">
        <f t="shared" si="19"/>
        <v>0</v>
      </c>
      <c r="D49" s="568">
        <f t="shared" si="20"/>
        <v>0</v>
      </c>
      <c r="E49" s="569">
        <f t="shared" si="21"/>
        <v>0</v>
      </c>
      <c r="F49" s="570">
        <f t="shared" si="22"/>
        <v>0</v>
      </c>
      <c r="G49" s="364"/>
      <c r="H49" s="364"/>
      <c r="I49" s="364"/>
      <c r="J49" s="364"/>
      <c r="K49" s="364"/>
      <c r="L49" s="364"/>
      <c r="M49" s="364"/>
      <c r="N49" s="364"/>
      <c r="O49" s="364"/>
      <c r="P49" s="364"/>
      <c r="Q49" s="364"/>
      <c r="R49" s="364"/>
      <c r="S49" s="364"/>
      <c r="T49" s="364"/>
      <c r="U49" s="364"/>
      <c r="V49" s="364"/>
      <c r="W49" s="364"/>
      <c r="X49" s="364"/>
      <c r="Y49" s="364"/>
      <c r="Z49" s="364"/>
    </row>
    <row r="50" ht="15.0" customHeight="1">
      <c r="A50" s="567" t="s">
        <v>473</v>
      </c>
      <c r="B50" s="568">
        <f t="shared" si="23"/>
        <v>0</v>
      </c>
      <c r="C50" s="569">
        <f t="shared" si="19"/>
        <v>0</v>
      </c>
      <c r="D50" s="568">
        <f t="shared" si="20"/>
        <v>0</v>
      </c>
      <c r="E50" s="569">
        <f t="shared" si="21"/>
        <v>0</v>
      </c>
      <c r="F50" s="570">
        <f t="shared" si="22"/>
        <v>0</v>
      </c>
      <c r="G50" s="364"/>
      <c r="H50" s="364"/>
      <c r="I50" s="364"/>
      <c r="J50" s="364"/>
      <c r="K50" s="364"/>
      <c r="L50" s="364"/>
      <c r="M50" s="364"/>
      <c r="N50" s="364"/>
      <c r="O50" s="364"/>
      <c r="P50" s="364"/>
      <c r="Q50" s="364"/>
      <c r="R50" s="364"/>
      <c r="S50" s="364"/>
      <c r="T50" s="364"/>
      <c r="U50" s="364"/>
      <c r="V50" s="364"/>
      <c r="W50" s="364"/>
      <c r="X50" s="364"/>
      <c r="Y50" s="364"/>
      <c r="Z50" s="364"/>
    </row>
    <row r="51" ht="15.0" customHeight="1">
      <c r="A51" s="567" t="s">
        <v>474</v>
      </c>
      <c r="B51" s="568">
        <f t="shared" si="23"/>
        <v>0</v>
      </c>
      <c r="C51" s="569">
        <f t="shared" si="19"/>
        <v>0</v>
      </c>
      <c r="D51" s="568">
        <f t="shared" si="20"/>
        <v>0</v>
      </c>
      <c r="E51" s="569">
        <f t="shared" si="21"/>
        <v>0</v>
      </c>
      <c r="F51" s="570">
        <f t="shared" si="22"/>
        <v>0</v>
      </c>
      <c r="G51" s="364"/>
      <c r="H51" s="364"/>
      <c r="I51" s="364"/>
      <c r="J51" s="364"/>
      <c r="K51" s="364"/>
      <c r="L51" s="364"/>
      <c r="M51" s="364"/>
      <c r="N51" s="364"/>
      <c r="O51" s="364"/>
      <c r="P51" s="364"/>
      <c r="Q51" s="364"/>
      <c r="R51" s="364"/>
      <c r="S51" s="364"/>
      <c r="T51" s="364"/>
      <c r="U51" s="364"/>
      <c r="V51" s="364"/>
      <c r="W51" s="364"/>
      <c r="X51" s="364"/>
      <c r="Y51" s="364"/>
      <c r="Z51" s="364"/>
    </row>
    <row r="52" ht="15.0" customHeight="1">
      <c r="A52" s="567" t="s">
        <v>475</v>
      </c>
      <c r="B52" s="568">
        <f t="shared" si="23"/>
        <v>0</v>
      </c>
      <c r="C52" s="569">
        <f t="shared" si="19"/>
        <v>0</v>
      </c>
      <c r="D52" s="568">
        <f t="shared" si="20"/>
        <v>0</v>
      </c>
      <c r="E52" s="569">
        <f t="shared" si="21"/>
        <v>0</v>
      </c>
      <c r="F52" s="570">
        <f t="shared" si="22"/>
        <v>0</v>
      </c>
      <c r="G52" s="364"/>
      <c r="H52" s="364"/>
      <c r="I52" s="364"/>
      <c r="J52" s="364"/>
      <c r="K52" s="364"/>
      <c r="L52" s="364"/>
      <c r="M52" s="364"/>
      <c r="N52" s="364"/>
      <c r="O52" s="364"/>
      <c r="P52" s="364"/>
      <c r="Q52" s="364"/>
      <c r="R52" s="364"/>
      <c r="S52" s="364"/>
      <c r="T52" s="364"/>
      <c r="U52" s="364"/>
      <c r="V52" s="364"/>
      <c r="W52" s="364"/>
      <c r="X52" s="364"/>
      <c r="Y52" s="364"/>
      <c r="Z52" s="364"/>
    </row>
    <row r="53" ht="15.0" customHeight="1">
      <c r="A53" s="567" t="s">
        <v>476</v>
      </c>
      <c r="B53" s="568">
        <f t="shared" si="23"/>
        <v>0</v>
      </c>
      <c r="C53" s="569">
        <f t="shared" si="19"/>
        <v>0</v>
      </c>
      <c r="D53" s="568">
        <f t="shared" si="20"/>
        <v>0</v>
      </c>
      <c r="E53" s="569">
        <f t="shared" si="21"/>
        <v>0</v>
      </c>
      <c r="F53" s="570">
        <f t="shared" si="22"/>
        <v>0</v>
      </c>
      <c r="G53" s="364"/>
      <c r="H53" s="364"/>
      <c r="I53" s="364"/>
      <c r="J53" s="364"/>
      <c r="K53" s="364"/>
      <c r="L53" s="364"/>
      <c r="M53" s="364"/>
      <c r="N53" s="364"/>
      <c r="O53" s="364"/>
      <c r="P53" s="364"/>
      <c r="Q53" s="364"/>
      <c r="R53" s="364"/>
      <c r="S53" s="364"/>
      <c r="T53" s="364"/>
      <c r="U53" s="364"/>
      <c r="V53" s="364"/>
      <c r="W53" s="364"/>
      <c r="X53" s="364"/>
      <c r="Y53" s="364"/>
      <c r="Z53" s="364"/>
    </row>
    <row r="54" ht="15.0" customHeight="1">
      <c r="A54" s="567" t="s">
        <v>477</v>
      </c>
      <c r="B54" s="568">
        <f t="shared" si="23"/>
        <v>0</v>
      </c>
      <c r="C54" s="569">
        <f t="shared" si="19"/>
        <v>0</v>
      </c>
      <c r="D54" s="568">
        <f t="shared" si="20"/>
        <v>0</v>
      </c>
      <c r="E54" s="569">
        <f t="shared" si="21"/>
        <v>0</v>
      </c>
      <c r="F54" s="570">
        <f t="shared" si="22"/>
        <v>0</v>
      </c>
      <c r="G54" s="364"/>
      <c r="H54" s="364"/>
      <c r="I54" s="364"/>
      <c r="J54" s="364"/>
      <c r="K54" s="364"/>
      <c r="L54" s="364"/>
      <c r="M54" s="364"/>
      <c r="N54" s="364"/>
      <c r="O54" s="364"/>
      <c r="P54" s="364"/>
      <c r="Q54" s="364"/>
      <c r="R54" s="364"/>
      <c r="S54" s="364"/>
      <c r="T54" s="364"/>
      <c r="U54" s="364"/>
      <c r="V54" s="364"/>
      <c r="W54" s="364"/>
      <c r="X54" s="364"/>
      <c r="Y54" s="364"/>
      <c r="Z54" s="364"/>
    </row>
    <row r="55" ht="15.0" customHeight="1">
      <c r="A55" s="567" t="s">
        <v>478</v>
      </c>
      <c r="B55" s="568">
        <f t="shared" si="23"/>
        <v>0</v>
      </c>
      <c r="C55" s="569">
        <f t="shared" si="19"/>
        <v>0</v>
      </c>
      <c r="D55" s="568">
        <f t="shared" si="20"/>
        <v>0</v>
      </c>
      <c r="E55" s="569">
        <f t="shared" si="21"/>
        <v>0</v>
      </c>
      <c r="F55" s="570">
        <f t="shared" si="22"/>
        <v>0</v>
      </c>
      <c r="G55" s="364"/>
      <c r="H55" s="364"/>
      <c r="I55" s="364"/>
      <c r="J55" s="364"/>
      <c r="K55" s="364"/>
      <c r="L55" s="364"/>
      <c r="M55" s="364"/>
      <c r="N55" s="364"/>
      <c r="O55" s="364"/>
      <c r="P55" s="364"/>
      <c r="Q55" s="364"/>
      <c r="R55" s="364"/>
      <c r="S55" s="364"/>
      <c r="T55" s="364"/>
      <c r="U55" s="364"/>
      <c r="V55" s="364"/>
      <c r="W55" s="364"/>
      <c r="X55" s="364"/>
      <c r="Y55" s="364"/>
      <c r="Z55" s="364"/>
    </row>
    <row r="56" ht="15.0" customHeight="1">
      <c r="A56" s="567" t="s">
        <v>479</v>
      </c>
      <c r="B56" s="568">
        <f t="shared" si="23"/>
        <v>0</v>
      </c>
      <c r="C56" s="569">
        <f t="shared" si="19"/>
        <v>0</v>
      </c>
      <c r="D56" s="568">
        <f t="shared" si="20"/>
        <v>0</v>
      </c>
      <c r="E56" s="569">
        <f t="shared" si="21"/>
        <v>0</v>
      </c>
      <c r="F56" s="570">
        <f t="shared" si="22"/>
        <v>0</v>
      </c>
      <c r="G56" s="364"/>
      <c r="H56" s="364"/>
      <c r="I56" s="364"/>
      <c r="J56" s="364"/>
      <c r="K56" s="364"/>
      <c r="L56" s="364"/>
      <c r="M56" s="364"/>
      <c r="N56" s="364"/>
      <c r="O56" s="364"/>
      <c r="P56" s="364"/>
      <c r="Q56" s="364"/>
      <c r="R56" s="364"/>
      <c r="S56" s="364"/>
      <c r="T56" s="364"/>
      <c r="U56" s="364"/>
      <c r="V56" s="364"/>
      <c r="W56" s="364"/>
      <c r="X56" s="364"/>
      <c r="Y56" s="364"/>
      <c r="Z56" s="364"/>
    </row>
    <row r="57" ht="15.0" customHeight="1">
      <c r="A57" s="567" t="s">
        <v>480</v>
      </c>
      <c r="B57" s="568">
        <f t="shared" si="23"/>
        <v>0</v>
      </c>
      <c r="C57" s="569">
        <f t="shared" si="19"/>
        <v>0</v>
      </c>
      <c r="D57" s="568">
        <f t="shared" si="20"/>
        <v>0</v>
      </c>
      <c r="E57" s="569">
        <f t="shared" si="21"/>
        <v>0</v>
      </c>
      <c r="F57" s="570">
        <f t="shared" si="22"/>
        <v>0</v>
      </c>
      <c r="G57" s="364"/>
      <c r="H57" s="364"/>
      <c r="I57" s="364"/>
      <c r="J57" s="364"/>
      <c r="K57" s="364"/>
      <c r="L57" s="364"/>
      <c r="M57" s="364"/>
      <c r="N57" s="364"/>
      <c r="O57" s="364"/>
      <c r="P57" s="364"/>
      <c r="Q57" s="364"/>
      <c r="R57" s="364"/>
      <c r="S57" s="364"/>
      <c r="T57" s="364"/>
      <c r="U57" s="364"/>
      <c r="V57" s="364"/>
      <c r="W57" s="364"/>
      <c r="X57" s="364"/>
      <c r="Y57" s="364"/>
      <c r="Z57" s="364"/>
    </row>
    <row r="58" ht="15.0" customHeight="1">
      <c r="A58" s="567" t="s">
        <v>481</v>
      </c>
      <c r="B58" s="568">
        <f t="shared" si="23"/>
        <v>0</v>
      </c>
      <c r="C58" s="569">
        <f t="shared" si="19"/>
        <v>0</v>
      </c>
      <c r="D58" s="568">
        <f t="shared" si="20"/>
        <v>0</v>
      </c>
      <c r="E58" s="569">
        <f t="shared" si="21"/>
        <v>0</v>
      </c>
      <c r="F58" s="570">
        <f t="shared" si="22"/>
        <v>0</v>
      </c>
      <c r="G58" s="364"/>
      <c r="H58" s="364"/>
      <c r="I58" s="364"/>
      <c r="J58" s="364"/>
      <c r="K58" s="364"/>
      <c r="L58" s="364"/>
      <c r="M58" s="364"/>
      <c r="N58" s="364"/>
      <c r="O58" s="364"/>
      <c r="P58" s="364"/>
      <c r="Q58" s="364"/>
      <c r="R58" s="364"/>
      <c r="S58" s="364"/>
      <c r="T58" s="364"/>
      <c r="U58" s="364"/>
      <c r="V58" s="364"/>
      <c r="W58" s="364"/>
      <c r="X58" s="364"/>
      <c r="Y58" s="364"/>
      <c r="Z58" s="364"/>
    </row>
    <row r="59" ht="15.0" customHeight="1">
      <c r="A59" s="567" t="s">
        <v>482</v>
      </c>
      <c r="B59" s="568">
        <f t="shared" si="23"/>
        <v>0</v>
      </c>
      <c r="C59" s="569">
        <f t="shared" si="19"/>
        <v>0</v>
      </c>
      <c r="D59" s="568">
        <f t="shared" si="20"/>
        <v>0</v>
      </c>
      <c r="E59" s="569">
        <f t="shared" si="21"/>
        <v>0</v>
      </c>
      <c r="F59" s="570">
        <f t="shared" si="22"/>
        <v>0</v>
      </c>
      <c r="G59" s="364"/>
      <c r="H59" s="364"/>
      <c r="I59" s="364"/>
      <c r="J59" s="364"/>
      <c r="K59" s="364"/>
      <c r="L59" s="364"/>
      <c r="M59" s="364"/>
      <c r="N59" s="364"/>
      <c r="O59" s="364"/>
      <c r="P59" s="364"/>
      <c r="Q59" s="364"/>
      <c r="R59" s="364"/>
      <c r="S59" s="364"/>
      <c r="T59" s="364"/>
      <c r="U59" s="364"/>
      <c r="V59" s="364"/>
      <c r="W59" s="364"/>
      <c r="X59" s="364"/>
      <c r="Y59" s="364"/>
      <c r="Z59" s="364"/>
    </row>
    <row r="60" ht="15.0" customHeight="1">
      <c r="A60" s="571" t="s">
        <v>443</v>
      </c>
      <c r="B60" s="572" t="s">
        <v>483</v>
      </c>
      <c r="C60" s="573">
        <f t="shared" ref="C60:E60" si="24">SUM(C48:C59)</f>
        <v>0</v>
      </c>
      <c r="D60" s="574">
        <f t="shared" si="24"/>
        <v>0</v>
      </c>
      <c r="E60" s="576">
        <f t="shared" si="24"/>
        <v>0</v>
      </c>
      <c r="F60" s="575"/>
      <c r="G60" s="364"/>
      <c r="H60" s="364"/>
      <c r="I60" s="364"/>
      <c r="J60" s="364"/>
      <c r="K60" s="364"/>
      <c r="L60" s="364"/>
      <c r="M60" s="364"/>
      <c r="N60" s="364"/>
      <c r="O60" s="364"/>
      <c r="P60" s="364"/>
      <c r="Q60" s="364"/>
      <c r="R60" s="364"/>
      <c r="S60" s="364"/>
      <c r="T60" s="364"/>
      <c r="U60" s="364"/>
      <c r="V60" s="364"/>
      <c r="W60" s="364"/>
      <c r="X60" s="364"/>
      <c r="Y60" s="364"/>
      <c r="Z60" s="364"/>
    </row>
    <row r="61" ht="15.0" customHeight="1">
      <c r="A61" s="577" t="s">
        <v>427</v>
      </c>
      <c r="B61" s="578" t="s">
        <v>484</v>
      </c>
      <c r="C61" s="579" t="s">
        <v>123</v>
      </c>
      <c r="D61" s="578" t="s">
        <v>429</v>
      </c>
      <c r="E61" s="579" t="s">
        <v>173</v>
      </c>
      <c r="F61" s="580" t="s">
        <v>484</v>
      </c>
      <c r="G61" s="364"/>
      <c r="H61" s="364"/>
      <c r="I61" s="364"/>
      <c r="J61" s="364"/>
      <c r="K61" s="364"/>
      <c r="L61" s="364"/>
      <c r="M61" s="364"/>
      <c r="N61" s="364"/>
      <c r="O61" s="364"/>
      <c r="P61" s="364"/>
      <c r="Q61" s="364"/>
      <c r="R61" s="364"/>
      <c r="S61" s="364"/>
      <c r="T61" s="364"/>
      <c r="U61" s="364"/>
      <c r="V61" s="364"/>
      <c r="W61" s="364"/>
      <c r="X61" s="364"/>
      <c r="Y61" s="364"/>
      <c r="Z61" s="364"/>
    </row>
    <row r="62" ht="15.0" customHeight="1">
      <c r="A62" s="581"/>
      <c r="B62" s="582" t="s">
        <v>485</v>
      </c>
      <c r="C62" s="583"/>
      <c r="D62" s="582"/>
      <c r="E62" s="583"/>
      <c r="F62" s="584" t="s">
        <v>486</v>
      </c>
      <c r="G62" s="364"/>
      <c r="H62" s="364"/>
      <c r="I62" s="364"/>
      <c r="J62" s="364"/>
      <c r="K62" s="364"/>
      <c r="L62" s="364"/>
      <c r="M62" s="364"/>
      <c r="N62" s="364"/>
      <c r="O62" s="364"/>
      <c r="P62" s="364"/>
      <c r="Q62" s="364"/>
      <c r="R62" s="364"/>
      <c r="S62" s="364"/>
      <c r="T62" s="364"/>
      <c r="U62" s="364"/>
      <c r="V62" s="364"/>
      <c r="W62" s="364"/>
      <c r="X62" s="364"/>
      <c r="Y62" s="364"/>
      <c r="Z62" s="364"/>
    </row>
    <row r="63" ht="15.0" customHeight="1">
      <c r="A63" s="585" t="s">
        <v>487</v>
      </c>
      <c r="B63" s="586">
        <f>F59</f>
        <v>0</v>
      </c>
      <c r="C63" s="569">
        <f t="shared" ref="C63:C74" si="25">PMT($C$5/12,$E$4,$C$3,0)</f>
        <v>0</v>
      </c>
      <c r="D63" s="588">
        <f t="shared" ref="D63:D74" si="26">C63-E63</f>
        <v>0</v>
      </c>
      <c r="E63" s="586">
        <f t="shared" ref="E63:E74" si="27">-B63*$C$5/12</f>
        <v>0</v>
      </c>
      <c r="F63" s="589">
        <f t="shared" ref="F63:F74" si="28">B63+D63</f>
        <v>0</v>
      </c>
      <c r="G63" s="364"/>
      <c r="H63" s="364"/>
      <c r="I63" s="364"/>
      <c r="J63" s="364"/>
      <c r="K63" s="364"/>
      <c r="L63" s="364"/>
      <c r="M63" s="364"/>
      <c r="N63" s="364"/>
      <c r="O63" s="364"/>
      <c r="P63" s="364"/>
      <c r="Q63" s="364"/>
      <c r="R63" s="364"/>
      <c r="S63" s="364"/>
      <c r="T63" s="364"/>
      <c r="U63" s="364"/>
      <c r="V63" s="364"/>
      <c r="W63" s="364"/>
      <c r="X63" s="364"/>
      <c r="Y63" s="364"/>
      <c r="Z63" s="364"/>
    </row>
    <row r="64" ht="15.0" customHeight="1">
      <c r="A64" s="567" t="s">
        <v>488</v>
      </c>
      <c r="B64" s="568">
        <f t="shared" ref="B64:B74" si="29">F63</f>
        <v>0</v>
      </c>
      <c r="C64" s="569">
        <f t="shared" si="25"/>
        <v>0</v>
      </c>
      <c r="D64" s="599">
        <f t="shared" si="26"/>
        <v>0</v>
      </c>
      <c r="E64" s="568">
        <f t="shared" si="27"/>
        <v>0</v>
      </c>
      <c r="F64" s="600">
        <f t="shared" si="28"/>
        <v>0</v>
      </c>
      <c r="G64" s="364"/>
      <c r="H64" s="364"/>
      <c r="I64" s="364"/>
      <c r="J64" s="364"/>
      <c r="K64" s="364"/>
      <c r="L64" s="364"/>
      <c r="M64" s="364"/>
      <c r="N64" s="364"/>
      <c r="O64" s="364"/>
      <c r="P64" s="364"/>
      <c r="Q64" s="364"/>
      <c r="R64" s="364"/>
      <c r="S64" s="364"/>
      <c r="T64" s="364"/>
      <c r="U64" s="364"/>
      <c r="V64" s="364"/>
      <c r="W64" s="364"/>
      <c r="X64" s="364"/>
      <c r="Y64" s="364"/>
      <c r="Z64" s="364"/>
    </row>
    <row r="65" ht="15.0" customHeight="1">
      <c r="A65" s="567" t="s">
        <v>493</v>
      </c>
      <c r="B65" s="568">
        <f t="shared" si="29"/>
        <v>0</v>
      </c>
      <c r="C65" s="569">
        <f t="shared" si="25"/>
        <v>0</v>
      </c>
      <c r="D65" s="599">
        <f t="shared" si="26"/>
        <v>0</v>
      </c>
      <c r="E65" s="568">
        <f t="shared" si="27"/>
        <v>0</v>
      </c>
      <c r="F65" s="600">
        <f t="shared" si="28"/>
        <v>0</v>
      </c>
      <c r="G65" s="364"/>
      <c r="H65" s="364"/>
      <c r="I65" s="364"/>
      <c r="J65" s="364"/>
      <c r="K65" s="364"/>
      <c r="L65" s="364"/>
      <c r="M65" s="364"/>
      <c r="N65" s="364"/>
      <c r="O65" s="364"/>
      <c r="P65" s="364"/>
      <c r="Q65" s="364"/>
      <c r="R65" s="364"/>
      <c r="S65" s="364"/>
      <c r="T65" s="364"/>
      <c r="U65" s="364"/>
      <c r="V65" s="364"/>
      <c r="W65" s="364"/>
      <c r="X65" s="364"/>
      <c r="Y65" s="364"/>
      <c r="Z65" s="364"/>
    </row>
    <row r="66" ht="15.0" customHeight="1">
      <c r="A66" s="567" t="s">
        <v>494</v>
      </c>
      <c r="B66" s="568">
        <f t="shared" si="29"/>
        <v>0</v>
      </c>
      <c r="C66" s="569">
        <f t="shared" si="25"/>
        <v>0</v>
      </c>
      <c r="D66" s="599">
        <f t="shared" si="26"/>
        <v>0</v>
      </c>
      <c r="E66" s="568">
        <f t="shared" si="27"/>
        <v>0</v>
      </c>
      <c r="F66" s="600">
        <f t="shared" si="28"/>
        <v>0</v>
      </c>
      <c r="G66" s="364"/>
      <c r="H66" s="364"/>
      <c r="I66" s="364"/>
      <c r="J66" s="364"/>
      <c r="K66" s="364"/>
      <c r="L66" s="364"/>
      <c r="M66" s="364"/>
      <c r="N66" s="364"/>
      <c r="O66" s="364"/>
      <c r="P66" s="364"/>
      <c r="Q66" s="364"/>
      <c r="R66" s="364"/>
      <c r="S66" s="364"/>
      <c r="T66" s="364"/>
      <c r="U66" s="364"/>
      <c r="V66" s="364"/>
      <c r="W66" s="364"/>
      <c r="X66" s="364"/>
      <c r="Y66" s="364"/>
      <c r="Z66" s="364"/>
    </row>
    <row r="67" ht="15.0" customHeight="1">
      <c r="A67" s="567" t="s">
        <v>495</v>
      </c>
      <c r="B67" s="568">
        <f t="shared" si="29"/>
        <v>0</v>
      </c>
      <c r="C67" s="569">
        <f t="shared" si="25"/>
        <v>0</v>
      </c>
      <c r="D67" s="599">
        <f t="shared" si="26"/>
        <v>0</v>
      </c>
      <c r="E67" s="568">
        <f t="shared" si="27"/>
        <v>0</v>
      </c>
      <c r="F67" s="600">
        <f t="shared" si="28"/>
        <v>0</v>
      </c>
      <c r="G67" s="364"/>
      <c r="H67" s="364"/>
      <c r="I67" s="364"/>
      <c r="J67" s="364"/>
      <c r="K67" s="364"/>
      <c r="L67" s="364"/>
      <c r="M67" s="364"/>
      <c r="N67" s="364"/>
      <c r="O67" s="364"/>
      <c r="P67" s="364"/>
      <c r="Q67" s="364"/>
      <c r="R67" s="364"/>
      <c r="S67" s="364"/>
      <c r="T67" s="364"/>
      <c r="U67" s="364"/>
      <c r="V67" s="364"/>
      <c r="W67" s="364"/>
      <c r="X67" s="364"/>
      <c r="Y67" s="364"/>
      <c r="Z67" s="364"/>
    </row>
    <row r="68" ht="15.0" customHeight="1">
      <c r="A68" s="567" t="s">
        <v>496</v>
      </c>
      <c r="B68" s="568">
        <f t="shared" si="29"/>
        <v>0</v>
      </c>
      <c r="C68" s="569">
        <f t="shared" si="25"/>
        <v>0</v>
      </c>
      <c r="D68" s="599">
        <f t="shared" si="26"/>
        <v>0</v>
      </c>
      <c r="E68" s="568">
        <f t="shared" si="27"/>
        <v>0</v>
      </c>
      <c r="F68" s="600">
        <f t="shared" si="28"/>
        <v>0</v>
      </c>
      <c r="G68" s="364"/>
      <c r="H68" s="364"/>
      <c r="I68" s="364"/>
      <c r="J68" s="364"/>
      <c r="K68" s="364"/>
      <c r="L68" s="364"/>
      <c r="M68" s="364"/>
      <c r="N68" s="364"/>
      <c r="O68" s="364"/>
      <c r="P68" s="364"/>
      <c r="Q68" s="364"/>
      <c r="R68" s="364"/>
      <c r="S68" s="364"/>
      <c r="T68" s="364"/>
      <c r="U68" s="364"/>
      <c r="V68" s="364"/>
      <c r="W68" s="364"/>
      <c r="X68" s="364"/>
      <c r="Y68" s="364"/>
      <c r="Z68" s="364"/>
    </row>
    <row r="69" ht="15.0" customHeight="1">
      <c r="A69" s="567" t="s">
        <v>497</v>
      </c>
      <c r="B69" s="568">
        <f t="shared" si="29"/>
        <v>0</v>
      </c>
      <c r="C69" s="569">
        <f t="shared" si="25"/>
        <v>0</v>
      </c>
      <c r="D69" s="599">
        <f t="shared" si="26"/>
        <v>0</v>
      </c>
      <c r="E69" s="568">
        <f t="shared" si="27"/>
        <v>0</v>
      </c>
      <c r="F69" s="600">
        <f t="shared" si="28"/>
        <v>0</v>
      </c>
      <c r="G69" s="364"/>
      <c r="H69" s="364"/>
      <c r="I69" s="364"/>
      <c r="J69" s="364"/>
      <c r="K69" s="364"/>
      <c r="L69" s="364"/>
      <c r="M69" s="364"/>
      <c r="N69" s="364"/>
      <c r="O69" s="364"/>
      <c r="P69" s="364"/>
      <c r="Q69" s="364"/>
      <c r="R69" s="364"/>
      <c r="S69" s="364"/>
      <c r="T69" s="364"/>
      <c r="U69" s="364"/>
      <c r="V69" s="364"/>
      <c r="W69" s="364"/>
      <c r="X69" s="364"/>
      <c r="Y69" s="364"/>
      <c r="Z69" s="364"/>
    </row>
    <row r="70" ht="15.0" customHeight="1">
      <c r="A70" s="567" t="s">
        <v>498</v>
      </c>
      <c r="B70" s="568">
        <f t="shared" si="29"/>
        <v>0</v>
      </c>
      <c r="C70" s="569">
        <f t="shared" si="25"/>
        <v>0</v>
      </c>
      <c r="D70" s="599">
        <f t="shared" si="26"/>
        <v>0</v>
      </c>
      <c r="E70" s="568">
        <f t="shared" si="27"/>
        <v>0</v>
      </c>
      <c r="F70" s="600">
        <f t="shared" si="28"/>
        <v>0</v>
      </c>
      <c r="G70" s="364"/>
      <c r="H70" s="364"/>
      <c r="I70" s="364"/>
      <c r="J70" s="364"/>
      <c r="K70" s="364"/>
      <c r="L70" s="364"/>
      <c r="M70" s="364"/>
      <c r="N70" s="364"/>
      <c r="O70" s="364"/>
      <c r="P70" s="364"/>
      <c r="Q70" s="364"/>
      <c r="R70" s="364"/>
      <c r="S70" s="364"/>
      <c r="T70" s="364"/>
      <c r="U70" s="364"/>
      <c r="V70" s="364"/>
      <c r="W70" s="364"/>
      <c r="X70" s="364"/>
      <c r="Y70" s="364"/>
      <c r="Z70" s="364"/>
    </row>
    <row r="71" ht="15.0" customHeight="1">
      <c r="A71" s="567" t="s">
        <v>499</v>
      </c>
      <c r="B71" s="568">
        <f t="shared" si="29"/>
        <v>0</v>
      </c>
      <c r="C71" s="569">
        <f t="shared" si="25"/>
        <v>0</v>
      </c>
      <c r="D71" s="599">
        <f t="shared" si="26"/>
        <v>0</v>
      </c>
      <c r="E71" s="568">
        <f t="shared" si="27"/>
        <v>0</v>
      </c>
      <c r="F71" s="600">
        <f t="shared" si="28"/>
        <v>0</v>
      </c>
      <c r="G71" s="364"/>
      <c r="H71" s="364"/>
      <c r="I71" s="364"/>
      <c r="J71" s="364"/>
      <c r="K71" s="364"/>
      <c r="L71" s="364"/>
      <c r="M71" s="364"/>
      <c r="N71" s="364"/>
      <c r="O71" s="364"/>
      <c r="P71" s="364"/>
      <c r="Q71" s="364"/>
      <c r="R71" s="364"/>
      <c r="S71" s="364"/>
      <c r="T71" s="364"/>
      <c r="U71" s="364"/>
      <c r="V71" s="364"/>
      <c r="W71" s="364"/>
      <c r="X71" s="364"/>
      <c r="Y71" s="364"/>
      <c r="Z71" s="364"/>
    </row>
    <row r="72" ht="15.0" customHeight="1">
      <c r="A72" s="567" t="s">
        <v>500</v>
      </c>
      <c r="B72" s="568">
        <f t="shared" si="29"/>
        <v>0</v>
      </c>
      <c r="C72" s="569">
        <f t="shared" si="25"/>
        <v>0</v>
      </c>
      <c r="D72" s="599">
        <f t="shared" si="26"/>
        <v>0</v>
      </c>
      <c r="E72" s="568">
        <f t="shared" si="27"/>
        <v>0</v>
      </c>
      <c r="F72" s="600">
        <f t="shared" si="28"/>
        <v>0</v>
      </c>
      <c r="G72" s="364"/>
      <c r="H72" s="364"/>
      <c r="I72" s="364"/>
      <c r="J72" s="364"/>
      <c r="K72" s="364"/>
      <c r="L72" s="364"/>
      <c r="M72" s="364"/>
      <c r="N72" s="364"/>
      <c r="O72" s="364"/>
      <c r="P72" s="364"/>
      <c r="Q72" s="364"/>
      <c r="R72" s="364"/>
      <c r="S72" s="364"/>
      <c r="T72" s="364"/>
      <c r="U72" s="364"/>
      <c r="V72" s="364"/>
      <c r="W72" s="364"/>
      <c r="X72" s="364"/>
      <c r="Y72" s="364"/>
      <c r="Z72" s="364"/>
    </row>
    <row r="73" ht="15.0" customHeight="1">
      <c r="A73" s="567" t="s">
        <v>501</v>
      </c>
      <c r="B73" s="568">
        <f t="shared" si="29"/>
        <v>0</v>
      </c>
      <c r="C73" s="569">
        <f t="shared" si="25"/>
        <v>0</v>
      </c>
      <c r="D73" s="599">
        <f t="shared" si="26"/>
        <v>0</v>
      </c>
      <c r="E73" s="568">
        <f t="shared" si="27"/>
        <v>0</v>
      </c>
      <c r="F73" s="600">
        <f t="shared" si="28"/>
        <v>0</v>
      </c>
      <c r="G73" s="364"/>
      <c r="H73" s="364"/>
      <c r="I73" s="364"/>
      <c r="J73" s="364"/>
      <c r="K73" s="364"/>
      <c r="L73" s="364"/>
      <c r="M73" s="364"/>
      <c r="N73" s="364"/>
      <c r="O73" s="364"/>
      <c r="P73" s="364"/>
      <c r="Q73" s="364"/>
      <c r="R73" s="364"/>
      <c r="S73" s="364"/>
      <c r="T73" s="364"/>
      <c r="U73" s="364"/>
      <c r="V73" s="364"/>
      <c r="W73" s="364"/>
      <c r="X73" s="364"/>
      <c r="Y73" s="364"/>
      <c r="Z73" s="364"/>
    </row>
    <row r="74" ht="15.0" customHeight="1">
      <c r="A74" s="601" t="s">
        <v>502</v>
      </c>
      <c r="B74" s="602">
        <f t="shared" si="29"/>
        <v>0</v>
      </c>
      <c r="C74" s="569">
        <f t="shared" si="25"/>
        <v>0</v>
      </c>
      <c r="D74" s="603">
        <f t="shared" si="26"/>
        <v>0</v>
      </c>
      <c r="E74" s="602">
        <f t="shared" si="27"/>
        <v>0</v>
      </c>
      <c r="F74" s="604">
        <f t="shared" si="28"/>
        <v>0</v>
      </c>
      <c r="G74" s="364"/>
      <c r="H74" s="364"/>
      <c r="I74" s="364"/>
      <c r="J74" s="364"/>
      <c r="K74" s="364"/>
      <c r="L74" s="364"/>
      <c r="M74" s="364"/>
      <c r="N74" s="364"/>
      <c r="O74" s="364"/>
      <c r="P74" s="364"/>
      <c r="Q74" s="364"/>
      <c r="R74" s="364"/>
      <c r="S74" s="364"/>
      <c r="T74" s="364"/>
      <c r="U74" s="364"/>
      <c r="V74" s="364"/>
      <c r="W74" s="364"/>
      <c r="X74" s="364"/>
      <c r="Y74" s="364"/>
      <c r="Z74" s="364"/>
    </row>
    <row r="75" ht="15.0" customHeight="1">
      <c r="A75" s="571" t="s">
        <v>443</v>
      </c>
      <c r="B75" s="572" t="s">
        <v>503</v>
      </c>
      <c r="C75" s="573">
        <f>SUM(D63:D74)</f>
        <v>0</v>
      </c>
      <c r="D75" s="574">
        <f t="shared" ref="D75:E75" si="30">SUM(D63:D74)</f>
        <v>0</v>
      </c>
      <c r="E75" s="605">
        <f t="shared" si="30"/>
        <v>0</v>
      </c>
      <c r="F75" s="606"/>
      <c r="G75" s="364"/>
      <c r="H75" s="364"/>
      <c r="I75" s="364"/>
      <c r="J75" s="364"/>
      <c r="K75" s="364"/>
      <c r="L75" s="364"/>
      <c r="M75" s="364"/>
      <c r="N75" s="364"/>
      <c r="O75" s="364"/>
      <c r="P75" s="364"/>
      <c r="Q75" s="364"/>
      <c r="R75" s="364"/>
      <c r="S75" s="364"/>
      <c r="T75" s="364"/>
      <c r="U75" s="364"/>
      <c r="V75" s="364"/>
      <c r="W75" s="364"/>
      <c r="X75" s="364"/>
      <c r="Y75" s="364"/>
      <c r="Z75" s="364"/>
    </row>
    <row r="76" ht="15.0" customHeight="1">
      <c r="A76" s="607" t="s">
        <v>504</v>
      </c>
      <c r="B76" s="608">
        <f>F74</f>
        <v>0</v>
      </c>
      <c r="C76" s="609">
        <f t="shared" ref="C76:C87" si="31">PMT($C$5/12,$E$4,$C$3,0)</f>
        <v>0</v>
      </c>
      <c r="D76" s="608">
        <f t="shared" ref="D76:D87" si="32">C76-E76</f>
        <v>0</v>
      </c>
      <c r="E76" s="609">
        <f t="shared" ref="E76:E87" si="33">-B76*$C$5/12</f>
        <v>0</v>
      </c>
      <c r="F76" s="610">
        <f t="shared" ref="F76:F87" si="34">B76+D76</f>
        <v>0</v>
      </c>
      <c r="G76" s="611"/>
      <c r="H76" s="611"/>
      <c r="I76" s="611"/>
      <c r="J76" s="611"/>
      <c r="K76" s="611"/>
      <c r="L76" s="611"/>
      <c r="M76" s="611"/>
      <c r="N76" s="611"/>
      <c r="O76" s="611"/>
      <c r="P76" s="611"/>
      <c r="Q76" s="611"/>
      <c r="R76" s="611"/>
      <c r="S76" s="611"/>
      <c r="T76" s="611"/>
      <c r="U76" s="611"/>
      <c r="V76" s="611"/>
      <c r="W76" s="611"/>
      <c r="X76" s="611"/>
      <c r="Y76" s="611"/>
      <c r="Z76" s="611"/>
    </row>
    <row r="77" ht="15.0" customHeight="1">
      <c r="A77" s="607" t="s">
        <v>505</v>
      </c>
      <c r="B77" s="608">
        <f t="shared" ref="B77:B87" si="35">F76</f>
        <v>0</v>
      </c>
      <c r="C77" s="609">
        <f t="shared" si="31"/>
        <v>0</v>
      </c>
      <c r="D77" s="608">
        <f t="shared" si="32"/>
        <v>0</v>
      </c>
      <c r="E77" s="609">
        <f t="shared" si="33"/>
        <v>0</v>
      </c>
      <c r="F77" s="610">
        <f t="shared" si="34"/>
        <v>0</v>
      </c>
      <c r="G77" s="611"/>
      <c r="H77" s="611"/>
      <c r="I77" s="611"/>
      <c r="J77" s="611"/>
      <c r="K77" s="611"/>
      <c r="L77" s="611"/>
      <c r="M77" s="611"/>
      <c r="N77" s="611"/>
      <c r="O77" s="611"/>
      <c r="P77" s="611"/>
      <c r="Q77" s="611"/>
      <c r="R77" s="611"/>
      <c r="S77" s="611"/>
      <c r="T77" s="611"/>
      <c r="U77" s="611"/>
      <c r="V77" s="611"/>
      <c r="W77" s="611"/>
      <c r="X77" s="611"/>
      <c r="Y77" s="611"/>
      <c r="Z77" s="611"/>
    </row>
    <row r="78" ht="15.0" customHeight="1">
      <c r="A78" s="607" t="s">
        <v>506</v>
      </c>
      <c r="B78" s="608">
        <f t="shared" si="35"/>
        <v>0</v>
      </c>
      <c r="C78" s="609">
        <f t="shared" si="31"/>
        <v>0</v>
      </c>
      <c r="D78" s="608">
        <f t="shared" si="32"/>
        <v>0</v>
      </c>
      <c r="E78" s="609">
        <f t="shared" si="33"/>
        <v>0</v>
      </c>
      <c r="F78" s="610">
        <f t="shared" si="34"/>
        <v>0</v>
      </c>
      <c r="G78" s="611"/>
      <c r="H78" s="611"/>
      <c r="I78" s="611"/>
      <c r="J78" s="611"/>
      <c r="K78" s="611"/>
      <c r="L78" s="611"/>
      <c r="M78" s="611"/>
      <c r="N78" s="611"/>
      <c r="O78" s="611"/>
      <c r="P78" s="611"/>
      <c r="Q78" s="611"/>
      <c r="R78" s="611"/>
      <c r="S78" s="611"/>
      <c r="T78" s="611"/>
      <c r="U78" s="611"/>
      <c r="V78" s="611"/>
      <c r="W78" s="611"/>
      <c r="X78" s="611"/>
      <c r="Y78" s="611"/>
      <c r="Z78" s="611"/>
    </row>
    <row r="79" ht="15.0" customHeight="1">
      <c r="A79" s="607" t="s">
        <v>507</v>
      </c>
      <c r="B79" s="608">
        <f t="shared" si="35"/>
        <v>0</v>
      </c>
      <c r="C79" s="609">
        <f t="shared" si="31"/>
        <v>0</v>
      </c>
      <c r="D79" s="608">
        <f t="shared" si="32"/>
        <v>0</v>
      </c>
      <c r="E79" s="609">
        <f t="shared" si="33"/>
        <v>0</v>
      </c>
      <c r="F79" s="610">
        <f t="shared" si="34"/>
        <v>0</v>
      </c>
      <c r="G79" s="611"/>
      <c r="H79" s="611"/>
      <c r="I79" s="611"/>
      <c r="J79" s="611"/>
      <c r="K79" s="611"/>
      <c r="L79" s="611"/>
      <c r="M79" s="611"/>
      <c r="N79" s="611"/>
      <c r="O79" s="611"/>
      <c r="P79" s="611"/>
      <c r="Q79" s="611"/>
      <c r="R79" s="611"/>
      <c r="S79" s="611"/>
      <c r="T79" s="611"/>
      <c r="U79" s="611"/>
      <c r="V79" s="611"/>
      <c r="W79" s="611"/>
      <c r="X79" s="611"/>
      <c r="Y79" s="611"/>
      <c r="Z79" s="611"/>
    </row>
    <row r="80" ht="15.0" customHeight="1">
      <c r="A80" s="607" t="s">
        <v>508</v>
      </c>
      <c r="B80" s="608">
        <f t="shared" si="35"/>
        <v>0</v>
      </c>
      <c r="C80" s="609">
        <f t="shared" si="31"/>
        <v>0</v>
      </c>
      <c r="D80" s="608">
        <f t="shared" si="32"/>
        <v>0</v>
      </c>
      <c r="E80" s="609">
        <f t="shared" si="33"/>
        <v>0</v>
      </c>
      <c r="F80" s="610">
        <f t="shared" si="34"/>
        <v>0</v>
      </c>
      <c r="G80" s="611"/>
      <c r="H80" s="611"/>
      <c r="I80" s="611"/>
      <c r="J80" s="611"/>
      <c r="K80" s="611"/>
      <c r="L80" s="611"/>
      <c r="M80" s="611"/>
      <c r="N80" s="611"/>
      <c r="O80" s="611"/>
      <c r="P80" s="611"/>
      <c r="Q80" s="611"/>
      <c r="R80" s="611"/>
      <c r="S80" s="611"/>
      <c r="T80" s="611"/>
      <c r="U80" s="611"/>
      <c r="V80" s="611"/>
      <c r="W80" s="611"/>
      <c r="X80" s="611"/>
      <c r="Y80" s="611"/>
      <c r="Z80" s="611"/>
    </row>
    <row r="81" ht="15.0" customHeight="1">
      <c r="A81" s="607" t="s">
        <v>509</v>
      </c>
      <c r="B81" s="608">
        <f t="shared" si="35"/>
        <v>0</v>
      </c>
      <c r="C81" s="609">
        <f t="shared" si="31"/>
        <v>0</v>
      </c>
      <c r="D81" s="608">
        <f t="shared" si="32"/>
        <v>0</v>
      </c>
      <c r="E81" s="609">
        <f t="shared" si="33"/>
        <v>0</v>
      </c>
      <c r="F81" s="610">
        <f t="shared" si="34"/>
        <v>0</v>
      </c>
      <c r="G81" s="611"/>
      <c r="H81" s="611"/>
      <c r="I81" s="611"/>
      <c r="J81" s="611"/>
      <c r="K81" s="611"/>
      <c r="L81" s="611"/>
      <c r="M81" s="611"/>
      <c r="N81" s="611"/>
      <c r="O81" s="611"/>
      <c r="P81" s="611"/>
      <c r="Q81" s="611"/>
      <c r="R81" s="611"/>
      <c r="S81" s="611"/>
      <c r="T81" s="611"/>
      <c r="U81" s="611"/>
      <c r="V81" s="611"/>
      <c r="W81" s="611"/>
      <c r="X81" s="611"/>
      <c r="Y81" s="611"/>
      <c r="Z81" s="611"/>
    </row>
    <row r="82" ht="15.0" customHeight="1">
      <c r="A82" s="607" t="s">
        <v>510</v>
      </c>
      <c r="B82" s="608">
        <f t="shared" si="35"/>
        <v>0</v>
      </c>
      <c r="C82" s="609">
        <f t="shared" si="31"/>
        <v>0</v>
      </c>
      <c r="D82" s="608">
        <f t="shared" si="32"/>
        <v>0</v>
      </c>
      <c r="E82" s="609">
        <f t="shared" si="33"/>
        <v>0</v>
      </c>
      <c r="F82" s="610">
        <f t="shared" si="34"/>
        <v>0</v>
      </c>
      <c r="G82" s="611"/>
      <c r="H82" s="611"/>
      <c r="I82" s="611"/>
      <c r="J82" s="611"/>
      <c r="K82" s="611"/>
      <c r="L82" s="611"/>
      <c r="M82" s="611"/>
      <c r="N82" s="611"/>
      <c r="O82" s="611"/>
      <c r="P82" s="611"/>
      <c r="Q82" s="611"/>
      <c r="R82" s="611"/>
      <c r="S82" s="611"/>
      <c r="T82" s="611"/>
      <c r="U82" s="611"/>
      <c r="V82" s="611"/>
      <c r="W82" s="611"/>
      <c r="X82" s="611"/>
      <c r="Y82" s="611"/>
      <c r="Z82" s="611"/>
    </row>
    <row r="83" ht="15.0" customHeight="1">
      <c r="A83" s="607" t="s">
        <v>511</v>
      </c>
      <c r="B83" s="608">
        <f t="shared" si="35"/>
        <v>0</v>
      </c>
      <c r="C83" s="609">
        <f t="shared" si="31"/>
        <v>0</v>
      </c>
      <c r="D83" s="608">
        <f t="shared" si="32"/>
        <v>0</v>
      </c>
      <c r="E83" s="609">
        <f t="shared" si="33"/>
        <v>0</v>
      </c>
      <c r="F83" s="610">
        <f t="shared" si="34"/>
        <v>0</v>
      </c>
      <c r="G83" s="611"/>
      <c r="H83" s="611"/>
      <c r="I83" s="611"/>
      <c r="J83" s="611"/>
      <c r="K83" s="611"/>
      <c r="L83" s="611"/>
      <c r="M83" s="611"/>
      <c r="N83" s="611"/>
      <c r="O83" s="611"/>
      <c r="P83" s="611"/>
      <c r="Q83" s="611"/>
      <c r="R83" s="611"/>
      <c r="S83" s="611"/>
      <c r="T83" s="611"/>
      <c r="U83" s="611"/>
      <c r="V83" s="611"/>
      <c r="W83" s="611"/>
      <c r="X83" s="611"/>
      <c r="Y83" s="611"/>
      <c r="Z83" s="611"/>
    </row>
    <row r="84" ht="15.0" customHeight="1">
      <c r="A84" s="607" t="s">
        <v>512</v>
      </c>
      <c r="B84" s="608">
        <f t="shared" si="35"/>
        <v>0</v>
      </c>
      <c r="C84" s="609">
        <f t="shared" si="31"/>
        <v>0</v>
      </c>
      <c r="D84" s="608">
        <f t="shared" si="32"/>
        <v>0</v>
      </c>
      <c r="E84" s="609">
        <f t="shared" si="33"/>
        <v>0</v>
      </c>
      <c r="F84" s="610">
        <f t="shared" si="34"/>
        <v>0</v>
      </c>
      <c r="G84" s="611"/>
      <c r="H84" s="611"/>
      <c r="I84" s="611"/>
      <c r="J84" s="611"/>
      <c r="K84" s="611"/>
      <c r="L84" s="611"/>
      <c r="M84" s="611"/>
      <c r="N84" s="611"/>
      <c r="O84" s="611"/>
      <c r="P84" s="611"/>
      <c r="Q84" s="611"/>
      <c r="R84" s="611"/>
      <c r="S84" s="611"/>
      <c r="T84" s="611"/>
      <c r="U84" s="611"/>
      <c r="V84" s="611"/>
      <c r="W84" s="611"/>
      <c r="X84" s="611"/>
      <c r="Y84" s="611"/>
      <c r="Z84" s="611"/>
    </row>
    <row r="85" ht="15.0" customHeight="1">
      <c r="A85" s="607" t="s">
        <v>513</v>
      </c>
      <c r="B85" s="608">
        <f t="shared" si="35"/>
        <v>0</v>
      </c>
      <c r="C85" s="609">
        <f t="shared" si="31"/>
        <v>0</v>
      </c>
      <c r="D85" s="608">
        <f t="shared" si="32"/>
        <v>0</v>
      </c>
      <c r="E85" s="609">
        <f t="shared" si="33"/>
        <v>0</v>
      </c>
      <c r="F85" s="610">
        <f t="shared" si="34"/>
        <v>0</v>
      </c>
      <c r="G85" s="611"/>
      <c r="H85" s="611"/>
      <c r="I85" s="611"/>
      <c r="J85" s="611"/>
      <c r="K85" s="611"/>
      <c r="L85" s="611"/>
      <c r="M85" s="611"/>
      <c r="N85" s="611"/>
      <c r="O85" s="611"/>
      <c r="P85" s="611"/>
      <c r="Q85" s="611"/>
      <c r="R85" s="611"/>
      <c r="S85" s="611"/>
      <c r="T85" s="611"/>
      <c r="U85" s="611"/>
      <c r="V85" s="611"/>
      <c r="W85" s="611"/>
      <c r="X85" s="611"/>
      <c r="Y85" s="611"/>
      <c r="Z85" s="611"/>
    </row>
    <row r="86" ht="15.0" customHeight="1">
      <c r="A86" s="607" t="s">
        <v>514</v>
      </c>
      <c r="B86" s="608">
        <f t="shared" si="35"/>
        <v>0</v>
      </c>
      <c r="C86" s="609">
        <f t="shared" si="31"/>
        <v>0</v>
      </c>
      <c r="D86" s="608">
        <f t="shared" si="32"/>
        <v>0</v>
      </c>
      <c r="E86" s="609">
        <f t="shared" si="33"/>
        <v>0</v>
      </c>
      <c r="F86" s="610">
        <f t="shared" si="34"/>
        <v>0</v>
      </c>
      <c r="G86" s="611"/>
      <c r="H86" s="611"/>
      <c r="I86" s="611"/>
      <c r="J86" s="611"/>
      <c r="K86" s="611"/>
      <c r="L86" s="611"/>
      <c r="M86" s="611"/>
      <c r="N86" s="611"/>
      <c r="O86" s="611"/>
      <c r="P86" s="611"/>
      <c r="Q86" s="611"/>
      <c r="R86" s="611"/>
      <c r="S86" s="611"/>
      <c r="T86" s="611"/>
      <c r="U86" s="611"/>
      <c r="V86" s="611"/>
      <c r="W86" s="611"/>
      <c r="X86" s="611"/>
      <c r="Y86" s="611"/>
      <c r="Z86" s="611"/>
    </row>
    <row r="87" ht="15.0" customHeight="1">
      <c r="A87" s="607" t="s">
        <v>515</v>
      </c>
      <c r="B87" s="608">
        <f t="shared" si="35"/>
        <v>0</v>
      </c>
      <c r="C87" s="609">
        <f t="shared" si="31"/>
        <v>0</v>
      </c>
      <c r="D87" s="608">
        <f t="shared" si="32"/>
        <v>0</v>
      </c>
      <c r="E87" s="609">
        <f t="shared" si="33"/>
        <v>0</v>
      </c>
      <c r="F87" s="610">
        <f t="shared" si="34"/>
        <v>0</v>
      </c>
      <c r="G87" s="611"/>
      <c r="H87" s="611"/>
      <c r="I87" s="611"/>
      <c r="J87" s="611"/>
      <c r="K87" s="611"/>
      <c r="L87" s="611"/>
      <c r="M87" s="611"/>
      <c r="N87" s="611"/>
      <c r="O87" s="611"/>
      <c r="P87" s="611"/>
      <c r="Q87" s="611"/>
      <c r="R87" s="611"/>
      <c r="S87" s="611"/>
      <c r="T87" s="611"/>
      <c r="U87" s="611"/>
      <c r="V87" s="611"/>
      <c r="W87" s="611"/>
      <c r="X87" s="611"/>
      <c r="Y87" s="611"/>
      <c r="Z87" s="611"/>
    </row>
    <row r="88" ht="15.0" customHeight="1">
      <c r="A88" s="612" t="s">
        <v>443</v>
      </c>
      <c r="B88" s="613" t="s">
        <v>516</v>
      </c>
      <c r="C88" s="614">
        <f t="shared" ref="C88:E88" si="36">SUM(C76:C87)</f>
        <v>0</v>
      </c>
      <c r="D88" s="615">
        <f t="shared" si="36"/>
        <v>0</v>
      </c>
      <c r="E88" s="614">
        <f t="shared" si="36"/>
        <v>0</v>
      </c>
      <c r="F88" s="616"/>
      <c r="G88" s="611"/>
      <c r="H88" s="611"/>
      <c r="I88" s="611"/>
      <c r="J88" s="611"/>
      <c r="K88" s="611"/>
      <c r="L88" s="611"/>
      <c r="M88" s="611"/>
      <c r="N88" s="611"/>
      <c r="O88" s="611"/>
      <c r="P88" s="611"/>
      <c r="Q88" s="611"/>
      <c r="R88" s="611"/>
      <c r="S88" s="611"/>
      <c r="T88" s="611"/>
      <c r="U88" s="611"/>
      <c r="V88" s="611"/>
      <c r="W88" s="611"/>
      <c r="X88" s="611"/>
      <c r="Y88" s="611"/>
      <c r="Z88" s="611"/>
    </row>
    <row r="89" ht="15.0" customHeight="1">
      <c r="A89" s="607" t="s">
        <v>517</v>
      </c>
      <c r="B89" s="608">
        <f>F87</f>
        <v>0</v>
      </c>
      <c r="C89" s="609">
        <f t="shared" ref="C89:C100" si="37">PMT($C$5/12,$E$4,$C$3,0)</f>
        <v>0</v>
      </c>
      <c r="D89" s="608">
        <f t="shared" ref="D89:D100" si="38">C89-E89</f>
        <v>0</v>
      </c>
      <c r="E89" s="609">
        <f t="shared" ref="E89:E100" si="39">-B89*$C$5/12</f>
        <v>0</v>
      </c>
      <c r="F89" s="610">
        <f t="shared" ref="F89:F100" si="40">B89+D89</f>
        <v>0</v>
      </c>
      <c r="G89" s="611"/>
      <c r="H89" s="611"/>
      <c r="I89" s="611"/>
      <c r="J89" s="611"/>
      <c r="K89" s="611"/>
      <c r="L89" s="611"/>
      <c r="M89" s="611"/>
      <c r="N89" s="611"/>
      <c r="O89" s="611"/>
      <c r="P89" s="611"/>
      <c r="Q89" s="611"/>
      <c r="R89" s="611"/>
      <c r="S89" s="611"/>
      <c r="T89" s="611"/>
      <c r="U89" s="611"/>
      <c r="V89" s="611"/>
      <c r="W89" s="611"/>
      <c r="X89" s="611"/>
      <c r="Y89" s="611"/>
      <c r="Z89" s="611"/>
    </row>
    <row r="90" ht="15.0" customHeight="1">
      <c r="A90" s="607" t="s">
        <v>518</v>
      </c>
      <c r="B90" s="608">
        <f t="shared" ref="B90:B100" si="41">F89</f>
        <v>0</v>
      </c>
      <c r="C90" s="609">
        <f t="shared" si="37"/>
        <v>0</v>
      </c>
      <c r="D90" s="608">
        <f t="shared" si="38"/>
        <v>0</v>
      </c>
      <c r="E90" s="609">
        <f t="shared" si="39"/>
        <v>0</v>
      </c>
      <c r="F90" s="610">
        <f t="shared" si="40"/>
        <v>0</v>
      </c>
      <c r="G90" s="611"/>
      <c r="H90" s="611"/>
      <c r="I90" s="611"/>
      <c r="J90" s="611"/>
      <c r="K90" s="611"/>
      <c r="L90" s="611"/>
      <c r="M90" s="611"/>
      <c r="N90" s="611"/>
      <c r="O90" s="611"/>
      <c r="P90" s="611"/>
      <c r="Q90" s="611"/>
      <c r="R90" s="611"/>
      <c r="S90" s="611"/>
      <c r="T90" s="611"/>
      <c r="U90" s="611"/>
      <c r="V90" s="611"/>
      <c r="W90" s="611"/>
      <c r="X90" s="611"/>
      <c r="Y90" s="611"/>
      <c r="Z90" s="611"/>
    </row>
    <row r="91" ht="15.0" customHeight="1">
      <c r="A91" s="607" t="s">
        <v>519</v>
      </c>
      <c r="B91" s="608">
        <f t="shared" si="41"/>
        <v>0</v>
      </c>
      <c r="C91" s="609">
        <f t="shared" si="37"/>
        <v>0</v>
      </c>
      <c r="D91" s="608">
        <f t="shared" si="38"/>
        <v>0</v>
      </c>
      <c r="E91" s="609">
        <f t="shared" si="39"/>
        <v>0</v>
      </c>
      <c r="F91" s="610">
        <f t="shared" si="40"/>
        <v>0</v>
      </c>
      <c r="G91" s="611"/>
      <c r="H91" s="611"/>
      <c r="I91" s="611"/>
      <c r="J91" s="611"/>
      <c r="K91" s="611"/>
      <c r="L91" s="611"/>
      <c r="M91" s="611"/>
      <c r="N91" s="611"/>
      <c r="O91" s="611"/>
      <c r="P91" s="611"/>
      <c r="Q91" s="611"/>
      <c r="R91" s="611"/>
      <c r="S91" s="611"/>
      <c r="T91" s="611"/>
      <c r="U91" s="611"/>
      <c r="V91" s="611"/>
      <c r="W91" s="611"/>
      <c r="X91" s="611"/>
      <c r="Y91" s="611"/>
      <c r="Z91" s="611"/>
    </row>
    <row r="92" ht="15.0" customHeight="1">
      <c r="A92" s="607" t="s">
        <v>520</v>
      </c>
      <c r="B92" s="608">
        <f t="shared" si="41"/>
        <v>0</v>
      </c>
      <c r="C92" s="609">
        <f t="shared" si="37"/>
        <v>0</v>
      </c>
      <c r="D92" s="608">
        <f t="shared" si="38"/>
        <v>0</v>
      </c>
      <c r="E92" s="609">
        <f t="shared" si="39"/>
        <v>0</v>
      </c>
      <c r="F92" s="610">
        <f t="shared" si="40"/>
        <v>0</v>
      </c>
      <c r="G92" s="611"/>
      <c r="H92" s="611"/>
      <c r="I92" s="611"/>
      <c r="J92" s="611"/>
      <c r="K92" s="611"/>
      <c r="L92" s="611"/>
      <c r="M92" s="611"/>
      <c r="N92" s="611"/>
      <c r="O92" s="611"/>
      <c r="P92" s="611"/>
      <c r="Q92" s="611"/>
      <c r="R92" s="611"/>
      <c r="S92" s="611"/>
      <c r="T92" s="611"/>
      <c r="U92" s="611"/>
      <c r="V92" s="611"/>
      <c r="W92" s="611"/>
      <c r="X92" s="611"/>
      <c r="Y92" s="611"/>
      <c r="Z92" s="611"/>
    </row>
    <row r="93" ht="15.0" customHeight="1">
      <c r="A93" s="607" t="s">
        <v>521</v>
      </c>
      <c r="B93" s="608">
        <f t="shared" si="41"/>
        <v>0</v>
      </c>
      <c r="C93" s="609">
        <f t="shared" si="37"/>
        <v>0</v>
      </c>
      <c r="D93" s="608">
        <f t="shared" si="38"/>
        <v>0</v>
      </c>
      <c r="E93" s="609">
        <f t="shared" si="39"/>
        <v>0</v>
      </c>
      <c r="F93" s="610">
        <f t="shared" si="40"/>
        <v>0</v>
      </c>
      <c r="G93" s="611"/>
      <c r="H93" s="611"/>
      <c r="I93" s="611"/>
      <c r="J93" s="611"/>
      <c r="K93" s="611"/>
      <c r="L93" s="611"/>
      <c r="M93" s="611"/>
      <c r="N93" s="611"/>
      <c r="O93" s="611"/>
      <c r="P93" s="611"/>
      <c r="Q93" s="611"/>
      <c r="R93" s="611"/>
      <c r="S93" s="611"/>
      <c r="T93" s="611"/>
      <c r="U93" s="611"/>
      <c r="V93" s="611"/>
      <c r="W93" s="611"/>
      <c r="X93" s="611"/>
      <c r="Y93" s="611"/>
      <c r="Z93" s="611"/>
    </row>
    <row r="94" ht="15.0" customHeight="1">
      <c r="A94" s="607" t="s">
        <v>522</v>
      </c>
      <c r="B94" s="608">
        <f t="shared" si="41"/>
        <v>0</v>
      </c>
      <c r="C94" s="609">
        <f t="shared" si="37"/>
        <v>0</v>
      </c>
      <c r="D94" s="608">
        <f t="shared" si="38"/>
        <v>0</v>
      </c>
      <c r="E94" s="609">
        <f t="shared" si="39"/>
        <v>0</v>
      </c>
      <c r="F94" s="610">
        <f t="shared" si="40"/>
        <v>0</v>
      </c>
      <c r="G94" s="611"/>
      <c r="H94" s="611"/>
      <c r="I94" s="611"/>
      <c r="J94" s="611"/>
      <c r="K94" s="611"/>
      <c r="L94" s="611"/>
      <c r="M94" s="611"/>
      <c r="N94" s="611"/>
      <c r="O94" s="611"/>
      <c r="P94" s="611"/>
      <c r="Q94" s="611"/>
      <c r="R94" s="611"/>
      <c r="S94" s="611"/>
      <c r="T94" s="611"/>
      <c r="U94" s="611"/>
      <c r="V94" s="611"/>
      <c r="W94" s="611"/>
      <c r="X94" s="611"/>
      <c r="Y94" s="611"/>
      <c r="Z94" s="611"/>
    </row>
    <row r="95" ht="15.0" customHeight="1">
      <c r="A95" s="607" t="s">
        <v>523</v>
      </c>
      <c r="B95" s="608">
        <f t="shared" si="41"/>
        <v>0</v>
      </c>
      <c r="C95" s="609">
        <f t="shared" si="37"/>
        <v>0</v>
      </c>
      <c r="D95" s="608">
        <f t="shared" si="38"/>
        <v>0</v>
      </c>
      <c r="E95" s="609">
        <f t="shared" si="39"/>
        <v>0</v>
      </c>
      <c r="F95" s="610">
        <f t="shared" si="40"/>
        <v>0</v>
      </c>
      <c r="G95" s="611"/>
      <c r="H95" s="611"/>
      <c r="I95" s="611"/>
      <c r="J95" s="611"/>
      <c r="K95" s="611"/>
      <c r="L95" s="611"/>
      <c r="M95" s="611"/>
      <c r="N95" s="611"/>
      <c r="O95" s="611"/>
      <c r="P95" s="611"/>
      <c r="Q95" s="611"/>
      <c r="R95" s="611"/>
      <c r="S95" s="611"/>
      <c r="T95" s="611"/>
      <c r="U95" s="611"/>
      <c r="V95" s="611"/>
      <c r="W95" s="611"/>
      <c r="X95" s="611"/>
      <c r="Y95" s="611"/>
      <c r="Z95" s="611"/>
    </row>
    <row r="96" ht="15.0" customHeight="1">
      <c r="A96" s="607" t="s">
        <v>524</v>
      </c>
      <c r="B96" s="608">
        <f t="shared" si="41"/>
        <v>0</v>
      </c>
      <c r="C96" s="609">
        <f t="shared" si="37"/>
        <v>0</v>
      </c>
      <c r="D96" s="608">
        <f t="shared" si="38"/>
        <v>0</v>
      </c>
      <c r="E96" s="609">
        <f t="shared" si="39"/>
        <v>0</v>
      </c>
      <c r="F96" s="610">
        <f t="shared" si="40"/>
        <v>0</v>
      </c>
      <c r="G96" s="611"/>
      <c r="H96" s="611"/>
      <c r="I96" s="611"/>
      <c r="J96" s="611"/>
      <c r="K96" s="611"/>
      <c r="L96" s="611"/>
      <c r="M96" s="611"/>
      <c r="N96" s="611"/>
      <c r="O96" s="611"/>
      <c r="P96" s="611"/>
      <c r="Q96" s="611"/>
      <c r="R96" s="611"/>
      <c r="S96" s="611"/>
      <c r="T96" s="611"/>
      <c r="U96" s="611"/>
      <c r="V96" s="611"/>
      <c r="W96" s="611"/>
      <c r="X96" s="611"/>
      <c r="Y96" s="611"/>
      <c r="Z96" s="611"/>
    </row>
    <row r="97" ht="15.0" customHeight="1">
      <c r="A97" s="607" t="s">
        <v>525</v>
      </c>
      <c r="B97" s="608">
        <f t="shared" si="41"/>
        <v>0</v>
      </c>
      <c r="C97" s="609">
        <f t="shared" si="37"/>
        <v>0</v>
      </c>
      <c r="D97" s="608">
        <f t="shared" si="38"/>
        <v>0</v>
      </c>
      <c r="E97" s="609">
        <f t="shared" si="39"/>
        <v>0</v>
      </c>
      <c r="F97" s="610">
        <f t="shared" si="40"/>
        <v>0</v>
      </c>
      <c r="G97" s="611"/>
      <c r="H97" s="611"/>
      <c r="I97" s="611"/>
      <c r="J97" s="611"/>
      <c r="K97" s="611"/>
      <c r="L97" s="611"/>
      <c r="M97" s="611"/>
      <c r="N97" s="611"/>
      <c r="O97" s="611"/>
      <c r="P97" s="611"/>
      <c r="Q97" s="611"/>
      <c r="R97" s="611"/>
      <c r="S97" s="611"/>
      <c r="T97" s="611"/>
      <c r="U97" s="611"/>
      <c r="V97" s="611"/>
      <c r="W97" s="611"/>
      <c r="X97" s="611"/>
      <c r="Y97" s="611"/>
      <c r="Z97" s="611"/>
    </row>
    <row r="98" ht="15.0" customHeight="1">
      <c r="A98" s="607" t="s">
        <v>526</v>
      </c>
      <c r="B98" s="608">
        <f t="shared" si="41"/>
        <v>0</v>
      </c>
      <c r="C98" s="609">
        <f t="shared" si="37"/>
        <v>0</v>
      </c>
      <c r="D98" s="608">
        <f t="shared" si="38"/>
        <v>0</v>
      </c>
      <c r="E98" s="609">
        <f t="shared" si="39"/>
        <v>0</v>
      </c>
      <c r="F98" s="610">
        <f t="shared" si="40"/>
        <v>0</v>
      </c>
      <c r="G98" s="611"/>
      <c r="H98" s="611"/>
      <c r="I98" s="611"/>
      <c r="J98" s="611"/>
      <c r="K98" s="611"/>
      <c r="L98" s="611"/>
      <c r="M98" s="611"/>
      <c r="N98" s="611"/>
      <c r="O98" s="611"/>
      <c r="P98" s="611"/>
      <c r="Q98" s="611"/>
      <c r="R98" s="611"/>
      <c r="S98" s="611"/>
      <c r="T98" s="611"/>
      <c r="U98" s="611"/>
      <c r="V98" s="611"/>
      <c r="W98" s="611"/>
      <c r="X98" s="611"/>
      <c r="Y98" s="611"/>
      <c r="Z98" s="611"/>
    </row>
    <row r="99" ht="15.0" customHeight="1">
      <c r="A99" s="607" t="s">
        <v>527</v>
      </c>
      <c r="B99" s="608">
        <f t="shared" si="41"/>
        <v>0</v>
      </c>
      <c r="C99" s="609">
        <f t="shared" si="37"/>
        <v>0</v>
      </c>
      <c r="D99" s="608">
        <f t="shared" si="38"/>
        <v>0</v>
      </c>
      <c r="E99" s="609">
        <f t="shared" si="39"/>
        <v>0</v>
      </c>
      <c r="F99" s="610">
        <f t="shared" si="40"/>
        <v>0</v>
      </c>
      <c r="G99" s="611"/>
      <c r="H99" s="611"/>
      <c r="I99" s="611"/>
      <c r="J99" s="611"/>
      <c r="K99" s="611"/>
      <c r="L99" s="611"/>
      <c r="M99" s="611"/>
      <c r="N99" s="611"/>
      <c r="O99" s="611"/>
      <c r="P99" s="611"/>
      <c r="Q99" s="611"/>
      <c r="R99" s="611"/>
      <c r="S99" s="611"/>
      <c r="T99" s="611"/>
      <c r="U99" s="611"/>
      <c r="V99" s="611"/>
      <c r="W99" s="611"/>
      <c r="X99" s="611"/>
      <c r="Y99" s="611"/>
      <c r="Z99" s="611"/>
    </row>
    <row r="100" ht="15.0" customHeight="1">
      <c r="A100" s="617" t="s">
        <v>528</v>
      </c>
      <c r="B100" s="618">
        <f t="shared" si="41"/>
        <v>0</v>
      </c>
      <c r="C100" s="609">
        <f t="shared" si="37"/>
        <v>0</v>
      </c>
      <c r="D100" s="618">
        <f t="shared" si="38"/>
        <v>0</v>
      </c>
      <c r="E100" s="609">
        <f t="shared" si="39"/>
        <v>0</v>
      </c>
      <c r="F100" s="610">
        <f t="shared" si="40"/>
        <v>0</v>
      </c>
      <c r="G100" s="611"/>
      <c r="H100" s="611"/>
      <c r="I100" s="611"/>
      <c r="J100" s="611"/>
      <c r="K100" s="611"/>
      <c r="L100" s="611"/>
      <c r="M100" s="611"/>
      <c r="N100" s="611"/>
      <c r="O100" s="611"/>
      <c r="P100" s="611"/>
      <c r="Q100" s="611"/>
      <c r="R100" s="611"/>
      <c r="S100" s="611"/>
      <c r="T100" s="611"/>
      <c r="U100" s="611"/>
      <c r="V100" s="611"/>
      <c r="W100" s="611"/>
      <c r="X100" s="611"/>
      <c r="Y100" s="611"/>
      <c r="Z100" s="611"/>
    </row>
    <row r="101" ht="15.0" customHeight="1">
      <c r="A101" s="619" t="s">
        <v>443</v>
      </c>
      <c r="B101" s="620" t="s">
        <v>529</v>
      </c>
      <c r="C101" s="621">
        <f t="shared" ref="C101:E101" si="42">SUM(C89:C100)</f>
        <v>0</v>
      </c>
      <c r="D101" s="620">
        <f t="shared" si="42"/>
        <v>0</v>
      </c>
      <c r="E101" s="621">
        <f t="shared" si="42"/>
        <v>0</v>
      </c>
      <c r="F101" s="622"/>
      <c r="G101" s="611"/>
      <c r="H101" s="611"/>
      <c r="I101" s="611"/>
      <c r="J101" s="611"/>
      <c r="K101" s="611"/>
      <c r="L101" s="611"/>
      <c r="M101" s="611"/>
      <c r="N101" s="611"/>
      <c r="O101" s="611"/>
      <c r="P101" s="611"/>
      <c r="Q101" s="611"/>
      <c r="R101" s="611"/>
      <c r="S101" s="611"/>
      <c r="T101" s="611"/>
      <c r="U101" s="611"/>
      <c r="V101" s="611"/>
      <c r="W101" s="611"/>
      <c r="X101" s="611"/>
      <c r="Y101" s="611"/>
      <c r="Z101" s="611"/>
    </row>
    <row r="102" ht="15.0" customHeight="1">
      <c r="A102" s="364"/>
      <c r="B102" s="569"/>
      <c r="C102" s="569"/>
      <c r="D102" s="569"/>
      <c r="E102" s="569"/>
      <c r="F102" s="569"/>
      <c r="G102" s="364"/>
      <c r="H102" s="364"/>
      <c r="I102" s="364"/>
      <c r="J102" s="364"/>
      <c r="K102" s="364"/>
      <c r="L102" s="364"/>
      <c r="M102" s="364"/>
      <c r="N102" s="364"/>
      <c r="O102" s="364"/>
      <c r="P102" s="364"/>
      <c r="Q102" s="364"/>
      <c r="R102" s="364"/>
      <c r="S102" s="364"/>
      <c r="T102" s="364"/>
      <c r="U102" s="364"/>
      <c r="V102" s="364"/>
      <c r="W102" s="364"/>
      <c r="X102" s="364"/>
      <c r="Y102" s="364"/>
      <c r="Z102" s="364"/>
    </row>
    <row r="103" ht="15.0" customHeight="1">
      <c r="A103" s="364"/>
      <c r="B103" s="364"/>
      <c r="C103" s="364"/>
      <c r="D103" s="364"/>
      <c r="E103" s="364"/>
      <c r="F103" s="364"/>
      <c r="G103" s="364"/>
      <c r="H103" s="364"/>
      <c r="I103" s="364"/>
      <c r="J103" s="364"/>
      <c r="K103" s="364"/>
      <c r="L103" s="364"/>
      <c r="M103" s="364"/>
      <c r="N103" s="364"/>
      <c r="O103" s="364"/>
      <c r="P103" s="364"/>
      <c r="Q103" s="364"/>
      <c r="R103" s="364"/>
      <c r="S103" s="364"/>
      <c r="T103" s="364"/>
      <c r="U103" s="364"/>
      <c r="V103" s="364"/>
      <c r="W103" s="364"/>
      <c r="X103" s="364"/>
      <c r="Y103" s="364"/>
      <c r="Z103" s="364"/>
    </row>
    <row r="104" ht="15.0" customHeight="1">
      <c r="A104" s="364"/>
      <c r="B104" s="364"/>
      <c r="C104" s="364"/>
      <c r="D104" s="364"/>
      <c r="E104" s="364"/>
      <c r="F104" s="364"/>
      <c r="G104" s="364"/>
      <c r="H104" s="364"/>
      <c r="I104" s="364"/>
      <c r="J104" s="364"/>
      <c r="K104" s="364"/>
      <c r="L104" s="364"/>
      <c r="M104" s="364"/>
      <c r="N104" s="364"/>
      <c r="O104" s="364"/>
      <c r="P104" s="364"/>
      <c r="Q104" s="364"/>
      <c r="R104" s="364"/>
      <c r="S104" s="364"/>
      <c r="T104" s="364"/>
      <c r="U104" s="364"/>
      <c r="V104" s="364"/>
      <c r="W104" s="364"/>
      <c r="X104" s="364"/>
      <c r="Y104" s="364"/>
      <c r="Z104" s="364"/>
    </row>
    <row r="105" ht="15.0" customHeight="1">
      <c r="A105" s="364"/>
      <c r="B105" s="364"/>
      <c r="C105" s="364"/>
      <c r="D105" s="364"/>
      <c r="E105" s="364"/>
      <c r="F105" s="364"/>
      <c r="G105" s="364"/>
      <c r="H105" s="364"/>
      <c r="I105" s="364"/>
      <c r="J105" s="364"/>
      <c r="K105" s="364"/>
      <c r="L105" s="364"/>
      <c r="M105" s="364"/>
      <c r="N105" s="364"/>
      <c r="O105" s="364"/>
      <c r="P105" s="364"/>
      <c r="Q105" s="364"/>
      <c r="R105" s="364"/>
      <c r="S105" s="364"/>
      <c r="T105" s="364"/>
      <c r="U105" s="364"/>
      <c r="V105" s="364"/>
      <c r="W105" s="364"/>
      <c r="X105" s="364"/>
      <c r="Y105" s="364"/>
      <c r="Z105" s="364"/>
    </row>
    <row r="106" ht="15.0" customHeight="1">
      <c r="A106" s="364"/>
      <c r="B106" s="364"/>
      <c r="C106" s="364"/>
      <c r="D106" s="364"/>
      <c r="E106" s="364"/>
      <c r="F106" s="364"/>
      <c r="G106" s="364"/>
      <c r="H106" s="364"/>
      <c r="I106" s="364"/>
      <c r="J106" s="364"/>
      <c r="K106" s="364"/>
      <c r="L106" s="364"/>
      <c r="M106" s="364"/>
      <c r="N106" s="364"/>
      <c r="O106" s="364"/>
      <c r="P106" s="364"/>
      <c r="Q106" s="364"/>
      <c r="R106" s="364"/>
      <c r="S106" s="364"/>
      <c r="T106" s="364"/>
      <c r="U106" s="364"/>
      <c r="V106" s="364"/>
      <c r="W106" s="364"/>
      <c r="X106" s="364"/>
      <c r="Y106" s="364"/>
      <c r="Z106" s="364"/>
    </row>
    <row r="107" ht="15.0" customHeight="1">
      <c r="A107" s="364"/>
      <c r="B107" s="364"/>
      <c r="C107" s="364"/>
      <c r="D107" s="364"/>
      <c r="E107" s="364"/>
      <c r="F107" s="364"/>
      <c r="G107" s="364"/>
      <c r="H107" s="364"/>
      <c r="I107" s="364"/>
      <c r="J107" s="364"/>
      <c r="K107" s="364"/>
      <c r="L107" s="364"/>
      <c r="M107" s="364"/>
      <c r="N107" s="364"/>
      <c r="O107" s="364"/>
      <c r="P107" s="364"/>
      <c r="Q107" s="364"/>
      <c r="R107" s="364"/>
      <c r="S107" s="364"/>
      <c r="T107" s="364"/>
      <c r="U107" s="364"/>
      <c r="V107" s="364"/>
      <c r="W107" s="364"/>
      <c r="X107" s="364"/>
      <c r="Y107" s="364"/>
      <c r="Z107" s="364"/>
    </row>
    <row r="108" ht="15.0" customHeight="1">
      <c r="A108" s="364"/>
      <c r="B108" s="364"/>
      <c r="C108" s="364"/>
      <c r="D108" s="364"/>
      <c r="E108" s="364"/>
      <c r="F108" s="364"/>
      <c r="G108" s="364"/>
      <c r="H108" s="364"/>
      <c r="I108" s="364"/>
      <c r="J108" s="364"/>
      <c r="K108" s="364"/>
      <c r="L108" s="364"/>
      <c r="M108" s="364"/>
      <c r="N108" s="364"/>
      <c r="O108" s="364"/>
      <c r="P108" s="364"/>
      <c r="Q108" s="364"/>
      <c r="R108" s="364"/>
      <c r="S108" s="364"/>
      <c r="T108" s="364"/>
      <c r="U108" s="364"/>
      <c r="V108" s="364"/>
      <c r="W108" s="364"/>
      <c r="X108" s="364"/>
      <c r="Y108" s="364"/>
      <c r="Z108" s="364"/>
    </row>
    <row r="109" ht="15.0" customHeight="1">
      <c r="A109" s="364"/>
      <c r="B109" s="364"/>
      <c r="C109" s="364"/>
      <c r="D109" s="364"/>
      <c r="E109" s="364"/>
      <c r="F109" s="364"/>
      <c r="G109" s="364"/>
      <c r="H109" s="364"/>
      <c r="I109" s="364"/>
      <c r="J109" s="364"/>
      <c r="K109" s="364"/>
      <c r="L109" s="364"/>
      <c r="M109" s="364"/>
      <c r="N109" s="364"/>
      <c r="O109" s="364"/>
      <c r="P109" s="364"/>
      <c r="Q109" s="364"/>
      <c r="R109" s="364"/>
      <c r="S109" s="364"/>
      <c r="T109" s="364"/>
      <c r="U109" s="364"/>
      <c r="V109" s="364"/>
      <c r="W109" s="364"/>
      <c r="X109" s="364"/>
      <c r="Y109" s="364"/>
      <c r="Z109" s="364"/>
    </row>
    <row r="110" ht="15.0" customHeight="1">
      <c r="A110" s="364"/>
      <c r="B110" s="364"/>
      <c r="C110" s="364"/>
      <c r="D110" s="364"/>
      <c r="E110" s="364"/>
      <c r="F110" s="364"/>
      <c r="G110" s="364"/>
      <c r="H110" s="364"/>
      <c r="I110" s="364"/>
      <c r="J110" s="364"/>
      <c r="K110" s="364"/>
      <c r="L110" s="364"/>
      <c r="M110" s="364"/>
      <c r="N110" s="364"/>
      <c r="O110" s="364"/>
      <c r="P110" s="364"/>
      <c r="Q110" s="364"/>
      <c r="R110" s="364"/>
      <c r="S110" s="364"/>
      <c r="T110" s="364"/>
      <c r="U110" s="364"/>
      <c r="V110" s="364"/>
      <c r="W110" s="364"/>
      <c r="X110" s="364"/>
      <c r="Y110" s="364"/>
      <c r="Z110" s="364"/>
    </row>
    <row r="111" ht="15.0" customHeight="1">
      <c r="A111" s="364"/>
      <c r="B111" s="364"/>
      <c r="C111" s="364"/>
      <c r="D111" s="364"/>
      <c r="E111" s="364"/>
      <c r="F111" s="364"/>
      <c r="G111" s="364"/>
      <c r="H111" s="364"/>
      <c r="I111" s="364"/>
      <c r="J111" s="364"/>
      <c r="K111" s="364"/>
      <c r="L111" s="364"/>
      <c r="M111" s="364"/>
      <c r="N111" s="364"/>
      <c r="O111" s="364"/>
      <c r="P111" s="364"/>
      <c r="Q111" s="364"/>
      <c r="R111" s="364"/>
      <c r="S111" s="364"/>
      <c r="T111" s="364"/>
      <c r="U111" s="364"/>
      <c r="V111" s="364"/>
      <c r="W111" s="364"/>
      <c r="X111" s="364"/>
      <c r="Y111" s="364"/>
      <c r="Z111" s="364"/>
    </row>
    <row r="112" ht="15.0" customHeight="1">
      <c r="A112" s="364"/>
      <c r="B112" s="364"/>
      <c r="C112" s="364"/>
      <c r="D112" s="364"/>
      <c r="E112" s="364"/>
      <c r="F112" s="364"/>
      <c r="G112" s="364"/>
      <c r="H112" s="364"/>
      <c r="I112" s="364"/>
      <c r="J112" s="364"/>
      <c r="K112" s="364"/>
      <c r="L112" s="364"/>
      <c r="M112" s="364"/>
      <c r="N112" s="364"/>
      <c r="O112" s="364"/>
      <c r="P112" s="364"/>
      <c r="Q112" s="364"/>
      <c r="R112" s="364"/>
      <c r="S112" s="364"/>
      <c r="T112" s="364"/>
      <c r="U112" s="364"/>
      <c r="V112" s="364"/>
      <c r="W112" s="364"/>
      <c r="X112" s="364"/>
      <c r="Y112" s="364"/>
      <c r="Z112" s="364"/>
    </row>
    <row r="113" ht="15.0" customHeight="1">
      <c r="A113" s="364"/>
      <c r="B113" s="364"/>
      <c r="C113" s="364"/>
      <c r="D113" s="364"/>
      <c r="E113" s="364"/>
      <c r="F113" s="364"/>
      <c r="G113" s="364"/>
      <c r="H113" s="364"/>
      <c r="I113" s="364"/>
      <c r="J113" s="364"/>
      <c r="K113" s="364"/>
      <c r="L113" s="364"/>
      <c r="M113" s="364"/>
      <c r="N113" s="364"/>
      <c r="O113" s="364"/>
      <c r="P113" s="364"/>
      <c r="Q113" s="364"/>
      <c r="R113" s="364"/>
      <c r="S113" s="364"/>
      <c r="T113" s="364"/>
      <c r="U113" s="364"/>
      <c r="V113" s="364"/>
      <c r="W113" s="364"/>
      <c r="X113" s="364"/>
      <c r="Y113" s="364"/>
      <c r="Z113" s="364"/>
    </row>
    <row r="114" ht="15.0" customHeight="1">
      <c r="A114" s="364"/>
      <c r="B114" s="364"/>
      <c r="C114" s="364"/>
      <c r="D114" s="364"/>
      <c r="E114" s="364"/>
      <c r="F114" s="364"/>
      <c r="G114" s="364"/>
      <c r="H114" s="364"/>
      <c r="I114" s="364"/>
      <c r="J114" s="364"/>
      <c r="K114" s="364"/>
      <c r="L114" s="364"/>
      <c r="M114" s="364"/>
      <c r="N114" s="364"/>
      <c r="O114" s="364"/>
      <c r="P114" s="364"/>
      <c r="Q114" s="364"/>
      <c r="R114" s="364"/>
      <c r="S114" s="364"/>
      <c r="T114" s="364"/>
      <c r="U114" s="364"/>
      <c r="V114" s="364"/>
      <c r="W114" s="364"/>
      <c r="X114" s="364"/>
      <c r="Y114" s="364"/>
      <c r="Z114" s="364"/>
    </row>
    <row r="115" ht="15.0" customHeight="1">
      <c r="A115" s="364"/>
      <c r="B115" s="364"/>
      <c r="C115" s="364"/>
      <c r="D115" s="364"/>
      <c r="E115" s="364"/>
      <c r="F115" s="364"/>
      <c r="G115" s="364"/>
      <c r="H115" s="364"/>
      <c r="I115" s="364"/>
      <c r="J115" s="364"/>
      <c r="K115" s="364"/>
      <c r="L115" s="364"/>
      <c r="M115" s="364"/>
      <c r="N115" s="364"/>
      <c r="O115" s="364"/>
      <c r="P115" s="364"/>
      <c r="Q115" s="364"/>
      <c r="R115" s="364"/>
      <c r="S115" s="364"/>
      <c r="T115" s="364"/>
      <c r="U115" s="364"/>
      <c r="V115" s="364"/>
      <c r="W115" s="364"/>
      <c r="X115" s="364"/>
      <c r="Y115" s="364"/>
      <c r="Z115" s="364"/>
    </row>
    <row r="116" ht="15.0" customHeight="1">
      <c r="A116" s="364"/>
      <c r="B116" s="364"/>
      <c r="C116" s="364"/>
      <c r="D116" s="364"/>
      <c r="E116" s="364"/>
      <c r="F116" s="364"/>
      <c r="G116" s="364"/>
      <c r="H116" s="364"/>
      <c r="I116" s="364"/>
      <c r="J116" s="364"/>
      <c r="K116" s="364"/>
      <c r="L116" s="364"/>
      <c r="M116" s="364"/>
      <c r="N116" s="364"/>
      <c r="O116" s="364"/>
      <c r="P116" s="364"/>
      <c r="Q116" s="364"/>
      <c r="R116" s="364"/>
      <c r="S116" s="364"/>
      <c r="T116" s="364"/>
      <c r="U116" s="364"/>
      <c r="V116" s="364"/>
      <c r="W116" s="364"/>
      <c r="X116" s="364"/>
      <c r="Y116" s="364"/>
      <c r="Z116" s="364"/>
    </row>
    <row r="117" ht="15.0" customHeight="1">
      <c r="A117" s="364"/>
      <c r="B117" s="364"/>
      <c r="C117" s="364"/>
      <c r="D117" s="364"/>
      <c r="E117" s="364"/>
      <c r="F117" s="364"/>
      <c r="G117" s="364"/>
      <c r="H117" s="364"/>
      <c r="I117" s="364"/>
      <c r="J117" s="364"/>
      <c r="K117" s="364"/>
      <c r="L117" s="364"/>
      <c r="M117" s="364"/>
      <c r="N117" s="364"/>
      <c r="O117" s="364"/>
      <c r="P117" s="364"/>
      <c r="Q117" s="364"/>
      <c r="R117" s="364"/>
      <c r="S117" s="364"/>
      <c r="T117" s="364"/>
      <c r="U117" s="364"/>
      <c r="V117" s="364"/>
      <c r="W117" s="364"/>
      <c r="X117" s="364"/>
      <c r="Y117" s="364"/>
      <c r="Z117" s="364"/>
    </row>
    <row r="118" ht="15.0" customHeight="1">
      <c r="A118" s="364"/>
      <c r="B118" s="364"/>
      <c r="C118" s="364"/>
      <c r="D118" s="364"/>
      <c r="E118" s="364"/>
      <c r="F118" s="364"/>
      <c r="G118" s="364"/>
      <c r="H118" s="364"/>
      <c r="I118" s="364"/>
      <c r="J118" s="364"/>
      <c r="K118" s="364"/>
      <c r="L118" s="364"/>
      <c r="M118" s="364"/>
      <c r="N118" s="364"/>
      <c r="O118" s="364"/>
      <c r="P118" s="364"/>
      <c r="Q118" s="364"/>
      <c r="R118" s="364"/>
      <c r="S118" s="364"/>
      <c r="T118" s="364"/>
      <c r="U118" s="364"/>
      <c r="V118" s="364"/>
      <c r="W118" s="364"/>
      <c r="X118" s="364"/>
      <c r="Y118" s="364"/>
      <c r="Z118" s="364"/>
    </row>
    <row r="119" ht="15.0" customHeight="1">
      <c r="A119" s="364"/>
      <c r="B119" s="364"/>
      <c r="C119" s="364"/>
      <c r="D119" s="364"/>
      <c r="E119" s="364"/>
      <c r="F119" s="364"/>
      <c r="G119" s="364"/>
      <c r="H119" s="364"/>
      <c r="I119" s="364"/>
      <c r="J119" s="364"/>
      <c r="K119" s="364"/>
      <c r="L119" s="364"/>
      <c r="M119" s="364"/>
      <c r="N119" s="364"/>
      <c r="O119" s="364"/>
      <c r="P119" s="364"/>
      <c r="Q119" s="364"/>
      <c r="R119" s="364"/>
      <c r="S119" s="364"/>
      <c r="T119" s="364"/>
      <c r="U119" s="364"/>
      <c r="V119" s="364"/>
      <c r="W119" s="364"/>
      <c r="X119" s="364"/>
      <c r="Y119" s="364"/>
      <c r="Z119" s="364"/>
    </row>
    <row r="120" ht="15.0" customHeight="1">
      <c r="A120" s="364"/>
      <c r="B120" s="364"/>
      <c r="C120" s="364"/>
      <c r="D120" s="364"/>
      <c r="E120" s="364"/>
      <c r="F120" s="364"/>
      <c r="G120" s="364"/>
      <c r="H120" s="364"/>
      <c r="I120" s="364"/>
      <c r="J120" s="364"/>
      <c r="K120" s="364"/>
      <c r="L120" s="364"/>
      <c r="M120" s="364"/>
      <c r="N120" s="364"/>
      <c r="O120" s="364"/>
      <c r="P120" s="364"/>
      <c r="Q120" s="364"/>
      <c r="R120" s="364"/>
      <c r="S120" s="364"/>
      <c r="T120" s="364"/>
      <c r="U120" s="364"/>
      <c r="V120" s="364"/>
      <c r="W120" s="364"/>
      <c r="X120" s="364"/>
      <c r="Y120" s="364"/>
      <c r="Z120" s="364"/>
    </row>
    <row r="121" ht="15.0" customHeight="1">
      <c r="A121" s="364"/>
      <c r="B121" s="364"/>
      <c r="C121" s="364"/>
      <c r="D121" s="364"/>
      <c r="E121" s="364"/>
      <c r="F121" s="364"/>
      <c r="G121" s="364"/>
      <c r="H121" s="364"/>
      <c r="I121" s="364"/>
      <c r="J121" s="364"/>
      <c r="K121" s="364"/>
      <c r="L121" s="364"/>
      <c r="M121" s="364"/>
      <c r="N121" s="364"/>
      <c r="O121" s="364"/>
      <c r="P121" s="364"/>
      <c r="Q121" s="364"/>
      <c r="R121" s="364"/>
      <c r="S121" s="364"/>
      <c r="T121" s="364"/>
      <c r="U121" s="364"/>
      <c r="V121" s="364"/>
      <c r="W121" s="364"/>
      <c r="X121" s="364"/>
      <c r="Y121" s="364"/>
      <c r="Z121" s="364"/>
    </row>
    <row r="122" ht="15.0" customHeight="1">
      <c r="A122" s="364"/>
      <c r="B122" s="364"/>
      <c r="C122" s="364"/>
      <c r="D122" s="364"/>
      <c r="E122" s="364"/>
      <c r="F122" s="364"/>
      <c r="G122" s="364"/>
      <c r="H122" s="364"/>
      <c r="I122" s="364"/>
      <c r="J122" s="364"/>
      <c r="K122" s="364"/>
      <c r="L122" s="364"/>
      <c r="M122" s="364"/>
      <c r="N122" s="364"/>
      <c r="O122" s="364"/>
      <c r="P122" s="364"/>
      <c r="Q122" s="364"/>
      <c r="R122" s="364"/>
      <c r="S122" s="364"/>
      <c r="T122" s="364"/>
      <c r="U122" s="364"/>
      <c r="V122" s="364"/>
      <c r="W122" s="364"/>
      <c r="X122" s="364"/>
      <c r="Y122" s="364"/>
      <c r="Z122" s="364"/>
    </row>
    <row r="123" ht="15.0" customHeight="1">
      <c r="A123" s="364"/>
      <c r="B123" s="364"/>
      <c r="C123" s="364"/>
      <c r="D123" s="364"/>
      <c r="E123" s="364"/>
      <c r="F123" s="364"/>
      <c r="G123" s="364"/>
      <c r="H123" s="364"/>
      <c r="I123" s="364"/>
      <c r="J123" s="364"/>
      <c r="K123" s="364"/>
      <c r="L123" s="364"/>
      <c r="M123" s="364"/>
      <c r="N123" s="364"/>
      <c r="O123" s="364"/>
      <c r="P123" s="364"/>
      <c r="Q123" s="364"/>
      <c r="R123" s="364"/>
      <c r="S123" s="364"/>
      <c r="T123" s="364"/>
      <c r="U123" s="364"/>
      <c r="V123" s="364"/>
      <c r="W123" s="364"/>
      <c r="X123" s="364"/>
      <c r="Y123" s="364"/>
      <c r="Z123" s="364"/>
    </row>
    <row r="124" ht="15.0" customHeight="1">
      <c r="A124" s="364"/>
      <c r="B124" s="364"/>
      <c r="C124" s="364"/>
      <c r="D124" s="364"/>
      <c r="E124" s="364"/>
      <c r="F124" s="364"/>
      <c r="G124" s="364"/>
      <c r="H124" s="364"/>
      <c r="I124" s="364"/>
      <c r="J124" s="364"/>
      <c r="K124" s="364"/>
      <c r="L124" s="364"/>
      <c r="M124" s="364"/>
      <c r="N124" s="364"/>
      <c r="O124" s="364"/>
      <c r="P124" s="364"/>
      <c r="Q124" s="364"/>
      <c r="R124" s="364"/>
      <c r="S124" s="364"/>
      <c r="T124" s="364"/>
      <c r="U124" s="364"/>
      <c r="V124" s="364"/>
      <c r="W124" s="364"/>
      <c r="X124" s="364"/>
      <c r="Y124" s="364"/>
      <c r="Z124" s="364"/>
    </row>
    <row r="125" ht="15.0" customHeight="1">
      <c r="A125" s="364"/>
      <c r="B125" s="364"/>
      <c r="C125" s="364"/>
      <c r="D125" s="364"/>
      <c r="E125" s="364"/>
      <c r="F125" s="364"/>
      <c r="G125" s="364"/>
      <c r="H125" s="364"/>
      <c r="I125" s="364"/>
      <c r="J125" s="364"/>
      <c r="K125" s="364"/>
      <c r="L125" s="364"/>
      <c r="M125" s="364"/>
      <c r="N125" s="364"/>
      <c r="O125" s="364"/>
      <c r="P125" s="364"/>
      <c r="Q125" s="364"/>
      <c r="R125" s="364"/>
      <c r="S125" s="364"/>
      <c r="T125" s="364"/>
      <c r="U125" s="364"/>
      <c r="V125" s="364"/>
      <c r="W125" s="364"/>
      <c r="X125" s="364"/>
      <c r="Y125" s="364"/>
      <c r="Z125" s="364"/>
    </row>
    <row r="126" ht="15.0" customHeight="1">
      <c r="A126" s="364"/>
      <c r="B126" s="364"/>
      <c r="C126" s="364"/>
      <c r="D126" s="364"/>
      <c r="E126" s="364"/>
      <c r="F126" s="364"/>
      <c r="G126" s="364"/>
      <c r="H126" s="364"/>
      <c r="I126" s="364"/>
      <c r="J126" s="364"/>
      <c r="K126" s="364"/>
      <c r="L126" s="364"/>
      <c r="M126" s="364"/>
      <c r="N126" s="364"/>
      <c r="O126" s="364"/>
      <c r="P126" s="364"/>
      <c r="Q126" s="364"/>
      <c r="R126" s="364"/>
      <c r="S126" s="364"/>
      <c r="T126" s="364"/>
      <c r="U126" s="364"/>
      <c r="V126" s="364"/>
      <c r="W126" s="364"/>
      <c r="X126" s="364"/>
      <c r="Y126" s="364"/>
      <c r="Z126" s="364"/>
    </row>
    <row r="127" ht="15.0" customHeight="1">
      <c r="A127" s="364"/>
      <c r="B127" s="364"/>
      <c r="C127" s="364"/>
      <c r="D127" s="364"/>
      <c r="E127" s="364"/>
      <c r="F127" s="364"/>
      <c r="G127" s="364"/>
      <c r="H127" s="364"/>
      <c r="I127" s="364"/>
      <c r="J127" s="364"/>
      <c r="K127" s="364"/>
      <c r="L127" s="364"/>
      <c r="M127" s="364"/>
      <c r="N127" s="364"/>
      <c r="O127" s="364"/>
      <c r="P127" s="364"/>
      <c r="Q127" s="364"/>
      <c r="R127" s="364"/>
      <c r="S127" s="364"/>
      <c r="T127" s="364"/>
      <c r="U127" s="364"/>
      <c r="V127" s="364"/>
      <c r="W127" s="364"/>
      <c r="X127" s="364"/>
      <c r="Y127" s="364"/>
      <c r="Z127" s="364"/>
    </row>
    <row r="128" ht="15.0" customHeight="1">
      <c r="A128" s="364"/>
      <c r="B128" s="364"/>
      <c r="C128" s="364"/>
      <c r="D128" s="364"/>
      <c r="E128" s="364"/>
      <c r="F128" s="364"/>
      <c r="G128" s="364"/>
      <c r="H128" s="364"/>
      <c r="I128" s="364"/>
      <c r="J128" s="364"/>
      <c r="K128" s="364"/>
      <c r="L128" s="364"/>
      <c r="M128" s="364"/>
      <c r="N128" s="364"/>
      <c r="O128" s="364"/>
      <c r="P128" s="364"/>
      <c r="Q128" s="364"/>
      <c r="R128" s="364"/>
      <c r="S128" s="364"/>
      <c r="T128" s="364"/>
      <c r="U128" s="364"/>
      <c r="V128" s="364"/>
      <c r="W128" s="364"/>
      <c r="X128" s="364"/>
      <c r="Y128" s="364"/>
      <c r="Z128" s="364"/>
    </row>
    <row r="129" ht="15.0" customHeight="1">
      <c r="A129" s="364"/>
      <c r="B129" s="364"/>
      <c r="C129" s="364"/>
      <c r="D129" s="364"/>
      <c r="E129" s="364"/>
      <c r="F129" s="364"/>
      <c r="G129" s="364"/>
      <c r="H129" s="364"/>
      <c r="I129" s="364"/>
      <c r="J129" s="364"/>
      <c r="K129" s="364"/>
      <c r="L129" s="364"/>
      <c r="M129" s="364"/>
      <c r="N129" s="364"/>
      <c r="O129" s="364"/>
      <c r="P129" s="364"/>
      <c r="Q129" s="364"/>
      <c r="R129" s="364"/>
      <c r="S129" s="364"/>
      <c r="T129" s="364"/>
      <c r="U129" s="364"/>
      <c r="V129" s="364"/>
      <c r="W129" s="364"/>
      <c r="X129" s="364"/>
      <c r="Y129" s="364"/>
      <c r="Z129" s="364"/>
    </row>
    <row r="130" ht="15.0" customHeight="1">
      <c r="A130" s="364"/>
      <c r="B130" s="364"/>
      <c r="C130" s="364"/>
      <c r="D130" s="364"/>
      <c r="E130" s="364"/>
      <c r="F130" s="364"/>
      <c r="G130" s="364"/>
      <c r="H130" s="364"/>
      <c r="I130" s="364"/>
      <c r="J130" s="364"/>
      <c r="K130" s="364"/>
      <c r="L130" s="364"/>
      <c r="M130" s="364"/>
      <c r="N130" s="364"/>
      <c r="O130" s="364"/>
      <c r="P130" s="364"/>
      <c r="Q130" s="364"/>
      <c r="R130" s="364"/>
      <c r="S130" s="364"/>
      <c r="T130" s="364"/>
      <c r="U130" s="364"/>
      <c r="V130" s="364"/>
      <c r="W130" s="364"/>
      <c r="X130" s="364"/>
      <c r="Y130" s="364"/>
      <c r="Z130" s="364"/>
    </row>
    <row r="131" ht="15.0" customHeight="1">
      <c r="A131" s="364"/>
      <c r="B131" s="364"/>
      <c r="C131" s="364"/>
      <c r="D131" s="364"/>
      <c r="E131" s="364"/>
      <c r="F131" s="364"/>
      <c r="G131" s="364"/>
      <c r="H131" s="364"/>
      <c r="I131" s="364"/>
      <c r="J131" s="364"/>
      <c r="K131" s="364"/>
      <c r="L131" s="364"/>
      <c r="M131" s="364"/>
      <c r="N131" s="364"/>
      <c r="O131" s="364"/>
      <c r="P131" s="364"/>
      <c r="Q131" s="364"/>
      <c r="R131" s="364"/>
      <c r="S131" s="364"/>
      <c r="T131" s="364"/>
      <c r="U131" s="364"/>
      <c r="V131" s="364"/>
      <c r="W131" s="364"/>
      <c r="X131" s="364"/>
      <c r="Y131" s="364"/>
      <c r="Z131" s="364"/>
    </row>
    <row r="132" ht="15.0" customHeight="1">
      <c r="A132" s="364"/>
      <c r="B132" s="364"/>
      <c r="C132" s="364"/>
      <c r="D132" s="364"/>
      <c r="E132" s="364"/>
      <c r="F132" s="364"/>
      <c r="G132" s="364"/>
      <c r="H132" s="364"/>
      <c r="I132" s="364"/>
      <c r="J132" s="364"/>
      <c r="K132" s="364"/>
      <c r="L132" s="364"/>
      <c r="M132" s="364"/>
      <c r="N132" s="364"/>
      <c r="O132" s="364"/>
      <c r="P132" s="364"/>
      <c r="Q132" s="364"/>
      <c r="R132" s="364"/>
      <c r="S132" s="364"/>
      <c r="T132" s="364"/>
      <c r="U132" s="364"/>
      <c r="V132" s="364"/>
      <c r="W132" s="364"/>
      <c r="X132" s="364"/>
      <c r="Y132" s="364"/>
      <c r="Z132" s="364"/>
    </row>
    <row r="133" ht="15.0" customHeight="1">
      <c r="A133" s="364"/>
      <c r="B133" s="364"/>
      <c r="C133" s="364"/>
      <c r="D133" s="364"/>
      <c r="E133" s="364"/>
      <c r="F133" s="364"/>
      <c r="G133" s="364"/>
      <c r="H133" s="364"/>
      <c r="I133" s="364"/>
      <c r="J133" s="364"/>
      <c r="K133" s="364"/>
      <c r="L133" s="364"/>
      <c r="M133" s="364"/>
      <c r="N133" s="364"/>
      <c r="O133" s="364"/>
      <c r="P133" s="364"/>
      <c r="Q133" s="364"/>
      <c r="R133" s="364"/>
      <c r="S133" s="364"/>
      <c r="T133" s="364"/>
      <c r="U133" s="364"/>
      <c r="V133" s="364"/>
      <c r="W133" s="364"/>
      <c r="X133" s="364"/>
      <c r="Y133" s="364"/>
      <c r="Z133" s="364"/>
    </row>
    <row r="134" ht="15.0" customHeight="1">
      <c r="A134" s="364"/>
      <c r="B134" s="364"/>
      <c r="C134" s="364"/>
      <c r="D134" s="364"/>
      <c r="E134" s="364"/>
      <c r="F134" s="364"/>
      <c r="G134" s="364"/>
      <c r="H134" s="364"/>
      <c r="I134" s="364"/>
      <c r="J134" s="364"/>
      <c r="K134" s="364"/>
      <c r="L134" s="364"/>
      <c r="M134" s="364"/>
      <c r="N134" s="364"/>
      <c r="O134" s="364"/>
      <c r="P134" s="364"/>
      <c r="Q134" s="364"/>
      <c r="R134" s="364"/>
      <c r="S134" s="364"/>
      <c r="T134" s="364"/>
      <c r="U134" s="364"/>
      <c r="V134" s="364"/>
      <c r="W134" s="364"/>
      <c r="X134" s="364"/>
      <c r="Y134" s="364"/>
      <c r="Z134" s="364"/>
    </row>
    <row r="135" ht="15.0" customHeight="1">
      <c r="A135" s="364"/>
      <c r="B135" s="364"/>
      <c r="C135" s="364"/>
      <c r="D135" s="364"/>
      <c r="E135" s="364"/>
      <c r="F135" s="364"/>
      <c r="G135" s="364"/>
      <c r="H135" s="364"/>
      <c r="I135" s="364"/>
      <c r="J135" s="364"/>
      <c r="K135" s="364"/>
      <c r="L135" s="364"/>
      <c r="M135" s="364"/>
      <c r="N135" s="364"/>
      <c r="O135" s="364"/>
      <c r="P135" s="364"/>
      <c r="Q135" s="364"/>
      <c r="R135" s="364"/>
      <c r="S135" s="364"/>
      <c r="T135" s="364"/>
      <c r="U135" s="364"/>
      <c r="V135" s="364"/>
      <c r="W135" s="364"/>
      <c r="X135" s="364"/>
      <c r="Y135" s="364"/>
      <c r="Z135" s="364"/>
    </row>
    <row r="136" ht="15.0" customHeight="1">
      <c r="A136" s="364"/>
      <c r="B136" s="364"/>
      <c r="C136" s="364"/>
      <c r="D136" s="364"/>
      <c r="E136" s="364"/>
      <c r="F136" s="364"/>
      <c r="G136" s="364"/>
      <c r="H136" s="364"/>
      <c r="I136" s="364"/>
      <c r="J136" s="364"/>
      <c r="K136" s="364"/>
      <c r="L136" s="364"/>
      <c r="M136" s="364"/>
      <c r="N136" s="364"/>
      <c r="O136" s="364"/>
      <c r="P136" s="364"/>
      <c r="Q136" s="364"/>
      <c r="R136" s="364"/>
      <c r="S136" s="364"/>
      <c r="T136" s="364"/>
      <c r="U136" s="364"/>
      <c r="V136" s="364"/>
      <c r="W136" s="364"/>
      <c r="X136" s="364"/>
      <c r="Y136" s="364"/>
      <c r="Z136" s="364"/>
    </row>
    <row r="137" ht="15.0" customHeight="1">
      <c r="A137" s="545"/>
      <c r="B137" s="545"/>
      <c r="C137" s="545"/>
      <c r="D137" s="545"/>
      <c r="E137" s="545"/>
      <c r="F137" s="545"/>
      <c r="G137" s="545"/>
      <c r="H137" s="545"/>
      <c r="I137" s="545"/>
      <c r="J137" s="545"/>
      <c r="K137" s="545"/>
      <c r="L137" s="545"/>
      <c r="M137" s="545"/>
      <c r="N137" s="545"/>
      <c r="O137" s="545"/>
      <c r="P137" s="545"/>
      <c r="Q137" s="545"/>
      <c r="R137" s="545"/>
      <c r="S137" s="545"/>
      <c r="T137" s="545"/>
      <c r="U137" s="545"/>
      <c r="V137" s="545"/>
      <c r="W137" s="545"/>
      <c r="X137" s="545"/>
      <c r="Y137" s="545"/>
      <c r="Z137" s="545"/>
    </row>
    <row r="138" ht="15.0" customHeight="1">
      <c r="A138" s="545"/>
      <c r="B138" s="545"/>
      <c r="C138" s="545"/>
      <c r="D138" s="545"/>
      <c r="E138" s="545"/>
      <c r="F138" s="545"/>
      <c r="G138" s="545"/>
      <c r="H138" s="545"/>
      <c r="I138" s="545"/>
      <c r="J138" s="545"/>
      <c r="K138" s="545"/>
      <c r="L138" s="545"/>
      <c r="M138" s="545"/>
      <c r="N138" s="545"/>
      <c r="O138" s="545"/>
      <c r="P138" s="545"/>
      <c r="Q138" s="545"/>
      <c r="R138" s="545"/>
      <c r="S138" s="545"/>
      <c r="T138" s="545"/>
      <c r="U138" s="545"/>
      <c r="V138" s="545"/>
      <c r="W138" s="545"/>
      <c r="X138" s="545"/>
      <c r="Y138" s="545"/>
      <c r="Z138" s="545"/>
    </row>
    <row r="139" ht="15.0" customHeight="1">
      <c r="A139" s="545"/>
      <c r="B139" s="545"/>
      <c r="C139" s="545"/>
      <c r="D139" s="545"/>
      <c r="E139" s="545"/>
      <c r="F139" s="545"/>
      <c r="G139" s="545"/>
      <c r="H139" s="545"/>
      <c r="I139" s="545"/>
      <c r="J139" s="545"/>
      <c r="K139" s="545"/>
      <c r="L139" s="545"/>
      <c r="M139" s="545"/>
      <c r="N139" s="545"/>
      <c r="O139" s="545"/>
      <c r="P139" s="545"/>
      <c r="Q139" s="545"/>
      <c r="R139" s="545"/>
      <c r="S139" s="545"/>
      <c r="T139" s="545"/>
      <c r="U139" s="545"/>
      <c r="V139" s="545"/>
      <c r="W139" s="545"/>
      <c r="X139" s="545"/>
      <c r="Y139" s="545"/>
      <c r="Z139" s="545"/>
    </row>
    <row r="140" ht="15.0" customHeight="1">
      <c r="A140" s="545"/>
      <c r="B140" s="545"/>
      <c r="C140" s="545"/>
      <c r="D140" s="545"/>
      <c r="E140" s="545"/>
      <c r="F140" s="545"/>
      <c r="G140" s="545"/>
      <c r="H140" s="545"/>
      <c r="I140" s="545"/>
      <c r="J140" s="545"/>
      <c r="K140" s="545"/>
      <c r="L140" s="545"/>
      <c r="M140" s="545"/>
      <c r="N140" s="545"/>
      <c r="O140" s="545"/>
      <c r="P140" s="545"/>
      <c r="Q140" s="545"/>
      <c r="R140" s="545"/>
      <c r="S140" s="545"/>
      <c r="T140" s="545"/>
      <c r="U140" s="545"/>
      <c r="V140" s="545"/>
      <c r="W140" s="545"/>
      <c r="X140" s="545"/>
      <c r="Y140" s="545"/>
      <c r="Z140" s="545"/>
    </row>
    <row r="141" ht="15.0" customHeight="1">
      <c r="A141" s="545"/>
      <c r="B141" s="545"/>
      <c r="C141" s="545"/>
      <c r="D141" s="545"/>
      <c r="E141" s="545"/>
      <c r="F141" s="545"/>
      <c r="G141" s="545"/>
      <c r="H141" s="545"/>
      <c r="I141" s="545"/>
      <c r="J141" s="545"/>
      <c r="K141" s="545"/>
      <c r="L141" s="545"/>
      <c r="M141" s="545"/>
      <c r="N141" s="545"/>
      <c r="O141" s="545"/>
      <c r="P141" s="545"/>
      <c r="Q141" s="545"/>
      <c r="R141" s="545"/>
      <c r="S141" s="545"/>
      <c r="T141" s="545"/>
      <c r="U141" s="545"/>
      <c r="V141" s="545"/>
      <c r="W141" s="545"/>
      <c r="X141" s="545"/>
      <c r="Y141" s="545"/>
      <c r="Z141" s="545"/>
    </row>
    <row r="142" ht="15.0" customHeight="1">
      <c r="A142" s="545"/>
      <c r="B142" s="545"/>
      <c r="C142" s="545"/>
      <c r="D142" s="545"/>
      <c r="E142" s="545"/>
      <c r="F142" s="545"/>
      <c r="G142" s="545"/>
      <c r="H142" s="545"/>
      <c r="I142" s="545"/>
      <c r="J142" s="545"/>
      <c r="K142" s="545"/>
      <c r="L142" s="545"/>
      <c r="M142" s="545"/>
      <c r="N142" s="545"/>
      <c r="O142" s="545"/>
      <c r="P142" s="545"/>
      <c r="Q142" s="545"/>
      <c r="R142" s="545"/>
      <c r="S142" s="545"/>
      <c r="T142" s="545"/>
      <c r="U142" s="545"/>
      <c r="V142" s="545"/>
      <c r="W142" s="545"/>
      <c r="X142" s="545"/>
      <c r="Y142" s="545"/>
      <c r="Z142" s="545"/>
    </row>
    <row r="143" ht="15.0" customHeight="1">
      <c r="A143" s="545"/>
      <c r="B143" s="545"/>
      <c r="C143" s="545"/>
      <c r="D143" s="545"/>
      <c r="E143" s="545"/>
      <c r="F143" s="545"/>
      <c r="G143" s="545"/>
      <c r="H143" s="545"/>
      <c r="I143" s="545"/>
      <c r="J143" s="545"/>
      <c r="K143" s="545"/>
      <c r="L143" s="545"/>
      <c r="M143" s="545"/>
      <c r="N143" s="545"/>
      <c r="O143" s="545"/>
      <c r="P143" s="545"/>
      <c r="Q143" s="545"/>
      <c r="R143" s="545"/>
      <c r="S143" s="545"/>
      <c r="T143" s="545"/>
      <c r="U143" s="545"/>
      <c r="V143" s="545"/>
      <c r="W143" s="545"/>
      <c r="X143" s="545"/>
      <c r="Y143" s="545"/>
      <c r="Z143" s="545"/>
    </row>
    <row r="144" ht="15.0" customHeight="1">
      <c r="A144" s="545"/>
      <c r="B144" s="545"/>
      <c r="C144" s="545"/>
      <c r="D144" s="545"/>
      <c r="E144" s="545"/>
      <c r="F144" s="545"/>
      <c r="G144" s="545"/>
      <c r="H144" s="545"/>
      <c r="I144" s="545"/>
      <c r="J144" s="545"/>
      <c r="K144" s="545"/>
      <c r="L144" s="545"/>
      <c r="M144" s="545"/>
      <c r="N144" s="545"/>
      <c r="O144" s="545"/>
      <c r="P144" s="545"/>
      <c r="Q144" s="545"/>
      <c r="R144" s="545"/>
      <c r="S144" s="545"/>
      <c r="T144" s="545"/>
      <c r="U144" s="545"/>
      <c r="V144" s="545"/>
      <c r="W144" s="545"/>
      <c r="X144" s="545"/>
      <c r="Y144" s="545"/>
      <c r="Z144" s="545"/>
    </row>
    <row r="145" ht="15.0" customHeight="1">
      <c r="A145" s="545"/>
      <c r="B145" s="545"/>
      <c r="C145" s="545"/>
      <c r="D145" s="545"/>
      <c r="E145" s="545"/>
      <c r="F145" s="545"/>
      <c r="G145" s="545"/>
      <c r="H145" s="545"/>
      <c r="I145" s="545"/>
      <c r="J145" s="545"/>
      <c r="K145" s="545"/>
      <c r="L145" s="545"/>
      <c r="M145" s="545"/>
      <c r="N145" s="545"/>
      <c r="O145" s="545"/>
      <c r="P145" s="545"/>
      <c r="Q145" s="545"/>
      <c r="R145" s="545"/>
      <c r="S145" s="545"/>
      <c r="T145" s="545"/>
      <c r="U145" s="545"/>
      <c r="V145" s="545"/>
      <c r="W145" s="545"/>
      <c r="X145" s="545"/>
      <c r="Y145" s="545"/>
      <c r="Z145" s="545"/>
    </row>
    <row r="146" ht="9.0" customHeight="1">
      <c r="A146" s="545"/>
      <c r="B146" s="545"/>
      <c r="C146" s="545"/>
      <c r="D146" s="545"/>
      <c r="E146" s="545"/>
      <c r="F146" s="545"/>
      <c r="G146" s="545"/>
      <c r="H146" s="545"/>
      <c r="I146" s="545"/>
      <c r="J146" s="545"/>
      <c r="K146" s="545"/>
      <c r="L146" s="545"/>
      <c r="M146" s="545"/>
      <c r="N146" s="545"/>
      <c r="O146" s="545"/>
      <c r="P146" s="545"/>
      <c r="Q146" s="545"/>
      <c r="R146" s="545"/>
      <c r="S146" s="545"/>
      <c r="T146" s="545"/>
      <c r="U146" s="545"/>
      <c r="V146" s="545"/>
      <c r="W146" s="545"/>
      <c r="X146" s="545"/>
      <c r="Y146" s="545"/>
      <c r="Z146" s="545"/>
    </row>
    <row r="147" ht="9.0" customHeight="1">
      <c r="A147" s="545"/>
      <c r="B147" s="545"/>
      <c r="C147" s="545"/>
      <c r="D147" s="545"/>
      <c r="E147" s="545"/>
      <c r="F147" s="545"/>
      <c r="G147" s="545"/>
      <c r="H147" s="545"/>
      <c r="I147" s="545"/>
      <c r="J147" s="545"/>
      <c r="K147" s="545"/>
      <c r="L147" s="545"/>
      <c r="M147" s="545"/>
      <c r="N147" s="545"/>
      <c r="O147" s="545"/>
      <c r="P147" s="545"/>
      <c r="Q147" s="545"/>
      <c r="R147" s="545"/>
      <c r="S147" s="545"/>
      <c r="T147" s="545"/>
      <c r="U147" s="545"/>
      <c r="V147" s="545"/>
      <c r="W147" s="545"/>
      <c r="X147" s="545"/>
      <c r="Y147" s="545"/>
      <c r="Z147" s="545"/>
    </row>
    <row r="148" ht="9.0" customHeight="1">
      <c r="A148" s="545"/>
      <c r="B148" s="545"/>
      <c r="C148" s="545"/>
      <c r="D148" s="545"/>
      <c r="E148" s="545"/>
      <c r="F148" s="545"/>
      <c r="G148" s="545"/>
      <c r="H148" s="545"/>
      <c r="I148" s="545"/>
      <c r="J148" s="545"/>
      <c r="K148" s="545"/>
      <c r="L148" s="545"/>
      <c r="M148" s="545"/>
      <c r="N148" s="545"/>
      <c r="O148" s="545"/>
      <c r="P148" s="545"/>
      <c r="Q148" s="545"/>
      <c r="R148" s="545"/>
      <c r="S148" s="545"/>
      <c r="T148" s="545"/>
      <c r="U148" s="545"/>
      <c r="V148" s="545"/>
      <c r="W148" s="545"/>
      <c r="X148" s="545"/>
      <c r="Y148" s="545"/>
      <c r="Z148" s="545"/>
    </row>
    <row r="149" ht="9.0" customHeight="1">
      <c r="A149" s="545"/>
      <c r="B149" s="545"/>
      <c r="C149" s="545"/>
      <c r="D149" s="545"/>
      <c r="E149" s="545"/>
      <c r="F149" s="545"/>
      <c r="G149" s="545"/>
      <c r="H149" s="545"/>
      <c r="I149" s="545"/>
      <c r="J149" s="545"/>
      <c r="K149" s="545"/>
      <c r="L149" s="545"/>
      <c r="M149" s="545"/>
      <c r="N149" s="545"/>
      <c r="O149" s="545"/>
      <c r="P149" s="545"/>
      <c r="Q149" s="545"/>
      <c r="R149" s="545"/>
      <c r="S149" s="545"/>
      <c r="T149" s="545"/>
      <c r="U149" s="545"/>
      <c r="V149" s="545"/>
      <c r="W149" s="545"/>
      <c r="X149" s="545"/>
      <c r="Y149" s="545"/>
      <c r="Z149" s="545"/>
    </row>
    <row r="150" ht="9.0" customHeight="1">
      <c r="A150" s="545"/>
      <c r="B150" s="545"/>
      <c r="C150" s="545"/>
      <c r="D150" s="545"/>
      <c r="E150" s="545"/>
      <c r="F150" s="545"/>
      <c r="G150" s="545"/>
      <c r="H150" s="545"/>
      <c r="I150" s="545"/>
      <c r="J150" s="545"/>
      <c r="K150" s="545"/>
      <c r="L150" s="545"/>
      <c r="M150" s="545"/>
      <c r="N150" s="545"/>
      <c r="O150" s="545"/>
      <c r="P150" s="545"/>
      <c r="Q150" s="545"/>
      <c r="R150" s="545"/>
      <c r="S150" s="545"/>
      <c r="T150" s="545"/>
      <c r="U150" s="545"/>
      <c r="V150" s="545"/>
      <c r="W150" s="545"/>
      <c r="X150" s="545"/>
      <c r="Y150" s="545"/>
      <c r="Z150" s="545"/>
    </row>
    <row r="151" ht="9.0" customHeight="1">
      <c r="A151" s="545"/>
      <c r="B151" s="545"/>
      <c r="C151" s="545"/>
      <c r="D151" s="545"/>
      <c r="E151" s="545"/>
      <c r="F151" s="545"/>
      <c r="G151" s="545"/>
      <c r="H151" s="545"/>
      <c r="I151" s="545"/>
      <c r="J151" s="545"/>
      <c r="K151" s="545"/>
      <c r="L151" s="545"/>
      <c r="M151" s="545"/>
      <c r="N151" s="545"/>
      <c r="O151" s="545"/>
      <c r="P151" s="545"/>
      <c r="Q151" s="545"/>
      <c r="R151" s="545"/>
      <c r="S151" s="545"/>
      <c r="T151" s="545"/>
      <c r="U151" s="545"/>
      <c r="V151" s="545"/>
      <c r="W151" s="545"/>
      <c r="X151" s="545"/>
      <c r="Y151" s="545"/>
      <c r="Z151" s="545"/>
    </row>
    <row r="152" ht="9.0" customHeight="1">
      <c r="A152" s="545"/>
      <c r="B152" s="545"/>
      <c r="C152" s="545"/>
      <c r="D152" s="545"/>
      <c r="E152" s="545"/>
      <c r="F152" s="545"/>
      <c r="G152" s="545"/>
      <c r="H152" s="545"/>
      <c r="I152" s="545"/>
      <c r="J152" s="545"/>
      <c r="K152" s="545"/>
      <c r="L152" s="545"/>
      <c r="M152" s="545"/>
      <c r="N152" s="545"/>
      <c r="O152" s="545"/>
      <c r="P152" s="545"/>
      <c r="Q152" s="545"/>
      <c r="R152" s="545"/>
      <c r="S152" s="545"/>
      <c r="T152" s="545"/>
      <c r="U152" s="545"/>
      <c r="V152" s="545"/>
      <c r="W152" s="545"/>
      <c r="X152" s="545"/>
      <c r="Y152" s="545"/>
      <c r="Z152" s="545"/>
    </row>
    <row r="153" ht="9.0" customHeight="1">
      <c r="A153" s="545"/>
      <c r="B153" s="545"/>
      <c r="C153" s="545"/>
      <c r="D153" s="545"/>
      <c r="E153" s="545"/>
      <c r="F153" s="545"/>
      <c r="G153" s="545"/>
      <c r="H153" s="545"/>
      <c r="I153" s="545"/>
      <c r="J153" s="545"/>
      <c r="K153" s="545"/>
      <c r="L153" s="545"/>
      <c r="M153" s="545"/>
      <c r="N153" s="545"/>
      <c r="O153" s="545"/>
      <c r="P153" s="545"/>
      <c r="Q153" s="545"/>
      <c r="R153" s="545"/>
      <c r="S153" s="545"/>
      <c r="T153" s="545"/>
      <c r="U153" s="545"/>
      <c r="V153" s="545"/>
      <c r="W153" s="545"/>
      <c r="X153" s="545"/>
      <c r="Y153" s="545"/>
      <c r="Z153" s="545"/>
    </row>
    <row r="154" ht="9.0" customHeight="1">
      <c r="A154" s="545"/>
      <c r="B154" s="545"/>
      <c r="C154" s="545"/>
      <c r="D154" s="545"/>
      <c r="E154" s="545"/>
      <c r="F154" s="545"/>
      <c r="G154" s="545"/>
      <c r="H154" s="545"/>
      <c r="I154" s="545"/>
      <c r="J154" s="545"/>
      <c r="K154" s="545"/>
      <c r="L154" s="545"/>
      <c r="M154" s="545"/>
      <c r="N154" s="545"/>
      <c r="O154" s="545"/>
      <c r="P154" s="545"/>
      <c r="Q154" s="545"/>
      <c r="R154" s="545"/>
      <c r="S154" s="545"/>
      <c r="T154" s="545"/>
      <c r="U154" s="545"/>
      <c r="V154" s="545"/>
      <c r="W154" s="545"/>
      <c r="X154" s="545"/>
      <c r="Y154" s="545"/>
      <c r="Z154" s="545"/>
    </row>
    <row r="155" ht="9.0" customHeight="1">
      <c r="A155" s="545"/>
      <c r="B155" s="545"/>
      <c r="C155" s="545"/>
      <c r="D155" s="545"/>
      <c r="E155" s="545"/>
      <c r="F155" s="545"/>
      <c r="G155" s="545"/>
      <c r="H155" s="545"/>
      <c r="I155" s="545"/>
      <c r="J155" s="545"/>
      <c r="K155" s="545"/>
      <c r="L155" s="545"/>
      <c r="M155" s="545"/>
      <c r="N155" s="545"/>
      <c r="O155" s="545"/>
      <c r="P155" s="545"/>
      <c r="Q155" s="545"/>
      <c r="R155" s="545"/>
      <c r="S155" s="545"/>
      <c r="T155" s="545"/>
      <c r="U155" s="545"/>
      <c r="V155" s="545"/>
      <c r="W155" s="545"/>
      <c r="X155" s="545"/>
      <c r="Y155" s="545"/>
      <c r="Z155" s="545"/>
    </row>
    <row r="156" ht="9.0" customHeight="1">
      <c r="A156" s="545"/>
      <c r="B156" s="545"/>
      <c r="C156" s="545"/>
      <c r="D156" s="545"/>
      <c r="E156" s="545"/>
      <c r="F156" s="545"/>
      <c r="G156" s="545"/>
      <c r="H156" s="545"/>
      <c r="I156" s="545"/>
      <c r="J156" s="545"/>
      <c r="K156" s="545"/>
      <c r="L156" s="545"/>
      <c r="M156" s="545"/>
      <c r="N156" s="545"/>
      <c r="O156" s="545"/>
      <c r="P156" s="545"/>
      <c r="Q156" s="545"/>
      <c r="R156" s="545"/>
      <c r="S156" s="545"/>
      <c r="T156" s="545"/>
      <c r="U156" s="545"/>
      <c r="V156" s="545"/>
      <c r="W156" s="545"/>
      <c r="X156" s="545"/>
      <c r="Y156" s="545"/>
      <c r="Z156" s="545"/>
    </row>
    <row r="157" ht="9.0" customHeight="1">
      <c r="A157" s="545"/>
      <c r="B157" s="545"/>
      <c r="C157" s="545"/>
      <c r="D157" s="545"/>
      <c r="E157" s="545"/>
      <c r="F157" s="545"/>
      <c r="G157" s="545"/>
      <c r="H157" s="545"/>
      <c r="I157" s="545"/>
      <c r="J157" s="545"/>
      <c r="K157" s="545"/>
      <c r="L157" s="545"/>
      <c r="M157" s="545"/>
      <c r="N157" s="545"/>
      <c r="O157" s="545"/>
      <c r="P157" s="545"/>
      <c r="Q157" s="545"/>
      <c r="R157" s="545"/>
      <c r="S157" s="545"/>
      <c r="T157" s="545"/>
      <c r="U157" s="545"/>
      <c r="V157" s="545"/>
      <c r="W157" s="545"/>
      <c r="X157" s="545"/>
      <c r="Y157" s="545"/>
      <c r="Z157" s="545"/>
    </row>
    <row r="158" ht="9.0" customHeight="1">
      <c r="A158" s="545"/>
      <c r="B158" s="545"/>
      <c r="C158" s="545"/>
      <c r="D158" s="545"/>
      <c r="E158" s="545"/>
      <c r="F158" s="545"/>
      <c r="G158" s="545"/>
      <c r="H158" s="545"/>
      <c r="I158" s="545"/>
      <c r="J158" s="545"/>
      <c r="K158" s="545"/>
      <c r="L158" s="545"/>
      <c r="M158" s="545"/>
      <c r="N158" s="545"/>
      <c r="O158" s="545"/>
      <c r="P158" s="545"/>
      <c r="Q158" s="545"/>
      <c r="R158" s="545"/>
      <c r="S158" s="545"/>
      <c r="T158" s="545"/>
      <c r="U158" s="545"/>
      <c r="V158" s="545"/>
      <c r="W158" s="545"/>
      <c r="X158" s="545"/>
      <c r="Y158" s="545"/>
      <c r="Z158" s="545"/>
    </row>
    <row r="159" ht="9.0" customHeight="1">
      <c r="A159" s="545"/>
      <c r="B159" s="545"/>
      <c r="C159" s="545"/>
      <c r="D159" s="545"/>
      <c r="E159" s="545"/>
      <c r="F159" s="545"/>
      <c r="G159" s="545"/>
      <c r="H159" s="545"/>
      <c r="I159" s="545"/>
      <c r="J159" s="545"/>
      <c r="K159" s="545"/>
      <c r="L159" s="545"/>
      <c r="M159" s="545"/>
      <c r="N159" s="545"/>
      <c r="O159" s="545"/>
      <c r="P159" s="545"/>
      <c r="Q159" s="545"/>
      <c r="R159" s="545"/>
      <c r="S159" s="545"/>
      <c r="T159" s="545"/>
      <c r="U159" s="545"/>
      <c r="V159" s="545"/>
      <c r="W159" s="545"/>
      <c r="X159" s="545"/>
      <c r="Y159" s="545"/>
      <c r="Z159" s="545"/>
    </row>
    <row r="160" ht="9.0" customHeight="1">
      <c r="A160" s="545"/>
      <c r="B160" s="545"/>
      <c r="C160" s="545"/>
      <c r="D160" s="545"/>
      <c r="E160" s="545"/>
      <c r="F160" s="545"/>
      <c r="G160" s="545"/>
      <c r="H160" s="545"/>
      <c r="I160" s="545"/>
      <c r="J160" s="545"/>
      <c r="K160" s="545"/>
      <c r="L160" s="545"/>
      <c r="M160" s="545"/>
      <c r="N160" s="545"/>
      <c r="O160" s="545"/>
      <c r="P160" s="545"/>
      <c r="Q160" s="545"/>
      <c r="R160" s="545"/>
      <c r="S160" s="545"/>
      <c r="T160" s="545"/>
      <c r="U160" s="545"/>
      <c r="V160" s="545"/>
      <c r="W160" s="545"/>
      <c r="X160" s="545"/>
      <c r="Y160" s="545"/>
      <c r="Z160" s="545"/>
    </row>
    <row r="161" ht="9.0" customHeight="1">
      <c r="A161" s="545"/>
      <c r="B161" s="545"/>
      <c r="C161" s="545"/>
      <c r="D161" s="545"/>
      <c r="E161" s="545"/>
      <c r="F161" s="545"/>
      <c r="G161" s="545"/>
      <c r="H161" s="545"/>
      <c r="I161" s="545"/>
      <c r="J161" s="545"/>
      <c r="K161" s="545"/>
      <c r="L161" s="545"/>
      <c r="M161" s="545"/>
      <c r="N161" s="545"/>
      <c r="O161" s="545"/>
      <c r="P161" s="545"/>
      <c r="Q161" s="545"/>
      <c r="R161" s="545"/>
      <c r="S161" s="545"/>
      <c r="T161" s="545"/>
      <c r="U161" s="545"/>
      <c r="V161" s="545"/>
      <c r="W161" s="545"/>
      <c r="X161" s="545"/>
      <c r="Y161" s="545"/>
      <c r="Z161" s="545"/>
    </row>
    <row r="162" ht="9.0" customHeight="1">
      <c r="A162" s="545"/>
      <c r="B162" s="545"/>
      <c r="C162" s="545"/>
      <c r="D162" s="545"/>
      <c r="E162" s="545"/>
      <c r="F162" s="545"/>
      <c r="G162" s="545"/>
      <c r="H162" s="545"/>
      <c r="I162" s="545"/>
      <c r="J162" s="545"/>
      <c r="K162" s="545"/>
      <c r="L162" s="545"/>
      <c r="M162" s="545"/>
      <c r="N162" s="545"/>
      <c r="O162" s="545"/>
      <c r="P162" s="545"/>
      <c r="Q162" s="545"/>
      <c r="R162" s="545"/>
      <c r="S162" s="545"/>
      <c r="T162" s="545"/>
      <c r="U162" s="545"/>
      <c r="V162" s="545"/>
      <c r="W162" s="545"/>
      <c r="X162" s="545"/>
      <c r="Y162" s="545"/>
      <c r="Z162" s="545"/>
    </row>
    <row r="163" ht="9.0" customHeight="1">
      <c r="A163" s="545"/>
      <c r="B163" s="545"/>
      <c r="C163" s="545"/>
      <c r="D163" s="545"/>
      <c r="E163" s="545"/>
      <c r="F163" s="545"/>
      <c r="G163" s="545"/>
      <c r="H163" s="545"/>
      <c r="I163" s="545"/>
      <c r="J163" s="545"/>
      <c r="K163" s="545"/>
      <c r="L163" s="545"/>
      <c r="M163" s="545"/>
      <c r="N163" s="545"/>
      <c r="O163" s="545"/>
      <c r="P163" s="545"/>
      <c r="Q163" s="545"/>
      <c r="R163" s="545"/>
      <c r="S163" s="545"/>
      <c r="T163" s="545"/>
      <c r="U163" s="545"/>
      <c r="V163" s="545"/>
      <c r="W163" s="545"/>
      <c r="X163" s="545"/>
      <c r="Y163" s="545"/>
      <c r="Z163" s="545"/>
    </row>
    <row r="164" ht="9.0" customHeight="1">
      <c r="A164" s="545"/>
      <c r="B164" s="545"/>
      <c r="C164" s="545"/>
      <c r="D164" s="545"/>
      <c r="E164" s="545"/>
      <c r="F164" s="545"/>
      <c r="G164" s="545"/>
      <c r="H164" s="545"/>
      <c r="I164" s="545"/>
      <c r="J164" s="545"/>
      <c r="K164" s="545"/>
      <c r="L164" s="545"/>
      <c r="M164" s="545"/>
      <c r="N164" s="545"/>
      <c r="O164" s="545"/>
      <c r="P164" s="545"/>
      <c r="Q164" s="545"/>
      <c r="R164" s="545"/>
      <c r="S164" s="545"/>
      <c r="T164" s="545"/>
      <c r="U164" s="545"/>
      <c r="V164" s="545"/>
      <c r="W164" s="545"/>
      <c r="X164" s="545"/>
      <c r="Y164" s="545"/>
      <c r="Z164" s="545"/>
    </row>
    <row r="165" ht="9.0" customHeight="1">
      <c r="A165" s="545"/>
      <c r="B165" s="545"/>
      <c r="C165" s="545"/>
      <c r="D165" s="545"/>
      <c r="E165" s="545"/>
      <c r="F165" s="545"/>
      <c r="G165" s="545"/>
      <c r="H165" s="545"/>
      <c r="I165" s="545"/>
      <c r="J165" s="545"/>
      <c r="K165" s="545"/>
      <c r="L165" s="545"/>
      <c r="M165" s="545"/>
      <c r="N165" s="545"/>
      <c r="O165" s="545"/>
      <c r="P165" s="545"/>
      <c r="Q165" s="545"/>
      <c r="R165" s="545"/>
      <c r="S165" s="545"/>
      <c r="T165" s="545"/>
      <c r="U165" s="545"/>
      <c r="V165" s="545"/>
      <c r="W165" s="545"/>
      <c r="X165" s="545"/>
      <c r="Y165" s="545"/>
      <c r="Z165" s="545"/>
    </row>
    <row r="166" ht="9.0" customHeight="1">
      <c r="A166" s="545"/>
      <c r="B166" s="545"/>
      <c r="C166" s="545"/>
      <c r="D166" s="545"/>
      <c r="E166" s="545"/>
      <c r="F166" s="545"/>
      <c r="G166" s="545"/>
      <c r="H166" s="545"/>
      <c r="I166" s="545"/>
      <c r="J166" s="545"/>
      <c r="K166" s="545"/>
      <c r="L166" s="545"/>
      <c r="M166" s="545"/>
      <c r="N166" s="545"/>
      <c r="O166" s="545"/>
      <c r="P166" s="545"/>
      <c r="Q166" s="545"/>
      <c r="R166" s="545"/>
      <c r="S166" s="545"/>
      <c r="T166" s="545"/>
      <c r="U166" s="545"/>
      <c r="V166" s="545"/>
      <c r="W166" s="545"/>
      <c r="X166" s="545"/>
      <c r="Y166" s="545"/>
      <c r="Z166" s="545"/>
    </row>
    <row r="167" ht="9.0" customHeight="1">
      <c r="A167" s="545"/>
      <c r="B167" s="545"/>
      <c r="C167" s="545"/>
      <c r="D167" s="545"/>
      <c r="E167" s="545"/>
      <c r="F167" s="545"/>
      <c r="G167" s="545"/>
      <c r="H167" s="545"/>
      <c r="I167" s="545"/>
      <c r="J167" s="545"/>
      <c r="K167" s="545"/>
      <c r="L167" s="545"/>
      <c r="M167" s="545"/>
      <c r="N167" s="545"/>
      <c r="O167" s="545"/>
      <c r="P167" s="545"/>
      <c r="Q167" s="545"/>
      <c r="R167" s="545"/>
      <c r="S167" s="545"/>
      <c r="T167" s="545"/>
      <c r="U167" s="545"/>
      <c r="V167" s="545"/>
      <c r="W167" s="545"/>
      <c r="X167" s="545"/>
      <c r="Y167" s="545"/>
      <c r="Z167" s="545"/>
    </row>
    <row r="168" ht="9.0" customHeight="1">
      <c r="A168" s="545"/>
      <c r="B168" s="545"/>
      <c r="C168" s="545"/>
      <c r="D168" s="545"/>
      <c r="E168" s="545"/>
      <c r="F168" s="545"/>
      <c r="G168" s="545"/>
      <c r="H168" s="545"/>
      <c r="I168" s="545"/>
      <c r="J168" s="545"/>
      <c r="K168" s="545"/>
      <c r="L168" s="545"/>
      <c r="M168" s="545"/>
      <c r="N168" s="545"/>
      <c r="O168" s="545"/>
      <c r="P168" s="545"/>
      <c r="Q168" s="545"/>
      <c r="R168" s="545"/>
      <c r="S168" s="545"/>
      <c r="T168" s="545"/>
      <c r="U168" s="545"/>
      <c r="V168" s="545"/>
      <c r="W168" s="545"/>
      <c r="X168" s="545"/>
      <c r="Y168" s="545"/>
      <c r="Z168" s="545"/>
    </row>
    <row r="169" ht="9.0" customHeight="1">
      <c r="A169" s="545"/>
      <c r="B169" s="545"/>
      <c r="C169" s="545"/>
      <c r="D169" s="545"/>
      <c r="E169" s="545"/>
      <c r="F169" s="545"/>
      <c r="G169" s="545"/>
      <c r="H169" s="545"/>
      <c r="I169" s="545"/>
      <c r="J169" s="545"/>
      <c r="K169" s="545"/>
      <c r="L169" s="545"/>
      <c r="M169" s="545"/>
      <c r="N169" s="545"/>
      <c r="O169" s="545"/>
      <c r="P169" s="545"/>
      <c r="Q169" s="545"/>
      <c r="R169" s="545"/>
      <c r="S169" s="545"/>
      <c r="T169" s="545"/>
      <c r="U169" s="545"/>
      <c r="V169" s="545"/>
      <c r="W169" s="545"/>
      <c r="X169" s="545"/>
      <c r="Y169" s="545"/>
      <c r="Z169" s="545"/>
    </row>
    <row r="170" ht="9.0" customHeight="1">
      <c r="A170" s="545"/>
      <c r="B170" s="545"/>
      <c r="C170" s="545"/>
      <c r="D170" s="545"/>
      <c r="E170" s="545"/>
      <c r="F170" s="545"/>
      <c r="G170" s="545"/>
      <c r="H170" s="545"/>
      <c r="I170" s="545"/>
      <c r="J170" s="545"/>
      <c r="K170" s="545"/>
      <c r="L170" s="545"/>
      <c r="M170" s="545"/>
      <c r="N170" s="545"/>
      <c r="O170" s="545"/>
      <c r="P170" s="545"/>
      <c r="Q170" s="545"/>
      <c r="R170" s="545"/>
      <c r="S170" s="545"/>
      <c r="T170" s="545"/>
      <c r="U170" s="545"/>
      <c r="V170" s="545"/>
      <c r="W170" s="545"/>
      <c r="X170" s="545"/>
      <c r="Y170" s="545"/>
      <c r="Z170" s="545"/>
    </row>
    <row r="171" ht="9.0" customHeight="1">
      <c r="A171" s="545"/>
      <c r="B171" s="545"/>
      <c r="C171" s="545"/>
      <c r="D171" s="545"/>
      <c r="E171" s="545"/>
      <c r="F171" s="545"/>
      <c r="G171" s="545"/>
      <c r="H171" s="545"/>
      <c r="I171" s="545"/>
      <c r="J171" s="545"/>
      <c r="K171" s="545"/>
      <c r="L171" s="545"/>
      <c r="M171" s="545"/>
      <c r="N171" s="545"/>
      <c r="O171" s="545"/>
      <c r="P171" s="545"/>
      <c r="Q171" s="545"/>
      <c r="R171" s="545"/>
      <c r="S171" s="545"/>
      <c r="T171" s="545"/>
      <c r="U171" s="545"/>
      <c r="V171" s="545"/>
      <c r="W171" s="545"/>
      <c r="X171" s="545"/>
      <c r="Y171" s="545"/>
      <c r="Z171" s="545"/>
    </row>
    <row r="172" ht="9.0" customHeight="1">
      <c r="A172" s="545"/>
      <c r="B172" s="545"/>
      <c r="C172" s="545"/>
      <c r="D172" s="545"/>
      <c r="E172" s="545"/>
      <c r="F172" s="545"/>
      <c r="G172" s="545"/>
      <c r="H172" s="545"/>
      <c r="I172" s="545"/>
      <c r="J172" s="545"/>
      <c r="K172" s="545"/>
      <c r="L172" s="545"/>
      <c r="M172" s="545"/>
      <c r="N172" s="545"/>
      <c r="O172" s="545"/>
      <c r="P172" s="545"/>
      <c r="Q172" s="545"/>
      <c r="R172" s="545"/>
      <c r="S172" s="545"/>
      <c r="T172" s="545"/>
      <c r="U172" s="545"/>
      <c r="V172" s="545"/>
      <c r="W172" s="545"/>
      <c r="X172" s="545"/>
      <c r="Y172" s="545"/>
      <c r="Z172" s="545"/>
    </row>
    <row r="173" ht="9.0" customHeight="1">
      <c r="A173" s="545"/>
      <c r="B173" s="545"/>
      <c r="C173" s="545"/>
      <c r="D173" s="545"/>
      <c r="E173" s="545"/>
      <c r="F173" s="545"/>
      <c r="G173" s="545"/>
      <c r="H173" s="545"/>
      <c r="I173" s="545"/>
      <c r="J173" s="545"/>
      <c r="K173" s="545"/>
      <c r="L173" s="545"/>
      <c r="M173" s="545"/>
      <c r="N173" s="545"/>
      <c r="O173" s="545"/>
      <c r="P173" s="545"/>
      <c r="Q173" s="545"/>
      <c r="R173" s="545"/>
      <c r="S173" s="545"/>
      <c r="T173" s="545"/>
      <c r="U173" s="545"/>
      <c r="V173" s="545"/>
      <c r="W173" s="545"/>
      <c r="X173" s="545"/>
      <c r="Y173" s="545"/>
      <c r="Z173" s="545"/>
    </row>
    <row r="174" ht="9.0" customHeight="1">
      <c r="A174" s="545"/>
      <c r="B174" s="545"/>
      <c r="C174" s="545"/>
      <c r="D174" s="545"/>
      <c r="E174" s="545"/>
      <c r="F174" s="545"/>
      <c r="G174" s="545"/>
      <c r="H174" s="545"/>
      <c r="I174" s="545"/>
      <c r="J174" s="545"/>
      <c r="K174" s="545"/>
      <c r="L174" s="545"/>
      <c r="M174" s="545"/>
      <c r="N174" s="545"/>
      <c r="O174" s="545"/>
      <c r="P174" s="545"/>
      <c r="Q174" s="545"/>
      <c r="R174" s="545"/>
      <c r="S174" s="545"/>
      <c r="T174" s="545"/>
      <c r="U174" s="545"/>
      <c r="V174" s="545"/>
      <c r="W174" s="545"/>
      <c r="X174" s="545"/>
      <c r="Y174" s="545"/>
      <c r="Z174" s="545"/>
    </row>
    <row r="175" ht="9.0" customHeight="1">
      <c r="A175" s="545"/>
      <c r="B175" s="545"/>
      <c r="C175" s="545"/>
      <c r="D175" s="545"/>
      <c r="E175" s="545"/>
      <c r="F175" s="545"/>
      <c r="G175" s="545"/>
      <c r="H175" s="545"/>
      <c r="I175" s="545"/>
      <c r="J175" s="545"/>
      <c r="K175" s="545"/>
      <c r="L175" s="545"/>
      <c r="M175" s="545"/>
      <c r="N175" s="545"/>
      <c r="O175" s="545"/>
      <c r="P175" s="545"/>
      <c r="Q175" s="545"/>
      <c r="R175" s="545"/>
      <c r="S175" s="545"/>
      <c r="T175" s="545"/>
      <c r="U175" s="545"/>
      <c r="V175" s="545"/>
      <c r="W175" s="545"/>
      <c r="X175" s="545"/>
      <c r="Y175" s="545"/>
      <c r="Z175" s="545"/>
    </row>
    <row r="176" ht="9.0" customHeight="1">
      <c r="A176" s="545"/>
      <c r="B176" s="545"/>
      <c r="C176" s="545"/>
      <c r="D176" s="545"/>
      <c r="E176" s="545"/>
      <c r="F176" s="545"/>
      <c r="G176" s="545"/>
      <c r="H176" s="545"/>
      <c r="I176" s="545"/>
      <c r="J176" s="545"/>
      <c r="K176" s="545"/>
      <c r="L176" s="545"/>
      <c r="M176" s="545"/>
      <c r="N176" s="545"/>
      <c r="O176" s="545"/>
      <c r="P176" s="545"/>
      <c r="Q176" s="545"/>
      <c r="R176" s="545"/>
      <c r="S176" s="545"/>
      <c r="T176" s="545"/>
      <c r="U176" s="545"/>
      <c r="V176" s="545"/>
      <c r="W176" s="545"/>
      <c r="X176" s="545"/>
      <c r="Y176" s="545"/>
      <c r="Z176" s="545"/>
    </row>
    <row r="177" ht="9.0" customHeight="1">
      <c r="A177" s="545"/>
      <c r="B177" s="545"/>
      <c r="C177" s="545"/>
      <c r="D177" s="545"/>
      <c r="E177" s="545"/>
      <c r="F177" s="545"/>
      <c r="G177" s="545"/>
      <c r="H177" s="545"/>
      <c r="I177" s="545"/>
      <c r="J177" s="545"/>
      <c r="K177" s="545"/>
      <c r="L177" s="545"/>
      <c r="M177" s="545"/>
      <c r="N177" s="545"/>
      <c r="O177" s="545"/>
      <c r="P177" s="545"/>
      <c r="Q177" s="545"/>
      <c r="R177" s="545"/>
      <c r="S177" s="545"/>
      <c r="T177" s="545"/>
      <c r="U177" s="545"/>
      <c r="V177" s="545"/>
      <c r="W177" s="545"/>
      <c r="X177" s="545"/>
      <c r="Y177" s="545"/>
      <c r="Z177" s="545"/>
    </row>
    <row r="178" ht="9.0" customHeight="1">
      <c r="A178" s="545"/>
      <c r="B178" s="545"/>
      <c r="C178" s="545"/>
      <c r="D178" s="545"/>
      <c r="E178" s="545"/>
      <c r="F178" s="545"/>
      <c r="G178" s="545"/>
      <c r="H178" s="545"/>
      <c r="I178" s="545"/>
      <c r="J178" s="545"/>
      <c r="K178" s="545"/>
      <c r="L178" s="545"/>
      <c r="M178" s="545"/>
      <c r="N178" s="545"/>
      <c r="O178" s="545"/>
      <c r="P178" s="545"/>
      <c r="Q178" s="545"/>
      <c r="R178" s="545"/>
      <c r="S178" s="545"/>
      <c r="T178" s="545"/>
      <c r="U178" s="545"/>
      <c r="V178" s="545"/>
      <c r="W178" s="545"/>
      <c r="X178" s="545"/>
      <c r="Y178" s="545"/>
      <c r="Z178" s="545"/>
    </row>
    <row r="179" ht="9.0" customHeight="1">
      <c r="A179" s="545"/>
      <c r="B179" s="545"/>
      <c r="C179" s="545"/>
      <c r="D179" s="545"/>
      <c r="E179" s="545"/>
      <c r="F179" s="545"/>
      <c r="G179" s="545"/>
      <c r="H179" s="545"/>
      <c r="I179" s="545"/>
      <c r="J179" s="545"/>
      <c r="K179" s="545"/>
      <c r="L179" s="545"/>
      <c r="M179" s="545"/>
      <c r="N179" s="545"/>
      <c r="O179" s="545"/>
      <c r="P179" s="545"/>
      <c r="Q179" s="545"/>
      <c r="R179" s="545"/>
      <c r="S179" s="545"/>
      <c r="T179" s="545"/>
      <c r="U179" s="545"/>
      <c r="V179" s="545"/>
      <c r="W179" s="545"/>
      <c r="X179" s="545"/>
      <c r="Y179" s="545"/>
      <c r="Z179" s="545"/>
    </row>
    <row r="180" ht="9.0" customHeight="1">
      <c r="A180" s="545"/>
      <c r="B180" s="545"/>
      <c r="C180" s="545"/>
      <c r="D180" s="545"/>
      <c r="E180" s="545"/>
      <c r="F180" s="545"/>
      <c r="G180" s="545"/>
      <c r="H180" s="545"/>
      <c r="I180" s="545"/>
      <c r="J180" s="545"/>
      <c r="K180" s="545"/>
      <c r="L180" s="545"/>
      <c r="M180" s="545"/>
      <c r="N180" s="545"/>
      <c r="O180" s="545"/>
      <c r="P180" s="545"/>
      <c r="Q180" s="545"/>
      <c r="R180" s="545"/>
      <c r="S180" s="545"/>
      <c r="T180" s="545"/>
      <c r="U180" s="545"/>
      <c r="V180" s="545"/>
      <c r="W180" s="545"/>
      <c r="X180" s="545"/>
      <c r="Y180" s="545"/>
      <c r="Z180" s="545"/>
    </row>
    <row r="181" ht="9.0" customHeight="1">
      <c r="A181" s="545"/>
      <c r="B181" s="545"/>
      <c r="C181" s="545"/>
      <c r="D181" s="545"/>
      <c r="E181" s="545"/>
      <c r="F181" s="545"/>
      <c r="G181" s="545"/>
      <c r="H181" s="545"/>
      <c r="I181" s="545"/>
      <c r="J181" s="545"/>
      <c r="K181" s="545"/>
      <c r="L181" s="545"/>
      <c r="M181" s="545"/>
      <c r="N181" s="545"/>
      <c r="O181" s="545"/>
      <c r="P181" s="545"/>
      <c r="Q181" s="545"/>
      <c r="R181" s="545"/>
      <c r="S181" s="545"/>
      <c r="T181" s="545"/>
      <c r="U181" s="545"/>
      <c r="V181" s="545"/>
      <c r="W181" s="545"/>
      <c r="X181" s="545"/>
      <c r="Y181" s="545"/>
      <c r="Z181" s="545"/>
    </row>
    <row r="182" ht="9.0" customHeight="1">
      <c r="A182" s="545"/>
      <c r="B182" s="545"/>
      <c r="C182" s="545"/>
      <c r="D182" s="545"/>
      <c r="E182" s="545"/>
      <c r="F182" s="545"/>
      <c r="G182" s="545"/>
      <c r="H182" s="545"/>
      <c r="I182" s="545"/>
      <c r="J182" s="545"/>
      <c r="K182" s="545"/>
      <c r="L182" s="545"/>
      <c r="M182" s="545"/>
      <c r="N182" s="545"/>
      <c r="O182" s="545"/>
      <c r="P182" s="545"/>
      <c r="Q182" s="545"/>
      <c r="R182" s="545"/>
      <c r="S182" s="545"/>
      <c r="T182" s="545"/>
      <c r="U182" s="545"/>
      <c r="V182" s="545"/>
      <c r="W182" s="545"/>
      <c r="X182" s="545"/>
      <c r="Y182" s="545"/>
      <c r="Z182" s="545"/>
    </row>
    <row r="183" ht="9.0" customHeight="1">
      <c r="A183" s="545"/>
      <c r="B183" s="545"/>
      <c r="C183" s="545"/>
      <c r="D183" s="545"/>
      <c r="E183" s="545"/>
      <c r="F183" s="545"/>
      <c r="G183" s="545"/>
      <c r="H183" s="545"/>
      <c r="I183" s="545"/>
      <c r="J183" s="545"/>
      <c r="K183" s="545"/>
      <c r="L183" s="545"/>
      <c r="M183" s="545"/>
      <c r="N183" s="545"/>
      <c r="O183" s="545"/>
      <c r="P183" s="545"/>
      <c r="Q183" s="545"/>
      <c r="R183" s="545"/>
      <c r="S183" s="545"/>
      <c r="T183" s="545"/>
      <c r="U183" s="545"/>
      <c r="V183" s="545"/>
      <c r="W183" s="545"/>
      <c r="X183" s="545"/>
      <c r="Y183" s="545"/>
      <c r="Z183" s="545"/>
    </row>
    <row r="184" ht="9.0" customHeight="1">
      <c r="A184" s="545"/>
      <c r="B184" s="545"/>
      <c r="C184" s="545"/>
      <c r="D184" s="545"/>
      <c r="E184" s="545"/>
      <c r="F184" s="545"/>
      <c r="G184" s="545"/>
      <c r="H184" s="545"/>
      <c r="I184" s="545"/>
      <c r="J184" s="545"/>
      <c r="K184" s="545"/>
      <c r="L184" s="545"/>
      <c r="M184" s="545"/>
      <c r="N184" s="545"/>
      <c r="O184" s="545"/>
      <c r="P184" s="545"/>
      <c r="Q184" s="545"/>
      <c r="R184" s="545"/>
      <c r="S184" s="545"/>
      <c r="T184" s="545"/>
      <c r="U184" s="545"/>
      <c r="V184" s="545"/>
      <c r="W184" s="545"/>
      <c r="X184" s="545"/>
      <c r="Y184" s="545"/>
      <c r="Z184" s="545"/>
    </row>
    <row r="185" ht="9.0" customHeight="1">
      <c r="A185" s="545"/>
      <c r="B185" s="545"/>
      <c r="C185" s="545"/>
      <c r="D185" s="545"/>
      <c r="E185" s="545"/>
      <c r="F185" s="545"/>
      <c r="G185" s="545"/>
      <c r="H185" s="545"/>
      <c r="I185" s="545"/>
      <c r="J185" s="545"/>
      <c r="K185" s="545"/>
      <c r="L185" s="545"/>
      <c r="M185" s="545"/>
      <c r="N185" s="545"/>
      <c r="O185" s="545"/>
      <c r="P185" s="545"/>
      <c r="Q185" s="545"/>
      <c r="R185" s="545"/>
      <c r="S185" s="545"/>
      <c r="T185" s="545"/>
      <c r="U185" s="545"/>
      <c r="V185" s="545"/>
      <c r="W185" s="545"/>
      <c r="X185" s="545"/>
      <c r="Y185" s="545"/>
      <c r="Z185" s="545"/>
    </row>
    <row r="186" ht="9.0" customHeight="1">
      <c r="A186" s="545"/>
      <c r="B186" s="545"/>
      <c r="C186" s="545"/>
      <c r="D186" s="545"/>
      <c r="E186" s="545"/>
      <c r="F186" s="545"/>
      <c r="G186" s="545"/>
      <c r="H186" s="545"/>
      <c r="I186" s="545"/>
      <c r="J186" s="545"/>
      <c r="K186" s="545"/>
      <c r="L186" s="545"/>
      <c r="M186" s="545"/>
      <c r="N186" s="545"/>
      <c r="O186" s="545"/>
      <c r="P186" s="545"/>
      <c r="Q186" s="545"/>
      <c r="R186" s="545"/>
      <c r="S186" s="545"/>
      <c r="T186" s="545"/>
      <c r="U186" s="545"/>
      <c r="V186" s="545"/>
      <c r="W186" s="545"/>
      <c r="X186" s="545"/>
      <c r="Y186" s="545"/>
      <c r="Z186" s="545"/>
    </row>
    <row r="187" ht="9.0" customHeight="1">
      <c r="A187" s="545"/>
      <c r="B187" s="545"/>
      <c r="C187" s="545"/>
      <c r="D187" s="545"/>
      <c r="E187" s="545"/>
      <c r="F187" s="545"/>
      <c r="G187" s="545"/>
      <c r="H187" s="545"/>
      <c r="I187" s="545"/>
      <c r="J187" s="545"/>
      <c r="K187" s="545"/>
      <c r="L187" s="545"/>
      <c r="M187" s="545"/>
      <c r="N187" s="545"/>
      <c r="O187" s="545"/>
      <c r="P187" s="545"/>
      <c r="Q187" s="545"/>
      <c r="R187" s="545"/>
      <c r="S187" s="545"/>
      <c r="T187" s="545"/>
      <c r="U187" s="545"/>
      <c r="V187" s="545"/>
      <c r="W187" s="545"/>
      <c r="X187" s="545"/>
      <c r="Y187" s="545"/>
      <c r="Z187" s="545"/>
    </row>
    <row r="188" ht="9.0" customHeight="1">
      <c r="A188" s="545"/>
      <c r="B188" s="545"/>
      <c r="C188" s="545"/>
      <c r="D188" s="545"/>
      <c r="E188" s="545"/>
      <c r="F188" s="545"/>
      <c r="G188" s="545"/>
      <c r="H188" s="545"/>
      <c r="I188" s="545"/>
      <c r="J188" s="545"/>
      <c r="K188" s="545"/>
      <c r="L188" s="545"/>
      <c r="M188" s="545"/>
      <c r="N188" s="545"/>
      <c r="O188" s="545"/>
      <c r="P188" s="545"/>
      <c r="Q188" s="545"/>
      <c r="R188" s="545"/>
      <c r="S188" s="545"/>
      <c r="T188" s="545"/>
      <c r="U188" s="545"/>
      <c r="V188" s="545"/>
      <c r="W188" s="545"/>
      <c r="X188" s="545"/>
      <c r="Y188" s="545"/>
      <c r="Z188" s="545"/>
    </row>
    <row r="189" ht="9.0" customHeight="1">
      <c r="A189" s="545"/>
      <c r="B189" s="545"/>
      <c r="C189" s="545"/>
      <c r="D189" s="545"/>
      <c r="E189" s="545"/>
      <c r="F189" s="545"/>
      <c r="G189" s="545"/>
      <c r="H189" s="545"/>
      <c r="I189" s="545"/>
      <c r="J189" s="545"/>
      <c r="K189" s="545"/>
      <c r="L189" s="545"/>
      <c r="M189" s="545"/>
      <c r="N189" s="545"/>
      <c r="O189" s="545"/>
      <c r="P189" s="545"/>
      <c r="Q189" s="545"/>
      <c r="R189" s="545"/>
      <c r="S189" s="545"/>
      <c r="T189" s="545"/>
      <c r="U189" s="545"/>
      <c r="V189" s="545"/>
      <c r="W189" s="545"/>
      <c r="X189" s="545"/>
      <c r="Y189" s="545"/>
      <c r="Z189" s="545"/>
    </row>
    <row r="190" ht="9.0" customHeight="1">
      <c r="A190" s="545"/>
      <c r="B190" s="545"/>
      <c r="C190" s="545"/>
      <c r="D190" s="545"/>
      <c r="E190" s="545"/>
      <c r="F190" s="545"/>
      <c r="G190" s="545"/>
      <c r="H190" s="545"/>
      <c r="I190" s="545"/>
      <c r="J190" s="545"/>
      <c r="K190" s="545"/>
      <c r="L190" s="545"/>
      <c r="M190" s="545"/>
      <c r="N190" s="545"/>
      <c r="O190" s="545"/>
      <c r="P190" s="545"/>
      <c r="Q190" s="545"/>
      <c r="R190" s="545"/>
      <c r="S190" s="545"/>
      <c r="T190" s="545"/>
      <c r="U190" s="545"/>
      <c r="V190" s="545"/>
      <c r="W190" s="545"/>
      <c r="X190" s="545"/>
      <c r="Y190" s="545"/>
      <c r="Z190" s="545"/>
    </row>
    <row r="191" ht="9.0" customHeight="1">
      <c r="A191" s="545"/>
      <c r="B191" s="545"/>
      <c r="C191" s="545"/>
      <c r="D191" s="545"/>
      <c r="E191" s="545"/>
      <c r="F191" s="545"/>
      <c r="G191" s="545"/>
      <c r="H191" s="545"/>
      <c r="I191" s="545"/>
      <c r="J191" s="545"/>
      <c r="K191" s="545"/>
      <c r="L191" s="545"/>
      <c r="M191" s="545"/>
      <c r="N191" s="545"/>
      <c r="O191" s="545"/>
      <c r="P191" s="545"/>
      <c r="Q191" s="545"/>
      <c r="R191" s="545"/>
      <c r="S191" s="545"/>
      <c r="T191" s="545"/>
      <c r="U191" s="545"/>
      <c r="V191" s="545"/>
      <c r="W191" s="545"/>
      <c r="X191" s="545"/>
      <c r="Y191" s="545"/>
      <c r="Z191" s="545"/>
    </row>
    <row r="192" ht="9.0" customHeight="1">
      <c r="A192" s="545"/>
      <c r="B192" s="545"/>
      <c r="C192" s="545"/>
      <c r="D192" s="545"/>
      <c r="E192" s="545"/>
      <c r="F192" s="545"/>
      <c r="G192" s="545"/>
      <c r="H192" s="545"/>
      <c r="I192" s="545"/>
      <c r="J192" s="545"/>
      <c r="K192" s="545"/>
      <c r="L192" s="545"/>
      <c r="M192" s="545"/>
      <c r="N192" s="545"/>
      <c r="O192" s="545"/>
      <c r="P192" s="545"/>
      <c r="Q192" s="545"/>
      <c r="R192" s="545"/>
      <c r="S192" s="545"/>
      <c r="T192" s="545"/>
      <c r="U192" s="545"/>
      <c r="V192" s="545"/>
      <c r="W192" s="545"/>
      <c r="X192" s="545"/>
      <c r="Y192" s="545"/>
      <c r="Z192" s="545"/>
    </row>
    <row r="193" ht="9.0" customHeight="1">
      <c r="A193" s="545"/>
      <c r="B193" s="545"/>
      <c r="C193" s="545"/>
      <c r="D193" s="545"/>
      <c r="E193" s="545"/>
      <c r="F193" s="545"/>
      <c r="G193" s="545"/>
      <c r="H193" s="545"/>
      <c r="I193" s="545"/>
      <c r="J193" s="545"/>
      <c r="K193" s="545"/>
      <c r="L193" s="545"/>
      <c r="M193" s="545"/>
      <c r="N193" s="545"/>
      <c r="O193" s="545"/>
      <c r="P193" s="545"/>
      <c r="Q193" s="545"/>
      <c r="R193" s="545"/>
      <c r="S193" s="545"/>
      <c r="T193" s="545"/>
      <c r="U193" s="545"/>
      <c r="V193" s="545"/>
      <c r="W193" s="545"/>
      <c r="X193" s="545"/>
      <c r="Y193" s="545"/>
      <c r="Z193" s="545"/>
    </row>
    <row r="194" ht="9.0" customHeight="1">
      <c r="A194" s="545"/>
      <c r="B194" s="545"/>
      <c r="C194" s="545"/>
      <c r="D194" s="545"/>
      <c r="E194" s="545"/>
      <c r="F194" s="545"/>
      <c r="G194" s="545"/>
      <c r="H194" s="545"/>
      <c r="I194" s="545"/>
      <c r="J194" s="545"/>
      <c r="K194" s="545"/>
      <c r="L194" s="545"/>
      <c r="M194" s="545"/>
      <c r="N194" s="545"/>
      <c r="O194" s="545"/>
      <c r="P194" s="545"/>
      <c r="Q194" s="545"/>
      <c r="R194" s="545"/>
      <c r="S194" s="545"/>
      <c r="T194" s="545"/>
      <c r="U194" s="545"/>
      <c r="V194" s="545"/>
      <c r="W194" s="545"/>
      <c r="X194" s="545"/>
      <c r="Y194" s="545"/>
      <c r="Z194" s="545"/>
    </row>
    <row r="195" ht="9.0" customHeight="1">
      <c r="A195" s="545"/>
      <c r="B195" s="545"/>
      <c r="C195" s="545"/>
      <c r="D195" s="545"/>
      <c r="E195" s="545"/>
      <c r="F195" s="545"/>
      <c r="G195" s="545"/>
      <c r="H195" s="545"/>
      <c r="I195" s="545"/>
      <c r="J195" s="545"/>
      <c r="K195" s="545"/>
      <c r="L195" s="545"/>
      <c r="M195" s="545"/>
      <c r="N195" s="545"/>
      <c r="O195" s="545"/>
      <c r="P195" s="545"/>
      <c r="Q195" s="545"/>
      <c r="R195" s="545"/>
      <c r="S195" s="545"/>
      <c r="T195" s="545"/>
      <c r="U195" s="545"/>
      <c r="V195" s="545"/>
      <c r="W195" s="545"/>
      <c r="X195" s="545"/>
      <c r="Y195" s="545"/>
      <c r="Z195" s="545"/>
    </row>
    <row r="196" ht="9.0" customHeight="1">
      <c r="A196" s="545"/>
      <c r="B196" s="545"/>
      <c r="C196" s="545"/>
      <c r="D196" s="545"/>
      <c r="E196" s="545"/>
      <c r="F196" s="545"/>
      <c r="G196" s="545"/>
      <c r="H196" s="545"/>
      <c r="I196" s="545"/>
      <c r="J196" s="545"/>
      <c r="K196" s="545"/>
      <c r="L196" s="545"/>
      <c r="M196" s="545"/>
      <c r="N196" s="545"/>
      <c r="O196" s="545"/>
      <c r="P196" s="545"/>
      <c r="Q196" s="545"/>
      <c r="R196" s="545"/>
      <c r="S196" s="545"/>
      <c r="T196" s="545"/>
      <c r="U196" s="545"/>
      <c r="V196" s="545"/>
      <c r="W196" s="545"/>
      <c r="X196" s="545"/>
      <c r="Y196" s="545"/>
      <c r="Z196" s="545"/>
    </row>
    <row r="197" ht="9.0" customHeight="1">
      <c r="A197" s="545"/>
      <c r="B197" s="545"/>
      <c r="C197" s="545"/>
      <c r="D197" s="545"/>
      <c r="E197" s="545"/>
      <c r="F197" s="545"/>
      <c r="G197" s="545"/>
      <c r="H197" s="545"/>
      <c r="I197" s="545"/>
      <c r="J197" s="545"/>
      <c r="K197" s="545"/>
      <c r="L197" s="545"/>
      <c r="M197" s="545"/>
      <c r="N197" s="545"/>
      <c r="O197" s="545"/>
      <c r="P197" s="545"/>
      <c r="Q197" s="545"/>
      <c r="R197" s="545"/>
      <c r="S197" s="545"/>
      <c r="T197" s="545"/>
      <c r="U197" s="545"/>
      <c r="V197" s="545"/>
      <c r="W197" s="545"/>
      <c r="X197" s="545"/>
      <c r="Y197" s="545"/>
      <c r="Z197" s="545"/>
    </row>
    <row r="198" ht="9.0" customHeight="1">
      <c r="A198" s="545"/>
      <c r="B198" s="545"/>
      <c r="C198" s="545"/>
      <c r="D198" s="545"/>
      <c r="E198" s="545"/>
      <c r="F198" s="545"/>
      <c r="G198" s="545"/>
      <c r="H198" s="545"/>
      <c r="I198" s="545"/>
      <c r="J198" s="545"/>
      <c r="K198" s="545"/>
      <c r="L198" s="545"/>
      <c r="M198" s="545"/>
      <c r="N198" s="545"/>
      <c r="O198" s="545"/>
      <c r="P198" s="545"/>
      <c r="Q198" s="545"/>
      <c r="R198" s="545"/>
      <c r="S198" s="545"/>
      <c r="T198" s="545"/>
      <c r="U198" s="545"/>
      <c r="V198" s="545"/>
      <c r="W198" s="545"/>
      <c r="X198" s="545"/>
      <c r="Y198" s="545"/>
      <c r="Z198" s="545"/>
    </row>
    <row r="199" ht="9.0" customHeight="1">
      <c r="A199" s="545"/>
      <c r="B199" s="545"/>
      <c r="C199" s="545"/>
      <c r="D199" s="545"/>
      <c r="E199" s="545"/>
      <c r="F199" s="545"/>
      <c r="G199" s="545"/>
      <c r="H199" s="545"/>
      <c r="I199" s="545"/>
      <c r="J199" s="545"/>
      <c r="K199" s="545"/>
      <c r="L199" s="545"/>
      <c r="M199" s="545"/>
      <c r="N199" s="545"/>
      <c r="O199" s="545"/>
      <c r="P199" s="545"/>
      <c r="Q199" s="545"/>
      <c r="R199" s="545"/>
      <c r="S199" s="545"/>
      <c r="T199" s="545"/>
      <c r="U199" s="545"/>
      <c r="V199" s="545"/>
      <c r="W199" s="545"/>
      <c r="X199" s="545"/>
      <c r="Y199" s="545"/>
      <c r="Z199" s="545"/>
    </row>
    <row r="200" ht="9.0" customHeight="1">
      <c r="A200" s="545"/>
      <c r="B200" s="545"/>
      <c r="C200" s="545"/>
      <c r="D200" s="545"/>
      <c r="E200" s="545"/>
      <c r="F200" s="545"/>
      <c r="G200" s="545"/>
      <c r="H200" s="545"/>
      <c r="I200" s="545"/>
      <c r="J200" s="545"/>
      <c r="K200" s="545"/>
      <c r="L200" s="545"/>
      <c r="M200" s="545"/>
      <c r="N200" s="545"/>
      <c r="O200" s="545"/>
      <c r="P200" s="545"/>
      <c r="Q200" s="545"/>
      <c r="R200" s="545"/>
      <c r="S200" s="545"/>
      <c r="T200" s="545"/>
      <c r="U200" s="545"/>
      <c r="V200" s="545"/>
      <c r="W200" s="545"/>
      <c r="X200" s="545"/>
      <c r="Y200" s="545"/>
      <c r="Z200" s="545"/>
    </row>
    <row r="201" ht="9.0" customHeight="1">
      <c r="A201" s="545"/>
      <c r="B201" s="545"/>
      <c r="C201" s="545"/>
      <c r="D201" s="545"/>
      <c r="E201" s="545"/>
      <c r="F201" s="545"/>
      <c r="G201" s="545"/>
      <c r="H201" s="545"/>
      <c r="I201" s="545"/>
      <c r="J201" s="545"/>
      <c r="K201" s="545"/>
      <c r="L201" s="545"/>
      <c r="M201" s="545"/>
      <c r="N201" s="545"/>
      <c r="O201" s="545"/>
      <c r="P201" s="545"/>
      <c r="Q201" s="545"/>
      <c r="R201" s="545"/>
      <c r="S201" s="545"/>
      <c r="T201" s="545"/>
      <c r="U201" s="545"/>
      <c r="V201" s="545"/>
      <c r="W201" s="545"/>
      <c r="X201" s="545"/>
      <c r="Y201" s="545"/>
      <c r="Z201" s="545"/>
    </row>
    <row r="202" ht="9.0" customHeight="1">
      <c r="A202" s="545"/>
      <c r="B202" s="545"/>
      <c r="C202" s="545"/>
      <c r="D202" s="545"/>
      <c r="E202" s="545"/>
      <c r="F202" s="545"/>
      <c r="G202" s="545"/>
      <c r="H202" s="545"/>
      <c r="I202" s="545"/>
      <c r="J202" s="545"/>
      <c r="K202" s="545"/>
      <c r="L202" s="545"/>
      <c r="M202" s="545"/>
      <c r="N202" s="545"/>
      <c r="O202" s="545"/>
      <c r="P202" s="545"/>
      <c r="Q202" s="545"/>
      <c r="R202" s="545"/>
      <c r="S202" s="545"/>
      <c r="T202" s="545"/>
      <c r="U202" s="545"/>
      <c r="V202" s="545"/>
      <c r="W202" s="545"/>
      <c r="X202" s="545"/>
      <c r="Y202" s="545"/>
      <c r="Z202" s="545"/>
    </row>
    <row r="203" ht="9.0" customHeight="1">
      <c r="A203" s="545"/>
      <c r="B203" s="545"/>
      <c r="C203" s="545"/>
      <c r="D203" s="545"/>
      <c r="E203" s="545"/>
      <c r="F203" s="545"/>
      <c r="G203" s="545"/>
      <c r="H203" s="545"/>
      <c r="I203" s="545"/>
      <c r="J203" s="545"/>
      <c r="K203" s="545"/>
      <c r="L203" s="545"/>
      <c r="M203" s="545"/>
      <c r="N203" s="545"/>
      <c r="O203" s="545"/>
      <c r="P203" s="545"/>
      <c r="Q203" s="545"/>
      <c r="R203" s="545"/>
      <c r="S203" s="545"/>
      <c r="T203" s="545"/>
      <c r="U203" s="545"/>
      <c r="V203" s="545"/>
      <c r="W203" s="545"/>
      <c r="X203" s="545"/>
      <c r="Y203" s="545"/>
      <c r="Z203" s="545"/>
    </row>
    <row r="204" ht="9.0" customHeight="1">
      <c r="A204" s="545"/>
      <c r="B204" s="545"/>
      <c r="C204" s="545"/>
      <c r="D204" s="545"/>
      <c r="E204" s="545"/>
      <c r="F204" s="545"/>
      <c r="G204" s="545"/>
      <c r="H204" s="545"/>
      <c r="I204" s="545"/>
      <c r="J204" s="545"/>
      <c r="K204" s="545"/>
      <c r="L204" s="545"/>
      <c r="M204" s="545"/>
      <c r="N204" s="545"/>
      <c r="O204" s="545"/>
      <c r="P204" s="545"/>
      <c r="Q204" s="545"/>
      <c r="R204" s="545"/>
      <c r="S204" s="545"/>
      <c r="T204" s="545"/>
      <c r="U204" s="545"/>
      <c r="V204" s="545"/>
      <c r="W204" s="545"/>
      <c r="X204" s="545"/>
      <c r="Y204" s="545"/>
      <c r="Z204" s="545"/>
    </row>
    <row r="205" ht="9.0" customHeight="1">
      <c r="A205" s="545"/>
      <c r="B205" s="545"/>
      <c r="C205" s="545"/>
      <c r="D205" s="545"/>
      <c r="E205" s="545"/>
      <c r="F205" s="545"/>
      <c r="G205" s="545"/>
      <c r="H205" s="545"/>
      <c r="I205" s="545"/>
      <c r="J205" s="545"/>
      <c r="K205" s="545"/>
      <c r="L205" s="545"/>
      <c r="M205" s="545"/>
      <c r="N205" s="545"/>
      <c r="O205" s="545"/>
      <c r="P205" s="545"/>
      <c r="Q205" s="545"/>
      <c r="R205" s="545"/>
      <c r="S205" s="545"/>
      <c r="T205" s="545"/>
      <c r="U205" s="545"/>
      <c r="V205" s="545"/>
      <c r="W205" s="545"/>
      <c r="X205" s="545"/>
      <c r="Y205" s="545"/>
      <c r="Z205" s="545"/>
    </row>
    <row r="206" ht="9.0" customHeight="1">
      <c r="A206" s="545"/>
      <c r="B206" s="545"/>
      <c r="C206" s="545"/>
      <c r="D206" s="545"/>
      <c r="E206" s="545"/>
      <c r="F206" s="545"/>
      <c r="G206" s="545"/>
      <c r="H206" s="545"/>
      <c r="I206" s="545"/>
      <c r="J206" s="545"/>
      <c r="K206" s="545"/>
      <c r="L206" s="545"/>
      <c r="M206" s="545"/>
      <c r="N206" s="545"/>
      <c r="O206" s="545"/>
      <c r="P206" s="545"/>
      <c r="Q206" s="545"/>
      <c r="R206" s="545"/>
      <c r="S206" s="545"/>
      <c r="T206" s="545"/>
      <c r="U206" s="545"/>
      <c r="V206" s="545"/>
      <c r="W206" s="545"/>
      <c r="X206" s="545"/>
      <c r="Y206" s="545"/>
      <c r="Z206" s="545"/>
    </row>
    <row r="207" ht="9.0" customHeight="1">
      <c r="A207" s="545"/>
      <c r="B207" s="545"/>
      <c r="C207" s="545"/>
      <c r="D207" s="545"/>
      <c r="E207" s="545"/>
      <c r="F207" s="545"/>
      <c r="G207" s="545"/>
      <c r="H207" s="545"/>
      <c r="I207" s="545"/>
      <c r="J207" s="545"/>
      <c r="K207" s="545"/>
      <c r="L207" s="545"/>
      <c r="M207" s="545"/>
      <c r="N207" s="545"/>
      <c r="O207" s="545"/>
      <c r="P207" s="545"/>
      <c r="Q207" s="545"/>
      <c r="R207" s="545"/>
      <c r="S207" s="545"/>
      <c r="T207" s="545"/>
      <c r="U207" s="545"/>
      <c r="V207" s="545"/>
      <c r="W207" s="545"/>
      <c r="X207" s="545"/>
      <c r="Y207" s="545"/>
      <c r="Z207" s="545"/>
    </row>
    <row r="208" ht="9.0" customHeight="1">
      <c r="A208" s="545"/>
      <c r="B208" s="545"/>
      <c r="C208" s="545"/>
      <c r="D208" s="545"/>
      <c r="E208" s="545"/>
      <c r="F208" s="545"/>
      <c r="G208" s="545"/>
      <c r="H208" s="545"/>
      <c r="I208" s="545"/>
      <c r="J208" s="545"/>
      <c r="K208" s="545"/>
      <c r="L208" s="545"/>
      <c r="M208" s="545"/>
      <c r="N208" s="545"/>
      <c r="O208" s="545"/>
      <c r="P208" s="545"/>
      <c r="Q208" s="545"/>
      <c r="R208" s="545"/>
      <c r="S208" s="545"/>
      <c r="T208" s="545"/>
      <c r="U208" s="545"/>
      <c r="V208" s="545"/>
      <c r="W208" s="545"/>
      <c r="X208" s="545"/>
      <c r="Y208" s="545"/>
      <c r="Z208" s="545"/>
    </row>
    <row r="209" ht="9.0" customHeight="1">
      <c r="A209" s="545"/>
      <c r="B209" s="545"/>
      <c r="C209" s="545"/>
      <c r="D209" s="545"/>
      <c r="E209" s="545"/>
      <c r="F209" s="545"/>
      <c r="G209" s="545"/>
      <c r="H209" s="545"/>
      <c r="I209" s="545"/>
      <c r="J209" s="545"/>
      <c r="K209" s="545"/>
      <c r="L209" s="545"/>
      <c r="M209" s="545"/>
      <c r="N209" s="545"/>
      <c r="O209" s="545"/>
      <c r="P209" s="545"/>
      <c r="Q209" s="545"/>
      <c r="R209" s="545"/>
      <c r="S209" s="545"/>
      <c r="T209" s="545"/>
      <c r="U209" s="545"/>
      <c r="V209" s="545"/>
      <c r="W209" s="545"/>
      <c r="X209" s="545"/>
      <c r="Y209" s="545"/>
      <c r="Z209" s="545"/>
    </row>
    <row r="210" ht="9.0" customHeight="1">
      <c r="A210" s="545"/>
      <c r="B210" s="545"/>
      <c r="C210" s="545"/>
      <c r="D210" s="545"/>
      <c r="E210" s="545"/>
      <c r="F210" s="545"/>
      <c r="G210" s="545"/>
      <c r="H210" s="545"/>
      <c r="I210" s="545"/>
      <c r="J210" s="545"/>
      <c r="K210" s="545"/>
      <c r="L210" s="545"/>
      <c r="M210" s="545"/>
      <c r="N210" s="545"/>
      <c r="O210" s="545"/>
      <c r="P210" s="545"/>
      <c r="Q210" s="545"/>
      <c r="R210" s="545"/>
      <c r="S210" s="545"/>
      <c r="T210" s="545"/>
      <c r="U210" s="545"/>
      <c r="V210" s="545"/>
      <c r="W210" s="545"/>
      <c r="X210" s="545"/>
      <c r="Y210" s="545"/>
      <c r="Z210" s="545"/>
    </row>
    <row r="211" ht="9.0" customHeight="1">
      <c r="A211" s="545"/>
      <c r="B211" s="545"/>
      <c r="C211" s="545"/>
      <c r="D211" s="545"/>
      <c r="E211" s="545"/>
      <c r="F211" s="545"/>
      <c r="G211" s="545"/>
      <c r="H211" s="545"/>
      <c r="I211" s="545"/>
      <c r="J211" s="545"/>
      <c r="K211" s="545"/>
      <c r="L211" s="545"/>
      <c r="M211" s="545"/>
      <c r="N211" s="545"/>
      <c r="O211" s="545"/>
      <c r="P211" s="545"/>
      <c r="Q211" s="545"/>
      <c r="R211" s="545"/>
      <c r="S211" s="545"/>
      <c r="T211" s="545"/>
      <c r="U211" s="545"/>
      <c r="V211" s="545"/>
      <c r="W211" s="545"/>
      <c r="X211" s="545"/>
      <c r="Y211" s="545"/>
      <c r="Z211" s="545"/>
    </row>
    <row r="212" ht="9.0" customHeight="1">
      <c r="A212" s="545"/>
      <c r="B212" s="545"/>
      <c r="C212" s="545"/>
      <c r="D212" s="545"/>
      <c r="E212" s="545"/>
      <c r="F212" s="545"/>
      <c r="G212" s="545"/>
      <c r="H212" s="545"/>
      <c r="I212" s="545"/>
      <c r="J212" s="545"/>
      <c r="K212" s="545"/>
      <c r="L212" s="545"/>
      <c r="M212" s="545"/>
      <c r="N212" s="545"/>
      <c r="O212" s="545"/>
      <c r="P212" s="545"/>
      <c r="Q212" s="545"/>
      <c r="R212" s="545"/>
      <c r="S212" s="545"/>
      <c r="T212" s="545"/>
      <c r="U212" s="545"/>
      <c r="V212" s="545"/>
      <c r="W212" s="545"/>
      <c r="X212" s="545"/>
      <c r="Y212" s="545"/>
      <c r="Z212" s="545"/>
    </row>
    <row r="213" ht="9.0" customHeight="1">
      <c r="A213" s="545"/>
      <c r="B213" s="545"/>
      <c r="C213" s="545"/>
      <c r="D213" s="545"/>
      <c r="E213" s="545"/>
      <c r="F213" s="545"/>
      <c r="G213" s="545"/>
      <c r="H213" s="545"/>
      <c r="I213" s="545"/>
      <c r="J213" s="545"/>
      <c r="K213" s="545"/>
      <c r="L213" s="545"/>
      <c r="M213" s="545"/>
      <c r="N213" s="545"/>
      <c r="O213" s="545"/>
      <c r="P213" s="545"/>
      <c r="Q213" s="545"/>
      <c r="R213" s="545"/>
      <c r="S213" s="545"/>
      <c r="T213" s="545"/>
      <c r="U213" s="545"/>
      <c r="V213" s="545"/>
      <c r="W213" s="545"/>
      <c r="X213" s="545"/>
      <c r="Y213" s="545"/>
      <c r="Z213" s="545"/>
    </row>
    <row r="214" ht="9.0" customHeight="1">
      <c r="A214" s="545"/>
      <c r="B214" s="545"/>
      <c r="C214" s="545"/>
      <c r="D214" s="545"/>
      <c r="E214" s="545"/>
      <c r="F214" s="545"/>
      <c r="G214" s="545"/>
      <c r="H214" s="545"/>
      <c r="I214" s="545"/>
      <c r="J214" s="545"/>
      <c r="K214" s="545"/>
      <c r="L214" s="545"/>
      <c r="M214" s="545"/>
      <c r="N214" s="545"/>
      <c r="O214" s="545"/>
      <c r="P214" s="545"/>
      <c r="Q214" s="545"/>
      <c r="R214" s="545"/>
      <c r="S214" s="545"/>
      <c r="T214" s="545"/>
      <c r="U214" s="545"/>
      <c r="V214" s="545"/>
      <c r="W214" s="545"/>
      <c r="X214" s="545"/>
      <c r="Y214" s="545"/>
      <c r="Z214" s="545"/>
    </row>
    <row r="215" ht="9.0" customHeight="1">
      <c r="A215" s="545"/>
      <c r="B215" s="545"/>
      <c r="C215" s="545"/>
      <c r="D215" s="545"/>
      <c r="E215" s="545"/>
      <c r="F215" s="545"/>
      <c r="G215" s="545"/>
      <c r="H215" s="545"/>
      <c r="I215" s="545"/>
      <c r="J215" s="545"/>
      <c r="K215" s="545"/>
      <c r="L215" s="545"/>
      <c r="M215" s="545"/>
      <c r="N215" s="545"/>
      <c r="O215" s="545"/>
      <c r="P215" s="545"/>
      <c r="Q215" s="545"/>
      <c r="R215" s="545"/>
      <c r="S215" s="545"/>
      <c r="T215" s="545"/>
      <c r="U215" s="545"/>
      <c r="V215" s="545"/>
      <c r="W215" s="545"/>
      <c r="X215" s="545"/>
      <c r="Y215" s="545"/>
      <c r="Z215" s="545"/>
    </row>
    <row r="216" ht="9.0" customHeight="1">
      <c r="A216" s="545"/>
      <c r="B216" s="545"/>
      <c r="C216" s="545"/>
      <c r="D216" s="545"/>
      <c r="E216" s="545"/>
      <c r="F216" s="545"/>
      <c r="G216" s="545"/>
      <c r="H216" s="545"/>
      <c r="I216" s="545"/>
      <c r="J216" s="545"/>
      <c r="K216" s="545"/>
      <c r="L216" s="545"/>
      <c r="M216" s="545"/>
      <c r="N216" s="545"/>
      <c r="O216" s="545"/>
      <c r="P216" s="545"/>
      <c r="Q216" s="545"/>
      <c r="R216" s="545"/>
      <c r="S216" s="545"/>
      <c r="T216" s="545"/>
      <c r="U216" s="545"/>
      <c r="V216" s="545"/>
      <c r="W216" s="545"/>
      <c r="X216" s="545"/>
      <c r="Y216" s="545"/>
      <c r="Z216" s="545"/>
    </row>
    <row r="217" ht="9.0" customHeight="1">
      <c r="A217" s="545"/>
      <c r="B217" s="545"/>
      <c r="C217" s="545"/>
      <c r="D217" s="545"/>
      <c r="E217" s="545"/>
      <c r="F217" s="545"/>
      <c r="G217" s="545"/>
      <c r="H217" s="545"/>
      <c r="I217" s="545"/>
      <c r="J217" s="545"/>
      <c r="K217" s="545"/>
      <c r="L217" s="545"/>
      <c r="M217" s="545"/>
      <c r="N217" s="545"/>
      <c r="O217" s="545"/>
      <c r="P217" s="545"/>
      <c r="Q217" s="545"/>
      <c r="R217" s="545"/>
      <c r="S217" s="545"/>
      <c r="T217" s="545"/>
      <c r="U217" s="545"/>
      <c r="V217" s="545"/>
      <c r="W217" s="545"/>
      <c r="X217" s="545"/>
      <c r="Y217" s="545"/>
      <c r="Z217" s="545"/>
    </row>
    <row r="218" ht="9.0" customHeight="1">
      <c r="A218" s="545"/>
      <c r="B218" s="545"/>
      <c r="C218" s="545"/>
      <c r="D218" s="545"/>
      <c r="E218" s="545"/>
      <c r="F218" s="545"/>
      <c r="G218" s="545"/>
      <c r="H218" s="545"/>
      <c r="I218" s="545"/>
      <c r="J218" s="545"/>
      <c r="K218" s="545"/>
      <c r="L218" s="545"/>
      <c r="M218" s="545"/>
      <c r="N218" s="545"/>
      <c r="O218" s="545"/>
      <c r="P218" s="545"/>
      <c r="Q218" s="545"/>
      <c r="R218" s="545"/>
      <c r="S218" s="545"/>
      <c r="T218" s="545"/>
      <c r="U218" s="545"/>
      <c r="V218" s="545"/>
      <c r="W218" s="545"/>
      <c r="X218" s="545"/>
      <c r="Y218" s="545"/>
      <c r="Z218" s="545"/>
    </row>
    <row r="219" ht="9.0" customHeight="1">
      <c r="A219" s="545"/>
      <c r="B219" s="545"/>
      <c r="C219" s="545"/>
      <c r="D219" s="545"/>
      <c r="E219" s="545"/>
      <c r="F219" s="545"/>
      <c r="G219" s="545"/>
      <c r="H219" s="545"/>
      <c r="I219" s="545"/>
      <c r="J219" s="545"/>
      <c r="K219" s="545"/>
      <c r="L219" s="545"/>
      <c r="M219" s="545"/>
      <c r="N219" s="545"/>
      <c r="O219" s="545"/>
      <c r="P219" s="545"/>
      <c r="Q219" s="545"/>
      <c r="R219" s="545"/>
      <c r="S219" s="545"/>
      <c r="T219" s="545"/>
      <c r="U219" s="545"/>
      <c r="V219" s="545"/>
      <c r="W219" s="545"/>
      <c r="X219" s="545"/>
      <c r="Y219" s="545"/>
      <c r="Z219" s="545"/>
    </row>
    <row r="220" ht="9.0" customHeight="1">
      <c r="A220" s="545"/>
      <c r="B220" s="545"/>
      <c r="C220" s="545"/>
      <c r="D220" s="545"/>
      <c r="E220" s="545"/>
      <c r="F220" s="545"/>
      <c r="G220" s="545"/>
      <c r="H220" s="545"/>
      <c r="I220" s="545"/>
      <c r="J220" s="545"/>
      <c r="K220" s="545"/>
      <c r="L220" s="545"/>
      <c r="M220" s="545"/>
      <c r="N220" s="545"/>
      <c r="O220" s="545"/>
      <c r="P220" s="545"/>
      <c r="Q220" s="545"/>
      <c r="R220" s="545"/>
      <c r="S220" s="545"/>
      <c r="T220" s="545"/>
      <c r="U220" s="545"/>
      <c r="V220" s="545"/>
      <c r="W220" s="545"/>
      <c r="X220" s="545"/>
      <c r="Y220" s="545"/>
      <c r="Z220" s="545"/>
    </row>
    <row r="221" ht="9.0" customHeight="1">
      <c r="A221" s="545"/>
      <c r="B221" s="545"/>
      <c r="C221" s="545"/>
      <c r="D221" s="545"/>
      <c r="E221" s="545"/>
      <c r="F221" s="545"/>
      <c r="G221" s="545"/>
      <c r="H221" s="545"/>
      <c r="I221" s="545"/>
      <c r="J221" s="545"/>
      <c r="K221" s="545"/>
      <c r="L221" s="545"/>
      <c r="M221" s="545"/>
      <c r="N221" s="545"/>
      <c r="O221" s="545"/>
      <c r="P221" s="545"/>
      <c r="Q221" s="545"/>
      <c r="R221" s="545"/>
      <c r="S221" s="545"/>
      <c r="T221" s="545"/>
      <c r="U221" s="545"/>
      <c r="V221" s="545"/>
      <c r="W221" s="545"/>
      <c r="X221" s="545"/>
      <c r="Y221" s="545"/>
      <c r="Z221" s="545"/>
    </row>
    <row r="222" ht="9.0" customHeight="1">
      <c r="A222" s="545"/>
      <c r="B222" s="545"/>
      <c r="C222" s="545"/>
      <c r="D222" s="545"/>
      <c r="E222" s="545"/>
      <c r="F222" s="545"/>
      <c r="G222" s="545"/>
      <c r="H222" s="545"/>
      <c r="I222" s="545"/>
      <c r="J222" s="545"/>
      <c r="K222" s="545"/>
      <c r="L222" s="545"/>
      <c r="M222" s="545"/>
      <c r="N222" s="545"/>
      <c r="O222" s="545"/>
      <c r="P222" s="545"/>
      <c r="Q222" s="545"/>
      <c r="R222" s="545"/>
      <c r="S222" s="545"/>
      <c r="T222" s="545"/>
      <c r="U222" s="545"/>
      <c r="V222" s="545"/>
      <c r="W222" s="545"/>
      <c r="X222" s="545"/>
      <c r="Y222" s="545"/>
      <c r="Z222" s="545"/>
    </row>
    <row r="223" ht="9.0" customHeight="1">
      <c r="A223" s="545"/>
      <c r="B223" s="545"/>
      <c r="C223" s="545"/>
      <c r="D223" s="545"/>
      <c r="E223" s="545"/>
      <c r="F223" s="545"/>
      <c r="G223" s="545"/>
      <c r="H223" s="545"/>
      <c r="I223" s="545"/>
      <c r="J223" s="545"/>
      <c r="K223" s="545"/>
      <c r="L223" s="545"/>
      <c r="M223" s="545"/>
      <c r="N223" s="545"/>
      <c r="O223" s="545"/>
      <c r="P223" s="545"/>
      <c r="Q223" s="545"/>
      <c r="R223" s="545"/>
      <c r="S223" s="545"/>
      <c r="T223" s="545"/>
      <c r="U223" s="545"/>
      <c r="V223" s="545"/>
      <c r="W223" s="545"/>
      <c r="X223" s="545"/>
      <c r="Y223" s="545"/>
      <c r="Z223" s="545"/>
    </row>
    <row r="224" ht="9.0" customHeight="1">
      <c r="A224" s="545"/>
      <c r="B224" s="545"/>
      <c r="C224" s="545"/>
      <c r="D224" s="545"/>
      <c r="E224" s="545"/>
      <c r="F224" s="545"/>
      <c r="G224" s="545"/>
      <c r="H224" s="545"/>
      <c r="I224" s="545"/>
      <c r="J224" s="545"/>
      <c r="K224" s="545"/>
      <c r="L224" s="545"/>
      <c r="M224" s="545"/>
      <c r="N224" s="545"/>
      <c r="O224" s="545"/>
      <c r="P224" s="545"/>
      <c r="Q224" s="545"/>
      <c r="R224" s="545"/>
      <c r="S224" s="545"/>
      <c r="T224" s="545"/>
      <c r="U224" s="545"/>
      <c r="V224" s="545"/>
      <c r="W224" s="545"/>
      <c r="X224" s="545"/>
      <c r="Y224" s="545"/>
      <c r="Z224" s="545"/>
    </row>
    <row r="225" ht="9.0" customHeight="1">
      <c r="A225" s="545"/>
      <c r="B225" s="545"/>
      <c r="C225" s="545"/>
      <c r="D225" s="545"/>
      <c r="E225" s="545"/>
      <c r="F225" s="545"/>
      <c r="G225" s="545"/>
      <c r="H225" s="545"/>
      <c r="I225" s="545"/>
      <c r="J225" s="545"/>
      <c r="K225" s="545"/>
      <c r="L225" s="545"/>
      <c r="M225" s="545"/>
      <c r="N225" s="545"/>
      <c r="O225" s="545"/>
      <c r="P225" s="545"/>
      <c r="Q225" s="545"/>
      <c r="R225" s="545"/>
      <c r="S225" s="545"/>
      <c r="T225" s="545"/>
      <c r="U225" s="545"/>
      <c r="V225" s="545"/>
      <c r="W225" s="545"/>
      <c r="X225" s="545"/>
      <c r="Y225" s="545"/>
      <c r="Z225" s="545"/>
    </row>
    <row r="226" ht="9.0" customHeight="1">
      <c r="A226" s="545"/>
      <c r="B226" s="545"/>
      <c r="C226" s="545"/>
      <c r="D226" s="545"/>
      <c r="E226" s="545"/>
      <c r="F226" s="545"/>
      <c r="G226" s="545"/>
      <c r="H226" s="545"/>
      <c r="I226" s="545"/>
      <c r="J226" s="545"/>
      <c r="K226" s="545"/>
      <c r="L226" s="545"/>
      <c r="M226" s="545"/>
      <c r="N226" s="545"/>
      <c r="O226" s="545"/>
      <c r="P226" s="545"/>
      <c r="Q226" s="545"/>
      <c r="R226" s="545"/>
      <c r="S226" s="545"/>
      <c r="T226" s="545"/>
      <c r="U226" s="545"/>
      <c r="V226" s="545"/>
      <c r="W226" s="545"/>
      <c r="X226" s="545"/>
      <c r="Y226" s="545"/>
      <c r="Z226" s="545"/>
    </row>
    <row r="227" ht="9.0" customHeight="1">
      <c r="A227" s="545"/>
      <c r="B227" s="545"/>
      <c r="C227" s="545"/>
      <c r="D227" s="545"/>
      <c r="E227" s="545"/>
      <c r="F227" s="545"/>
      <c r="G227" s="545"/>
      <c r="H227" s="545"/>
      <c r="I227" s="545"/>
      <c r="J227" s="545"/>
      <c r="K227" s="545"/>
      <c r="L227" s="545"/>
      <c r="M227" s="545"/>
      <c r="N227" s="545"/>
      <c r="O227" s="545"/>
      <c r="P227" s="545"/>
      <c r="Q227" s="545"/>
      <c r="R227" s="545"/>
      <c r="S227" s="545"/>
      <c r="T227" s="545"/>
      <c r="U227" s="545"/>
      <c r="V227" s="545"/>
      <c r="W227" s="545"/>
      <c r="X227" s="545"/>
      <c r="Y227" s="545"/>
      <c r="Z227" s="545"/>
    </row>
    <row r="228" ht="9.0" customHeight="1">
      <c r="A228" s="545"/>
      <c r="B228" s="545"/>
      <c r="C228" s="545"/>
      <c r="D228" s="545"/>
      <c r="E228" s="545"/>
      <c r="F228" s="545"/>
      <c r="G228" s="545"/>
      <c r="H228" s="545"/>
      <c r="I228" s="545"/>
      <c r="J228" s="545"/>
      <c r="K228" s="545"/>
      <c r="L228" s="545"/>
      <c r="M228" s="545"/>
      <c r="N228" s="545"/>
      <c r="O228" s="545"/>
      <c r="P228" s="545"/>
      <c r="Q228" s="545"/>
      <c r="R228" s="545"/>
      <c r="S228" s="545"/>
      <c r="T228" s="545"/>
      <c r="U228" s="545"/>
      <c r="V228" s="545"/>
      <c r="W228" s="545"/>
      <c r="X228" s="545"/>
      <c r="Y228" s="545"/>
      <c r="Z228" s="545"/>
    </row>
    <row r="229" ht="9.0" customHeight="1">
      <c r="A229" s="545"/>
      <c r="B229" s="545"/>
      <c r="C229" s="545"/>
      <c r="D229" s="545"/>
      <c r="E229" s="545"/>
      <c r="F229" s="545"/>
      <c r="G229" s="545"/>
      <c r="H229" s="545"/>
      <c r="I229" s="545"/>
      <c r="J229" s="545"/>
      <c r="K229" s="545"/>
      <c r="L229" s="545"/>
      <c r="M229" s="545"/>
      <c r="N229" s="545"/>
      <c r="O229" s="545"/>
      <c r="P229" s="545"/>
      <c r="Q229" s="545"/>
      <c r="R229" s="545"/>
      <c r="S229" s="545"/>
      <c r="T229" s="545"/>
      <c r="U229" s="545"/>
      <c r="V229" s="545"/>
      <c r="W229" s="545"/>
      <c r="X229" s="545"/>
      <c r="Y229" s="545"/>
      <c r="Z229" s="545"/>
    </row>
    <row r="230" ht="9.0" customHeight="1">
      <c r="A230" s="545"/>
      <c r="B230" s="545"/>
      <c r="C230" s="545"/>
      <c r="D230" s="545"/>
      <c r="E230" s="545"/>
      <c r="F230" s="545"/>
      <c r="G230" s="545"/>
      <c r="H230" s="545"/>
      <c r="I230" s="545"/>
      <c r="J230" s="545"/>
      <c r="K230" s="545"/>
      <c r="L230" s="545"/>
      <c r="M230" s="545"/>
      <c r="N230" s="545"/>
      <c r="O230" s="545"/>
      <c r="P230" s="545"/>
      <c r="Q230" s="545"/>
      <c r="R230" s="545"/>
      <c r="S230" s="545"/>
      <c r="T230" s="545"/>
      <c r="U230" s="545"/>
      <c r="V230" s="545"/>
      <c r="W230" s="545"/>
      <c r="X230" s="545"/>
      <c r="Y230" s="545"/>
      <c r="Z230" s="545"/>
    </row>
    <row r="231" ht="9.0" customHeight="1">
      <c r="A231" s="545"/>
      <c r="B231" s="545"/>
      <c r="C231" s="545"/>
      <c r="D231" s="545"/>
      <c r="E231" s="545"/>
      <c r="F231" s="545"/>
      <c r="G231" s="545"/>
      <c r="H231" s="545"/>
      <c r="I231" s="545"/>
      <c r="J231" s="545"/>
      <c r="K231" s="545"/>
      <c r="L231" s="545"/>
      <c r="M231" s="545"/>
      <c r="N231" s="545"/>
      <c r="O231" s="545"/>
      <c r="P231" s="545"/>
      <c r="Q231" s="545"/>
      <c r="R231" s="545"/>
      <c r="S231" s="545"/>
      <c r="T231" s="545"/>
      <c r="U231" s="545"/>
      <c r="V231" s="545"/>
      <c r="W231" s="545"/>
      <c r="X231" s="545"/>
      <c r="Y231" s="545"/>
      <c r="Z231" s="545"/>
    </row>
    <row r="232" ht="9.0" customHeight="1">
      <c r="A232" s="545"/>
      <c r="B232" s="545"/>
      <c r="C232" s="545"/>
      <c r="D232" s="545"/>
      <c r="E232" s="545"/>
      <c r="F232" s="545"/>
      <c r="G232" s="545"/>
      <c r="H232" s="545"/>
      <c r="I232" s="545"/>
      <c r="J232" s="545"/>
      <c r="K232" s="545"/>
      <c r="L232" s="545"/>
      <c r="M232" s="545"/>
      <c r="N232" s="545"/>
      <c r="O232" s="545"/>
      <c r="P232" s="545"/>
      <c r="Q232" s="545"/>
      <c r="R232" s="545"/>
      <c r="S232" s="545"/>
      <c r="T232" s="545"/>
      <c r="U232" s="545"/>
      <c r="V232" s="545"/>
      <c r="W232" s="545"/>
      <c r="X232" s="545"/>
      <c r="Y232" s="545"/>
      <c r="Z232" s="545"/>
    </row>
    <row r="233" ht="9.0" customHeight="1">
      <c r="A233" s="545"/>
      <c r="B233" s="545"/>
      <c r="C233" s="545"/>
      <c r="D233" s="545"/>
      <c r="E233" s="545"/>
      <c r="F233" s="545"/>
      <c r="G233" s="545"/>
      <c r="H233" s="545"/>
      <c r="I233" s="545"/>
      <c r="J233" s="545"/>
      <c r="K233" s="545"/>
      <c r="L233" s="545"/>
      <c r="M233" s="545"/>
      <c r="N233" s="545"/>
      <c r="O233" s="545"/>
      <c r="P233" s="545"/>
      <c r="Q233" s="545"/>
      <c r="R233" s="545"/>
      <c r="S233" s="545"/>
      <c r="T233" s="545"/>
      <c r="U233" s="545"/>
      <c r="V233" s="545"/>
      <c r="W233" s="545"/>
      <c r="X233" s="545"/>
      <c r="Y233" s="545"/>
      <c r="Z233" s="545"/>
    </row>
    <row r="234" ht="9.0" customHeight="1">
      <c r="A234" s="545"/>
      <c r="B234" s="545"/>
      <c r="C234" s="545"/>
      <c r="D234" s="545"/>
      <c r="E234" s="545"/>
      <c r="F234" s="545"/>
      <c r="G234" s="545"/>
      <c r="H234" s="545"/>
      <c r="I234" s="545"/>
      <c r="J234" s="545"/>
      <c r="K234" s="545"/>
      <c r="L234" s="545"/>
      <c r="M234" s="545"/>
      <c r="N234" s="545"/>
      <c r="O234" s="545"/>
      <c r="P234" s="545"/>
      <c r="Q234" s="545"/>
      <c r="R234" s="545"/>
      <c r="S234" s="545"/>
      <c r="T234" s="545"/>
      <c r="U234" s="545"/>
      <c r="V234" s="545"/>
      <c r="W234" s="545"/>
      <c r="X234" s="545"/>
      <c r="Y234" s="545"/>
      <c r="Z234" s="545"/>
    </row>
    <row r="235" ht="9.0" customHeight="1">
      <c r="A235" s="545"/>
      <c r="B235" s="545"/>
      <c r="C235" s="545"/>
      <c r="D235" s="545"/>
      <c r="E235" s="545"/>
      <c r="F235" s="545"/>
      <c r="G235" s="545"/>
      <c r="H235" s="545"/>
      <c r="I235" s="545"/>
      <c r="J235" s="545"/>
      <c r="K235" s="545"/>
      <c r="L235" s="545"/>
      <c r="M235" s="545"/>
      <c r="N235" s="545"/>
      <c r="O235" s="545"/>
      <c r="P235" s="545"/>
      <c r="Q235" s="545"/>
      <c r="R235" s="545"/>
      <c r="S235" s="545"/>
      <c r="T235" s="545"/>
      <c r="U235" s="545"/>
      <c r="V235" s="545"/>
      <c r="W235" s="545"/>
      <c r="X235" s="545"/>
      <c r="Y235" s="545"/>
      <c r="Z235" s="545"/>
    </row>
    <row r="236" ht="9.0" customHeight="1">
      <c r="A236" s="545"/>
      <c r="B236" s="545"/>
      <c r="C236" s="545"/>
      <c r="D236" s="545"/>
      <c r="E236" s="545"/>
      <c r="F236" s="545"/>
      <c r="G236" s="545"/>
      <c r="H236" s="545"/>
      <c r="I236" s="545"/>
      <c r="J236" s="545"/>
      <c r="K236" s="545"/>
      <c r="L236" s="545"/>
      <c r="M236" s="545"/>
      <c r="N236" s="545"/>
      <c r="O236" s="545"/>
      <c r="P236" s="545"/>
      <c r="Q236" s="545"/>
      <c r="R236" s="545"/>
      <c r="S236" s="545"/>
      <c r="T236" s="545"/>
      <c r="U236" s="545"/>
      <c r="V236" s="545"/>
      <c r="W236" s="545"/>
      <c r="X236" s="545"/>
      <c r="Y236" s="545"/>
      <c r="Z236" s="545"/>
    </row>
    <row r="237" ht="9.0" customHeight="1">
      <c r="A237" s="545"/>
      <c r="B237" s="545"/>
      <c r="C237" s="545"/>
      <c r="D237" s="545"/>
      <c r="E237" s="545"/>
      <c r="F237" s="545"/>
      <c r="G237" s="545"/>
      <c r="H237" s="545"/>
      <c r="I237" s="545"/>
      <c r="J237" s="545"/>
      <c r="K237" s="545"/>
      <c r="L237" s="545"/>
      <c r="M237" s="545"/>
      <c r="N237" s="545"/>
      <c r="O237" s="545"/>
      <c r="P237" s="545"/>
      <c r="Q237" s="545"/>
      <c r="R237" s="545"/>
      <c r="S237" s="545"/>
      <c r="T237" s="545"/>
      <c r="U237" s="545"/>
      <c r="V237" s="545"/>
      <c r="W237" s="545"/>
      <c r="X237" s="545"/>
      <c r="Y237" s="545"/>
      <c r="Z237" s="545"/>
    </row>
    <row r="238" ht="9.0" customHeight="1">
      <c r="A238" s="545"/>
      <c r="B238" s="545"/>
      <c r="C238" s="545"/>
      <c r="D238" s="545"/>
      <c r="E238" s="545"/>
      <c r="F238" s="545"/>
      <c r="G238" s="545"/>
      <c r="H238" s="545"/>
      <c r="I238" s="545"/>
      <c r="J238" s="545"/>
      <c r="K238" s="545"/>
      <c r="L238" s="545"/>
      <c r="M238" s="545"/>
      <c r="N238" s="545"/>
      <c r="O238" s="545"/>
      <c r="P238" s="545"/>
      <c r="Q238" s="545"/>
      <c r="R238" s="545"/>
      <c r="S238" s="545"/>
      <c r="T238" s="545"/>
      <c r="U238" s="545"/>
      <c r="V238" s="545"/>
      <c r="W238" s="545"/>
      <c r="X238" s="545"/>
      <c r="Y238" s="545"/>
      <c r="Z238" s="545"/>
    </row>
    <row r="239" ht="9.0" customHeight="1">
      <c r="A239" s="545"/>
      <c r="B239" s="545"/>
      <c r="C239" s="545"/>
      <c r="D239" s="545"/>
      <c r="E239" s="545"/>
      <c r="F239" s="545"/>
      <c r="G239" s="545"/>
      <c r="H239" s="545"/>
      <c r="I239" s="545"/>
      <c r="J239" s="545"/>
      <c r="K239" s="545"/>
      <c r="L239" s="545"/>
      <c r="M239" s="545"/>
      <c r="N239" s="545"/>
      <c r="O239" s="545"/>
      <c r="P239" s="545"/>
      <c r="Q239" s="545"/>
      <c r="R239" s="545"/>
      <c r="S239" s="545"/>
      <c r="T239" s="545"/>
      <c r="U239" s="545"/>
      <c r="V239" s="545"/>
      <c r="W239" s="545"/>
      <c r="X239" s="545"/>
      <c r="Y239" s="545"/>
      <c r="Z239" s="545"/>
    </row>
    <row r="240" ht="9.0" customHeight="1">
      <c r="A240" s="545"/>
      <c r="B240" s="545"/>
      <c r="C240" s="545"/>
      <c r="D240" s="545"/>
      <c r="E240" s="545"/>
      <c r="F240" s="545"/>
      <c r="G240" s="545"/>
      <c r="H240" s="545"/>
      <c r="I240" s="545"/>
      <c r="J240" s="545"/>
      <c r="K240" s="545"/>
      <c r="L240" s="545"/>
      <c r="M240" s="545"/>
      <c r="N240" s="545"/>
      <c r="O240" s="545"/>
      <c r="P240" s="545"/>
      <c r="Q240" s="545"/>
      <c r="R240" s="545"/>
      <c r="S240" s="545"/>
      <c r="T240" s="545"/>
      <c r="U240" s="545"/>
      <c r="V240" s="545"/>
      <c r="W240" s="545"/>
      <c r="X240" s="545"/>
      <c r="Y240" s="545"/>
      <c r="Z240" s="545"/>
    </row>
    <row r="241" ht="9.0" customHeight="1">
      <c r="A241" s="545"/>
      <c r="B241" s="545"/>
      <c r="C241" s="545"/>
      <c r="D241" s="545"/>
      <c r="E241" s="545"/>
      <c r="F241" s="545"/>
      <c r="G241" s="545"/>
      <c r="H241" s="545"/>
      <c r="I241" s="545"/>
      <c r="J241" s="545"/>
      <c r="K241" s="545"/>
      <c r="L241" s="545"/>
      <c r="M241" s="545"/>
      <c r="N241" s="545"/>
      <c r="O241" s="545"/>
      <c r="P241" s="545"/>
      <c r="Q241" s="545"/>
      <c r="R241" s="545"/>
      <c r="S241" s="545"/>
      <c r="T241" s="545"/>
      <c r="U241" s="545"/>
      <c r="V241" s="545"/>
      <c r="W241" s="545"/>
      <c r="X241" s="545"/>
      <c r="Y241" s="545"/>
      <c r="Z241" s="545"/>
    </row>
    <row r="242" ht="9.0" customHeight="1">
      <c r="A242" s="545"/>
      <c r="B242" s="545"/>
      <c r="C242" s="545"/>
      <c r="D242" s="545"/>
      <c r="E242" s="545"/>
      <c r="F242" s="545"/>
      <c r="G242" s="545"/>
      <c r="H242" s="545"/>
      <c r="I242" s="545"/>
      <c r="J242" s="545"/>
      <c r="K242" s="545"/>
      <c r="L242" s="545"/>
      <c r="M242" s="545"/>
      <c r="N242" s="545"/>
      <c r="O242" s="545"/>
      <c r="P242" s="545"/>
      <c r="Q242" s="545"/>
      <c r="R242" s="545"/>
      <c r="S242" s="545"/>
      <c r="T242" s="545"/>
      <c r="U242" s="545"/>
      <c r="V242" s="545"/>
      <c r="W242" s="545"/>
      <c r="X242" s="545"/>
      <c r="Y242" s="545"/>
      <c r="Z242" s="545"/>
    </row>
    <row r="243" ht="9.0" customHeight="1">
      <c r="A243" s="545"/>
      <c r="B243" s="545"/>
      <c r="C243" s="545"/>
      <c r="D243" s="545"/>
      <c r="E243" s="545"/>
      <c r="F243" s="545"/>
      <c r="G243" s="545"/>
      <c r="H243" s="545"/>
      <c r="I243" s="545"/>
      <c r="J243" s="545"/>
      <c r="K243" s="545"/>
      <c r="L243" s="545"/>
      <c r="M243" s="545"/>
      <c r="N243" s="545"/>
      <c r="O243" s="545"/>
      <c r="P243" s="545"/>
      <c r="Q243" s="545"/>
      <c r="R243" s="545"/>
      <c r="S243" s="545"/>
      <c r="T243" s="545"/>
      <c r="U243" s="545"/>
      <c r="V243" s="545"/>
      <c r="W243" s="545"/>
      <c r="X243" s="545"/>
      <c r="Y243" s="545"/>
      <c r="Z243" s="545"/>
    </row>
    <row r="244" ht="9.0" customHeight="1">
      <c r="A244" s="545"/>
      <c r="B244" s="545"/>
      <c r="C244" s="545"/>
      <c r="D244" s="545"/>
      <c r="E244" s="545"/>
      <c r="F244" s="545"/>
      <c r="G244" s="545"/>
      <c r="H244" s="545"/>
      <c r="I244" s="545"/>
      <c r="J244" s="545"/>
      <c r="K244" s="545"/>
      <c r="L244" s="545"/>
      <c r="M244" s="545"/>
      <c r="N244" s="545"/>
      <c r="O244" s="545"/>
      <c r="P244" s="545"/>
      <c r="Q244" s="545"/>
      <c r="R244" s="545"/>
      <c r="S244" s="545"/>
      <c r="T244" s="545"/>
      <c r="U244" s="545"/>
      <c r="V244" s="545"/>
      <c r="W244" s="545"/>
      <c r="X244" s="545"/>
      <c r="Y244" s="545"/>
      <c r="Z244" s="545"/>
    </row>
    <row r="245" ht="9.0" customHeight="1">
      <c r="A245" s="545"/>
      <c r="B245" s="545"/>
      <c r="C245" s="545"/>
      <c r="D245" s="545"/>
      <c r="E245" s="545"/>
      <c r="F245" s="545"/>
      <c r="G245" s="545"/>
      <c r="H245" s="545"/>
      <c r="I245" s="545"/>
      <c r="J245" s="545"/>
      <c r="K245" s="545"/>
      <c r="L245" s="545"/>
      <c r="M245" s="545"/>
      <c r="N245" s="545"/>
      <c r="O245" s="545"/>
      <c r="P245" s="545"/>
      <c r="Q245" s="545"/>
      <c r="R245" s="545"/>
      <c r="S245" s="545"/>
      <c r="T245" s="545"/>
      <c r="U245" s="545"/>
      <c r="V245" s="545"/>
      <c r="W245" s="545"/>
      <c r="X245" s="545"/>
      <c r="Y245" s="545"/>
      <c r="Z245" s="545"/>
    </row>
    <row r="246" ht="9.0" customHeight="1">
      <c r="A246" s="545"/>
      <c r="B246" s="545"/>
      <c r="C246" s="545"/>
      <c r="D246" s="545"/>
      <c r="E246" s="545"/>
      <c r="F246" s="545"/>
      <c r="G246" s="545"/>
      <c r="H246" s="545"/>
      <c r="I246" s="545"/>
      <c r="J246" s="545"/>
      <c r="K246" s="545"/>
      <c r="L246" s="545"/>
      <c r="M246" s="545"/>
      <c r="N246" s="545"/>
      <c r="O246" s="545"/>
      <c r="P246" s="545"/>
      <c r="Q246" s="545"/>
      <c r="R246" s="545"/>
      <c r="S246" s="545"/>
      <c r="T246" s="545"/>
      <c r="U246" s="545"/>
      <c r="V246" s="545"/>
      <c r="W246" s="545"/>
      <c r="X246" s="545"/>
      <c r="Y246" s="545"/>
      <c r="Z246" s="545"/>
    </row>
    <row r="247" ht="9.0" customHeight="1">
      <c r="A247" s="545"/>
      <c r="B247" s="545"/>
      <c r="C247" s="545"/>
      <c r="D247" s="545"/>
      <c r="E247" s="545"/>
      <c r="F247" s="545"/>
      <c r="G247" s="545"/>
      <c r="H247" s="545"/>
      <c r="I247" s="545"/>
      <c r="J247" s="545"/>
      <c r="K247" s="545"/>
      <c r="L247" s="545"/>
      <c r="M247" s="545"/>
      <c r="N247" s="545"/>
      <c r="O247" s="545"/>
      <c r="P247" s="545"/>
      <c r="Q247" s="545"/>
      <c r="R247" s="545"/>
      <c r="S247" s="545"/>
      <c r="T247" s="545"/>
      <c r="U247" s="545"/>
      <c r="V247" s="545"/>
      <c r="W247" s="545"/>
      <c r="X247" s="545"/>
      <c r="Y247" s="545"/>
      <c r="Z247" s="545"/>
    </row>
    <row r="248" ht="9.0" customHeight="1">
      <c r="A248" s="545"/>
      <c r="B248" s="545"/>
      <c r="C248" s="545"/>
      <c r="D248" s="545"/>
      <c r="E248" s="545"/>
      <c r="F248" s="545"/>
      <c r="G248" s="545"/>
      <c r="H248" s="545"/>
      <c r="I248" s="545"/>
      <c r="J248" s="545"/>
      <c r="K248" s="545"/>
      <c r="L248" s="545"/>
      <c r="M248" s="545"/>
      <c r="N248" s="545"/>
      <c r="O248" s="545"/>
      <c r="P248" s="545"/>
      <c r="Q248" s="545"/>
      <c r="R248" s="545"/>
      <c r="S248" s="545"/>
      <c r="T248" s="545"/>
      <c r="U248" s="545"/>
      <c r="V248" s="545"/>
      <c r="W248" s="545"/>
      <c r="X248" s="545"/>
      <c r="Y248" s="545"/>
      <c r="Z248" s="545"/>
    </row>
    <row r="249" ht="9.0" customHeight="1">
      <c r="A249" s="545"/>
      <c r="B249" s="545"/>
      <c r="C249" s="545"/>
      <c r="D249" s="545"/>
      <c r="E249" s="545"/>
      <c r="F249" s="545"/>
      <c r="G249" s="545"/>
      <c r="H249" s="545"/>
      <c r="I249" s="545"/>
      <c r="J249" s="545"/>
      <c r="K249" s="545"/>
      <c r="L249" s="545"/>
      <c r="M249" s="545"/>
      <c r="N249" s="545"/>
      <c r="O249" s="545"/>
      <c r="P249" s="545"/>
      <c r="Q249" s="545"/>
      <c r="R249" s="545"/>
      <c r="S249" s="545"/>
      <c r="T249" s="545"/>
      <c r="U249" s="545"/>
      <c r="V249" s="545"/>
      <c r="W249" s="545"/>
      <c r="X249" s="545"/>
      <c r="Y249" s="545"/>
      <c r="Z249" s="545"/>
    </row>
    <row r="250" ht="9.0" customHeight="1">
      <c r="A250" s="545"/>
      <c r="B250" s="545"/>
      <c r="C250" s="545"/>
      <c r="D250" s="545"/>
      <c r="E250" s="545"/>
      <c r="F250" s="545"/>
      <c r="G250" s="545"/>
      <c r="H250" s="545"/>
      <c r="I250" s="545"/>
      <c r="J250" s="545"/>
      <c r="K250" s="545"/>
      <c r="L250" s="545"/>
      <c r="M250" s="545"/>
      <c r="N250" s="545"/>
      <c r="O250" s="545"/>
      <c r="P250" s="545"/>
      <c r="Q250" s="545"/>
      <c r="R250" s="545"/>
      <c r="S250" s="545"/>
      <c r="T250" s="545"/>
      <c r="U250" s="545"/>
      <c r="V250" s="545"/>
      <c r="W250" s="545"/>
      <c r="X250" s="545"/>
      <c r="Y250" s="545"/>
      <c r="Z250" s="545"/>
    </row>
    <row r="251" ht="9.0" customHeight="1">
      <c r="A251" s="545"/>
      <c r="B251" s="545"/>
      <c r="C251" s="545"/>
      <c r="D251" s="545"/>
      <c r="E251" s="545"/>
      <c r="F251" s="545"/>
      <c r="G251" s="545"/>
      <c r="H251" s="545"/>
      <c r="I251" s="545"/>
      <c r="J251" s="545"/>
      <c r="K251" s="545"/>
      <c r="L251" s="545"/>
      <c r="M251" s="545"/>
      <c r="N251" s="545"/>
      <c r="O251" s="545"/>
      <c r="P251" s="545"/>
      <c r="Q251" s="545"/>
      <c r="R251" s="545"/>
      <c r="S251" s="545"/>
      <c r="T251" s="545"/>
      <c r="U251" s="545"/>
      <c r="V251" s="545"/>
      <c r="W251" s="545"/>
      <c r="X251" s="545"/>
      <c r="Y251" s="545"/>
      <c r="Z251" s="545"/>
    </row>
    <row r="252" ht="9.0" customHeight="1">
      <c r="A252" s="545"/>
      <c r="B252" s="545"/>
      <c r="C252" s="545"/>
      <c r="D252" s="545"/>
      <c r="E252" s="545"/>
      <c r="F252" s="545"/>
      <c r="G252" s="545"/>
      <c r="H252" s="545"/>
      <c r="I252" s="545"/>
      <c r="J252" s="545"/>
      <c r="K252" s="545"/>
      <c r="L252" s="545"/>
      <c r="M252" s="545"/>
      <c r="N252" s="545"/>
      <c r="O252" s="545"/>
      <c r="P252" s="545"/>
      <c r="Q252" s="545"/>
      <c r="R252" s="545"/>
      <c r="S252" s="545"/>
      <c r="T252" s="545"/>
      <c r="U252" s="545"/>
      <c r="V252" s="545"/>
      <c r="W252" s="545"/>
      <c r="X252" s="545"/>
      <c r="Y252" s="545"/>
      <c r="Z252" s="545"/>
    </row>
    <row r="253" ht="9.0" customHeight="1">
      <c r="A253" s="545"/>
      <c r="B253" s="545"/>
      <c r="C253" s="545"/>
      <c r="D253" s="545"/>
      <c r="E253" s="545"/>
      <c r="F253" s="545"/>
      <c r="G253" s="545"/>
      <c r="H253" s="545"/>
      <c r="I253" s="545"/>
      <c r="J253" s="545"/>
      <c r="K253" s="545"/>
      <c r="L253" s="545"/>
      <c r="M253" s="545"/>
      <c r="N253" s="545"/>
      <c r="O253" s="545"/>
      <c r="P253" s="545"/>
      <c r="Q253" s="545"/>
      <c r="R253" s="545"/>
      <c r="S253" s="545"/>
      <c r="T253" s="545"/>
      <c r="U253" s="545"/>
      <c r="V253" s="545"/>
      <c r="W253" s="545"/>
      <c r="X253" s="545"/>
      <c r="Y253" s="545"/>
      <c r="Z253" s="545"/>
    </row>
    <row r="254" ht="9.0" customHeight="1">
      <c r="A254" s="545"/>
      <c r="B254" s="545"/>
      <c r="C254" s="545"/>
      <c r="D254" s="545"/>
      <c r="E254" s="545"/>
      <c r="F254" s="545"/>
      <c r="G254" s="545"/>
      <c r="H254" s="545"/>
      <c r="I254" s="545"/>
      <c r="J254" s="545"/>
      <c r="K254" s="545"/>
      <c r="L254" s="545"/>
      <c r="M254" s="545"/>
      <c r="N254" s="545"/>
      <c r="O254" s="545"/>
      <c r="P254" s="545"/>
      <c r="Q254" s="545"/>
      <c r="R254" s="545"/>
      <c r="S254" s="545"/>
      <c r="T254" s="545"/>
      <c r="U254" s="545"/>
      <c r="V254" s="545"/>
      <c r="W254" s="545"/>
      <c r="X254" s="545"/>
      <c r="Y254" s="545"/>
      <c r="Z254" s="545"/>
    </row>
    <row r="255" ht="9.0" customHeight="1">
      <c r="A255" s="545"/>
      <c r="B255" s="545"/>
      <c r="C255" s="545"/>
      <c r="D255" s="545"/>
      <c r="E255" s="545"/>
      <c r="F255" s="545"/>
      <c r="G255" s="545"/>
      <c r="H255" s="545"/>
      <c r="I255" s="545"/>
      <c r="J255" s="545"/>
      <c r="K255" s="545"/>
      <c r="L255" s="545"/>
      <c r="M255" s="545"/>
      <c r="N255" s="545"/>
      <c r="O255" s="545"/>
      <c r="P255" s="545"/>
      <c r="Q255" s="545"/>
      <c r="R255" s="545"/>
      <c r="S255" s="545"/>
      <c r="T255" s="545"/>
      <c r="U255" s="545"/>
      <c r="V255" s="545"/>
      <c r="W255" s="545"/>
      <c r="X255" s="545"/>
      <c r="Y255" s="545"/>
      <c r="Z255" s="545"/>
    </row>
    <row r="256" ht="9.0" customHeight="1">
      <c r="A256" s="545"/>
      <c r="B256" s="545"/>
      <c r="C256" s="545"/>
      <c r="D256" s="545"/>
      <c r="E256" s="545"/>
      <c r="F256" s="545"/>
      <c r="G256" s="545"/>
      <c r="H256" s="545"/>
      <c r="I256" s="545"/>
      <c r="J256" s="545"/>
      <c r="K256" s="545"/>
      <c r="L256" s="545"/>
      <c r="M256" s="545"/>
      <c r="N256" s="545"/>
      <c r="O256" s="545"/>
      <c r="P256" s="545"/>
      <c r="Q256" s="545"/>
      <c r="R256" s="545"/>
      <c r="S256" s="545"/>
      <c r="T256" s="545"/>
      <c r="U256" s="545"/>
      <c r="V256" s="545"/>
      <c r="W256" s="545"/>
      <c r="X256" s="545"/>
      <c r="Y256" s="545"/>
      <c r="Z256" s="545"/>
    </row>
    <row r="257" ht="9.0" customHeight="1">
      <c r="A257" s="545"/>
      <c r="B257" s="545"/>
      <c r="C257" s="545"/>
      <c r="D257" s="545"/>
      <c r="E257" s="545"/>
      <c r="F257" s="545"/>
      <c r="G257" s="545"/>
      <c r="H257" s="545"/>
      <c r="I257" s="545"/>
      <c r="J257" s="545"/>
      <c r="K257" s="545"/>
      <c r="L257" s="545"/>
      <c r="M257" s="545"/>
      <c r="N257" s="545"/>
      <c r="O257" s="545"/>
      <c r="P257" s="545"/>
      <c r="Q257" s="545"/>
      <c r="R257" s="545"/>
      <c r="S257" s="545"/>
      <c r="T257" s="545"/>
      <c r="U257" s="545"/>
      <c r="V257" s="545"/>
      <c r="W257" s="545"/>
      <c r="X257" s="545"/>
      <c r="Y257" s="545"/>
      <c r="Z257" s="545"/>
    </row>
    <row r="258" ht="9.0" customHeight="1">
      <c r="A258" s="545"/>
      <c r="B258" s="545"/>
      <c r="C258" s="545"/>
      <c r="D258" s="545"/>
      <c r="E258" s="545"/>
      <c r="F258" s="545"/>
      <c r="G258" s="545"/>
      <c r="H258" s="545"/>
      <c r="I258" s="545"/>
      <c r="J258" s="545"/>
      <c r="K258" s="545"/>
      <c r="L258" s="545"/>
      <c r="M258" s="545"/>
      <c r="N258" s="545"/>
      <c r="O258" s="545"/>
      <c r="P258" s="545"/>
      <c r="Q258" s="545"/>
      <c r="R258" s="545"/>
      <c r="S258" s="545"/>
      <c r="T258" s="545"/>
      <c r="U258" s="545"/>
      <c r="V258" s="545"/>
      <c r="W258" s="545"/>
      <c r="X258" s="545"/>
      <c r="Y258" s="545"/>
      <c r="Z258" s="545"/>
    </row>
    <row r="259" ht="9.0" customHeight="1">
      <c r="A259" s="545"/>
      <c r="B259" s="545"/>
      <c r="C259" s="545"/>
      <c r="D259" s="545"/>
      <c r="E259" s="545"/>
      <c r="F259" s="545"/>
      <c r="G259" s="545"/>
      <c r="H259" s="545"/>
      <c r="I259" s="545"/>
      <c r="J259" s="545"/>
      <c r="K259" s="545"/>
      <c r="L259" s="545"/>
      <c r="M259" s="545"/>
      <c r="N259" s="545"/>
      <c r="O259" s="545"/>
      <c r="P259" s="545"/>
      <c r="Q259" s="545"/>
      <c r="R259" s="545"/>
      <c r="S259" s="545"/>
      <c r="T259" s="545"/>
      <c r="U259" s="545"/>
      <c r="V259" s="545"/>
      <c r="W259" s="545"/>
      <c r="X259" s="545"/>
      <c r="Y259" s="545"/>
      <c r="Z259" s="545"/>
    </row>
    <row r="260" ht="9.0" customHeight="1">
      <c r="A260" s="545"/>
      <c r="B260" s="545"/>
      <c r="C260" s="545"/>
      <c r="D260" s="545"/>
      <c r="E260" s="545"/>
      <c r="F260" s="545"/>
      <c r="G260" s="545"/>
      <c r="H260" s="545"/>
      <c r="I260" s="545"/>
      <c r="J260" s="545"/>
      <c r="K260" s="545"/>
      <c r="L260" s="545"/>
      <c r="M260" s="545"/>
      <c r="N260" s="545"/>
      <c r="O260" s="545"/>
      <c r="P260" s="545"/>
      <c r="Q260" s="545"/>
      <c r="R260" s="545"/>
      <c r="S260" s="545"/>
      <c r="T260" s="545"/>
      <c r="U260" s="545"/>
      <c r="V260" s="545"/>
      <c r="W260" s="545"/>
      <c r="X260" s="545"/>
      <c r="Y260" s="545"/>
      <c r="Z260" s="545"/>
    </row>
    <row r="261" ht="9.0" customHeight="1">
      <c r="A261" s="545"/>
      <c r="B261" s="545"/>
      <c r="C261" s="545"/>
      <c r="D261" s="545"/>
      <c r="E261" s="545"/>
      <c r="F261" s="545"/>
      <c r="G261" s="545"/>
      <c r="H261" s="545"/>
      <c r="I261" s="545"/>
      <c r="J261" s="545"/>
      <c r="K261" s="545"/>
      <c r="L261" s="545"/>
      <c r="M261" s="545"/>
      <c r="N261" s="545"/>
      <c r="O261" s="545"/>
      <c r="P261" s="545"/>
      <c r="Q261" s="545"/>
      <c r="R261" s="545"/>
      <c r="S261" s="545"/>
      <c r="T261" s="545"/>
      <c r="U261" s="545"/>
      <c r="V261" s="545"/>
      <c r="W261" s="545"/>
      <c r="X261" s="545"/>
      <c r="Y261" s="545"/>
      <c r="Z261" s="545"/>
    </row>
    <row r="262" ht="9.0" customHeight="1">
      <c r="A262" s="545"/>
      <c r="B262" s="545"/>
      <c r="C262" s="545"/>
      <c r="D262" s="545"/>
      <c r="E262" s="545"/>
      <c r="F262" s="545"/>
      <c r="G262" s="545"/>
      <c r="H262" s="545"/>
      <c r="I262" s="545"/>
      <c r="J262" s="545"/>
      <c r="K262" s="545"/>
      <c r="L262" s="545"/>
      <c r="M262" s="545"/>
      <c r="N262" s="545"/>
      <c r="O262" s="545"/>
      <c r="P262" s="545"/>
      <c r="Q262" s="545"/>
      <c r="R262" s="545"/>
      <c r="S262" s="545"/>
      <c r="T262" s="545"/>
      <c r="U262" s="545"/>
      <c r="V262" s="545"/>
      <c r="W262" s="545"/>
      <c r="X262" s="545"/>
      <c r="Y262" s="545"/>
      <c r="Z262" s="545"/>
    </row>
    <row r="263" ht="9.0" customHeight="1">
      <c r="A263" s="545"/>
      <c r="B263" s="545"/>
      <c r="C263" s="545"/>
      <c r="D263" s="545"/>
      <c r="E263" s="545"/>
      <c r="F263" s="545"/>
      <c r="G263" s="545"/>
      <c r="H263" s="545"/>
      <c r="I263" s="545"/>
      <c r="J263" s="545"/>
      <c r="K263" s="545"/>
      <c r="L263" s="545"/>
      <c r="M263" s="545"/>
      <c r="N263" s="545"/>
      <c r="O263" s="545"/>
      <c r="P263" s="545"/>
      <c r="Q263" s="545"/>
      <c r="R263" s="545"/>
      <c r="S263" s="545"/>
      <c r="T263" s="545"/>
      <c r="U263" s="545"/>
      <c r="V263" s="545"/>
      <c r="W263" s="545"/>
      <c r="X263" s="545"/>
      <c r="Y263" s="545"/>
      <c r="Z263" s="545"/>
    </row>
    <row r="264" ht="9.0" customHeight="1">
      <c r="A264" s="545"/>
      <c r="B264" s="545"/>
      <c r="C264" s="545"/>
      <c r="D264" s="545"/>
      <c r="E264" s="545"/>
      <c r="F264" s="545"/>
      <c r="G264" s="545"/>
      <c r="H264" s="545"/>
      <c r="I264" s="545"/>
      <c r="J264" s="545"/>
      <c r="K264" s="545"/>
      <c r="L264" s="545"/>
      <c r="M264" s="545"/>
      <c r="N264" s="545"/>
      <c r="O264" s="545"/>
      <c r="P264" s="545"/>
      <c r="Q264" s="545"/>
      <c r="R264" s="545"/>
      <c r="S264" s="545"/>
      <c r="T264" s="545"/>
      <c r="U264" s="545"/>
      <c r="V264" s="545"/>
      <c r="W264" s="545"/>
      <c r="X264" s="545"/>
      <c r="Y264" s="545"/>
      <c r="Z264" s="545"/>
    </row>
    <row r="265" ht="9.0" customHeight="1">
      <c r="A265" s="545"/>
      <c r="B265" s="545"/>
      <c r="C265" s="545"/>
      <c r="D265" s="545"/>
      <c r="E265" s="545"/>
      <c r="F265" s="545"/>
      <c r="G265" s="545"/>
      <c r="H265" s="545"/>
      <c r="I265" s="545"/>
      <c r="J265" s="545"/>
      <c r="K265" s="545"/>
      <c r="L265" s="545"/>
      <c r="M265" s="545"/>
      <c r="N265" s="545"/>
      <c r="O265" s="545"/>
      <c r="P265" s="545"/>
      <c r="Q265" s="545"/>
      <c r="R265" s="545"/>
      <c r="S265" s="545"/>
      <c r="T265" s="545"/>
      <c r="U265" s="545"/>
      <c r="V265" s="545"/>
      <c r="W265" s="545"/>
      <c r="X265" s="545"/>
      <c r="Y265" s="545"/>
      <c r="Z265" s="545"/>
    </row>
    <row r="266" ht="9.0" customHeight="1">
      <c r="A266" s="545"/>
      <c r="B266" s="545"/>
      <c r="C266" s="545"/>
      <c r="D266" s="545"/>
      <c r="E266" s="545"/>
      <c r="F266" s="545"/>
      <c r="G266" s="545"/>
      <c r="H266" s="545"/>
      <c r="I266" s="545"/>
      <c r="J266" s="545"/>
      <c r="K266" s="545"/>
      <c r="L266" s="545"/>
      <c r="M266" s="545"/>
      <c r="N266" s="545"/>
      <c r="O266" s="545"/>
      <c r="P266" s="545"/>
      <c r="Q266" s="545"/>
      <c r="R266" s="545"/>
      <c r="S266" s="545"/>
      <c r="T266" s="545"/>
      <c r="U266" s="545"/>
      <c r="V266" s="545"/>
      <c r="W266" s="545"/>
      <c r="X266" s="545"/>
      <c r="Y266" s="545"/>
      <c r="Z266" s="545"/>
    </row>
    <row r="267" ht="9.0" customHeight="1">
      <c r="A267" s="545"/>
      <c r="B267" s="545"/>
      <c r="C267" s="545"/>
      <c r="D267" s="545"/>
      <c r="E267" s="545"/>
      <c r="F267" s="545"/>
      <c r="G267" s="545"/>
      <c r="H267" s="545"/>
      <c r="I267" s="545"/>
      <c r="J267" s="545"/>
      <c r="K267" s="545"/>
      <c r="L267" s="545"/>
      <c r="M267" s="545"/>
      <c r="N267" s="545"/>
      <c r="O267" s="545"/>
      <c r="P267" s="545"/>
      <c r="Q267" s="545"/>
      <c r="R267" s="545"/>
      <c r="S267" s="545"/>
      <c r="T267" s="545"/>
      <c r="U267" s="545"/>
      <c r="V267" s="545"/>
      <c r="W267" s="545"/>
      <c r="X267" s="545"/>
      <c r="Y267" s="545"/>
      <c r="Z267" s="545"/>
    </row>
    <row r="268" ht="9.0" customHeight="1">
      <c r="A268" s="545"/>
      <c r="B268" s="545"/>
      <c r="C268" s="545"/>
      <c r="D268" s="545"/>
      <c r="E268" s="545"/>
      <c r="F268" s="545"/>
      <c r="G268" s="545"/>
      <c r="H268" s="545"/>
      <c r="I268" s="545"/>
      <c r="J268" s="545"/>
      <c r="K268" s="545"/>
      <c r="L268" s="545"/>
      <c r="M268" s="545"/>
      <c r="N268" s="545"/>
      <c r="O268" s="545"/>
      <c r="P268" s="545"/>
      <c r="Q268" s="545"/>
      <c r="R268" s="545"/>
      <c r="S268" s="545"/>
      <c r="T268" s="545"/>
      <c r="U268" s="545"/>
      <c r="V268" s="545"/>
      <c r="W268" s="545"/>
      <c r="X268" s="545"/>
      <c r="Y268" s="545"/>
      <c r="Z268" s="545"/>
    </row>
    <row r="269" ht="9.0" customHeight="1">
      <c r="A269" s="545"/>
      <c r="B269" s="545"/>
      <c r="C269" s="545"/>
      <c r="D269" s="545"/>
      <c r="E269" s="545"/>
      <c r="F269" s="545"/>
      <c r="G269" s="545"/>
      <c r="H269" s="545"/>
      <c r="I269" s="545"/>
      <c r="J269" s="545"/>
      <c r="K269" s="545"/>
      <c r="L269" s="545"/>
      <c r="M269" s="545"/>
      <c r="N269" s="545"/>
      <c r="O269" s="545"/>
      <c r="P269" s="545"/>
      <c r="Q269" s="545"/>
      <c r="R269" s="545"/>
      <c r="S269" s="545"/>
      <c r="T269" s="545"/>
      <c r="U269" s="545"/>
      <c r="V269" s="545"/>
      <c r="W269" s="545"/>
      <c r="X269" s="545"/>
      <c r="Y269" s="545"/>
      <c r="Z269" s="545"/>
    </row>
    <row r="270" ht="9.0" customHeight="1">
      <c r="A270" s="545"/>
      <c r="B270" s="545"/>
      <c r="C270" s="545"/>
      <c r="D270" s="545"/>
      <c r="E270" s="545"/>
      <c r="F270" s="545"/>
      <c r="G270" s="545"/>
      <c r="H270" s="545"/>
      <c r="I270" s="545"/>
      <c r="J270" s="545"/>
      <c r="K270" s="545"/>
      <c r="L270" s="545"/>
      <c r="M270" s="545"/>
      <c r="N270" s="545"/>
      <c r="O270" s="545"/>
      <c r="P270" s="545"/>
      <c r="Q270" s="545"/>
      <c r="R270" s="545"/>
      <c r="S270" s="545"/>
      <c r="T270" s="545"/>
      <c r="U270" s="545"/>
      <c r="V270" s="545"/>
      <c r="W270" s="545"/>
      <c r="X270" s="545"/>
      <c r="Y270" s="545"/>
      <c r="Z270" s="545"/>
    </row>
    <row r="271" ht="9.0" customHeight="1">
      <c r="A271" s="545"/>
      <c r="B271" s="545"/>
      <c r="C271" s="545"/>
      <c r="D271" s="545"/>
      <c r="E271" s="545"/>
      <c r="F271" s="545"/>
      <c r="G271" s="545"/>
      <c r="H271" s="545"/>
      <c r="I271" s="545"/>
      <c r="J271" s="545"/>
      <c r="K271" s="545"/>
      <c r="L271" s="545"/>
      <c r="M271" s="545"/>
      <c r="N271" s="545"/>
      <c r="O271" s="545"/>
      <c r="P271" s="545"/>
      <c r="Q271" s="545"/>
      <c r="R271" s="545"/>
      <c r="S271" s="545"/>
      <c r="T271" s="545"/>
      <c r="U271" s="545"/>
      <c r="V271" s="545"/>
      <c r="W271" s="545"/>
      <c r="X271" s="545"/>
      <c r="Y271" s="545"/>
      <c r="Z271" s="545"/>
    </row>
    <row r="272" ht="9.0" customHeight="1">
      <c r="A272" s="545"/>
      <c r="B272" s="545"/>
      <c r="C272" s="545"/>
      <c r="D272" s="545"/>
      <c r="E272" s="545"/>
      <c r="F272" s="545"/>
      <c r="G272" s="545"/>
      <c r="H272" s="545"/>
      <c r="I272" s="545"/>
      <c r="J272" s="545"/>
      <c r="K272" s="545"/>
      <c r="L272" s="545"/>
      <c r="M272" s="545"/>
      <c r="N272" s="545"/>
      <c r="O272" s="545"/>
      <c r="P272" s="545"/>
      <c r="Q272" s="545"/>
      <c r="R272" s="545"/>
      <c r="S272" s="545"/>
      <c r="T272" s="545"/>
      <c r="U272" s="545"/>
      <c r="V272" s="545"/>
      <c r="W272" s="545"/>
      <c r="X272" s="545"/>
      <c r="Y272" s="545"/>
      <c r="Z272" s="545"/>
    </row>
    <row r="273" ht="9.0" customHeight="1">
      <c r="A273" s="545"/>
      <c r="B273" s="545"/>
      <c r="C273" s="545"/>
      <c r="D273" s="545"/>
      <c r="E273" s="545"/>
      <c r="F273" s="545"/>
      <c r="G273" s="545"/>
      <c r="H273" s="545"/>
      <c r="I273" s="545"/>
      <c r="J273" s="545"/>
      <c r="K273" s="545"/>
      <c r="L273" s="545"/>
      <c r="M273" s="545"/>
      <c r="N273" s="545"/>
      <c r="O273" s="545"/>
      <c r="P273" s="545"/>
      <c r="Q273" s="545"/>
      <c r="R273" s="545"/>
      <c r="S273" s="545"/>
      <c r="T273" s="545"/>
      <c r="U273" s="545"/>
      <c r="V273" s="545"/>
      <c r="W273" s="545"/>
      <c r="X273" s="545"/>
      <c r="Y273" s="545"/>
      <c r="Z273" s="545"/>
    </row>
    <row r="274" ht="9.0" customHeight="1">
      <c r="A274" s="545"/>
      <c r="B274" s="545"/>
      <c r="C274" s="545"/>
      <c r="D274" s="545"/>
      <c r="E274" s="545"/>
      <c r="F274" s="545"/>
      <c r="G274" s="545"/>
      <c r="H274" s="545"/>
      <c r="I274" s="545"/>
      <c r="J274" s="545"/>
      <c r="K274" s="545"/>
      <c r="L274" s="545"/>
      <c r="M274" s="545"/>
      <c r="N274" s="545"/>
      <c r="O274" s="545"/>
      <c r="P274" s="545"/>
      <c r="Q274" s="545"/>
      <c r="R274" s="545"/>
      <c r="S274" s="545"/>
      <c r="T274" s="545"/>
      <c r="U274" s="545"/>
      <c r="V274" s="545"/>
      <c r="W274" s="545"/>
      <c r="X274" s="545"/>
      <c r="Y274" s="545"/>
      <c r="Z274" s="545"/>
    </row>
    <row r="275" ht="9.0" customHeight="1">
      <c r="A275" s="545"/>
      <c r="B275" s="545"/>
      <c r="C275" s="545"/>
      <c r="D275" s="545"/>
      <c r="E275" s="545"/>
      <c r="F275" s="545"/>
      <c r="G275" s="545"/>
      <c r="H275" s="545"/>
      <c r="I275" s="545"/>
      <c r="J275" s="545"/>
      <c r="K275" s="545"/>
      <c r="L275" s="545"/>
      <c r="M275" s="545"/>
      <c r="N275" s="545"/>
      <c r="O275" s="545"/>
      <c r="P275" s="545"/>
      <c r="Q275" s="545"/>
      <c r="R275" s="545"/>
      <c r="S275" s="545"/>
      <c r="T275" s="545"/>
      <c r="U275" s="545"/>
      <c r="V275" s="545"/>
      <c r="W275" s="545"/>
      <c r="X275" s="545"/>
      <c r="Y275" s="545"/>
      <c r="Z275" s="545"/>
    </row>
    <row r="276" ht="9.0" customHeight="1">
      <c r="A276" s="545"/>
      <c r="B276" s="545"/>
      <c r="C276" s="545"/>
      <c r="D276" s="545"/>
      <c r="E276" s="545"/>
      <c r="F276" s="545"/>
      <c r="G276" s="545"/>
      <c r="H276" s="545"/>
      <c r="I276" s="545"/>
      <c r="J276" s="545"/>
      <c r="K276" s="545"/>
      <c r="L276" s="545"/>
      <c r="M276" s="545"/>
      <c r="N276" s="545"/>
      <c r="O276" s="545"/>
      <c r="P276" s="545"/>
      <c r="Q276" s="545"/>
      <c r="R276" s="545"/>
      <c r="S276" s="545"/>
      <c r="T276" s="545"/>
      <c r="U276" s="545"/>
      <c r="V276" s="545"/>
      <c r="W276" s="545"/>
      <c r="X276" s="545"/>
      <c r="Y276" s="545"/>
      <c r="Z276" s="545"/>
    </row>
    <row r="277" ht="9.0" customHeight="1">
      <c r="A277" s="545"/>
      <c r="B277" s="545"/>
      <c r="C277" s="545"/>
      <c r="D277" s="545"/>
      <c r="E277" s="545"/>
      <c r="F277" s="545"/>
      <c r="G277" s="545"/>
      <c r="H277" s="545"/>
      <c r="I277" s="545"/>
      <c r="J277" s="545"/>
      <c r="K277" s="545"/>
      <c r="L277" s="545"/>
      <c r="M277" s="545"/>
      <c r="N277" s="545"/>
      <c r="O277" s="545"/>
      <c r="P277" s="545"/>
      <c r="Q277" s="545"/>
      <c r="R277" s="545"/>
      <c r="S277" s="545"/>
      <c r="T277" s="545"/>
      <c r="U277" s="545"/>
      <c r="V277" s="545"/>
      <c r="W277" s="545"/>
      <c r="X277" s="545"/>
      <c r="Y277" s="545"/>
      <c r="Z277" s="545"/>
    </row>
    <row r="278" ht="9.0" customHeight="1">
      <c r="A278" s="545"/>
      <c r="B278" s="545"/>
      <c r="C278" s="545"/>
      <c r="D278" s="545"/>
      <c r="E278" s="545"/>
      <c r="F278" s="545"/>
      <c r="G278" s="545"/>
      <c r="H278" s="545"/>
      <c r="I278" s="545"/>
      <c r="J278" s="545"/>
      <c r="K278" s="545"/>
      <c r="L278" s="545"/>
      <c r="M278" s="545"/>
      <c r="N278" s="545"/>
      <c r="O278" s="545"/>
      <c r="P278" s="545"/>
      <c r="Q278" s="545"/>
      <c r="R278" s="545"/>
      <c r="S278" s="545"/>
      <c r="T278" s="545"/>
      <c r="U278" s="545"/>
      <c r="V278" s="545"/>
      <c r="W278" s="545"/>
      <c r="X278" s="545"/>
      <c r="Y278" s="545"/>
      <c r="Z278" s="545"/>
    </row>
    <row r="279" ht="9.0" customHeight="1">
      <c r="A279" s="545"/>
      <c r="B279" s="545"/>
      <c r="C279" s="545"/>
      <c r="D279" s="545"/>
      <c r="E279" s="545"/>
      <c r="F279" s="545"/>
      <c r="G279" s="545"/>
      <c r="H279" s="545"/>
      <c r="I279" s="545"/>
      <c r="J279" s="545"/>
      <c r="K279" s="545"/>
      <c r="L279" s="545"/>
      <c r="M279" s="545"/>
      <c r="N279" s="545"/>
      <c r="O279" s="545"/>
      <c r="P279" s="545"/>
      <c r="Q279" s="545"/>
      <c r="R279" s="545"/>
      <c r="S279" s="545"/>
      <c r="T279" s="545"/>
      <c r="U279" s="545"/>
      <c r="V279" s="545"/>
      <c r="W279" s="545"/>
      <c r="X279" s="545"/>
      <c r="Y279" s="545"/>
      <c r="Z279" s="545"/>
    </row>
    <row r="280" ht="9.0" customHeight="1">
      <c r="A280" s="545"/>
      <c r="B280" s="545"/>
      <c r="C280" s="545"/>
      <c r="D280" s="545"/>
      <c r="E280" s="545"/>
      <c r="F280" s="545"/>
      <c r="G280" s="545"/>
      <c r="H280" s="545"/>
      <c r="I280" s="545"/>
      <c r="J280" s="545"/>
      <c r="K280" s="545"/>
      <c r="L280" s="545"/>
      <c r="M280" s="545"/>
      <c r="N280" s="545"/>
      <c r="O280" s="545"/>
      <c r="P280" s="545"/>
      <c r="Q280" s="545"/>
      <c r="R280" s="545"/>
      <c r="S280" s="545"/>
      <c r="T280" s="545"/>
      <c r="U280" s="545"/>
      <c r="V280" s="545"/>
      <c r="W280" s="545"/>
      <c r="X280" s="545"/>
      <c r="Y280" s="545"/>
      <c r="Z280" s="545"/>
    </row>
    <row r="281" ht="9.0" customHeight="1">
      <c r="A281" s="545"/>
      <c r="B281" s="545"/>
      <c r="C281" s="545"/>
      <c r="D281" s="545"/>
      <c r="E281" s="545"/>
      <c r="F281" s="545"/>
      <c r="G281" s="545"/>
      <c r="H281" s="545"/>
      <c r="I281" s="545"/>
      <c r="J281" s="545"/>
      <c r="K281" s="545"/>
      <c r="L281" s="545"/>
      <c r="M281" s="545"/>
      <c r="N281" s="545"/>
      <c r="O281" s="545"/>
      <c r="P281" s="545"/>
      <c r="Q281" s="545"/>
      <c r="R281" s="545"/>
      <c r="S281" s="545"/>
      <c r="T281" s="545"/>
      <c r="U281" s="545"/>
      <c r="V281" s="545"/>
      <c r="W281" s="545"/>
      <c r="X281" s="545"/>
      <c r="Y281" s="545"/>
      <c r="Z281" s="545"/>
    </row>
    <row r="282" ht="9.0" customHeight="1">
      <c r="A282" s="545"/>
      <c r="B282" s="545"/>
      <c r="C282" s="545"/>
      <c r="D282" s="545"/>
      <c r="E282" s="545"/>
      <c r="F282" s="545"/>
      <c r="G282" s="545"/>
      <c r="H282" s="545"/>
      <c r="I282" s="545"/>
      <c r="J282" s="545"/>
      <c r="K282" s="545"/>
      <c r="L282" s="545"/>
      <c r="M282" s="545"/>
      <c r="N282" s="545"/>
      <c r="O282" s="545"/>
      <c r="P282" s="545"/>
      <c r="Q282" s="545"/>
      <c r="R282" s="545"/>
      <c r="S282" s="545"/>
      <c r="T282" s="545"/>
      <c r="U282" s="545"/>
      <c r="V282" s="545"/>
      <c r="W282" s="545"/>
      <c r="X282" s="545"/>
      <c r="Y282" s="545"/>
      <c r="Z282" s="545"/>
    </row>
    <row r="283" ht="9.0" customHeight="1">
      <c r="A283" s="545"/>
      <c r="B283" s="545"/>
      <c r="C283" s="545"/>
      <c r="D283" s="545"/>
      <c r="E283" s="545"/>
      <c r="F283" s="545"/>
      <c r="G283" s="545"/>
      <c r="H283" s="545"/>
      <c r="I283" s="545"/>
      <c r="J283" s="545"/>
      <c r="K283" s="545"/>
      <c r="L283" s="545"/>
      <c r="M283" s="545"/>
      <c r="N283" s="545"/>
      <c r="O283" s="545"/>
      <c r="P283" s="545"/>
      <c r="Q283" s="545"/>
      <c r="R283" s="545"/>
      <c r="S283" s="545"/>
      <c r="T283" s="545"/>
      <c r="U283" s="545"/>
      <c r="V283" s="545"/>
      <c r="W283" s="545"/>
      <c r="X283" s="545"/>
      <c r="Y283" s="545"/>
      <c r="Z283" s="545"/>
    </row>
    <row r="284" ht="9.0" customHeight="1">
      <c r="A284" s="545"/>
      <c r="B284" s="545"/>
      <c r="C284" s="545"/>
      <c r="D284" s="545"/>
      <c r="E284" s="545"/>
      <c r="F284" s="545"/>
      <c r="G284" s="545"/>
      <c r="H284" s="545"/>
      <c r="I284" s="545"/>
      <c r="J284" s="545"/>
      <c r="K284" s="545"/>
      <c r="L284" s="545"/>
      <c r="M284" s="545"/>
      <c r="N284" s="545"/>
      <c r="O284" s="545"/>
      <c r="P284" s="545"/>
      <c r="Q284" s="545"/>
      <c r="R284" s="545"/>
      <c r="S284" s="545"/>
      <c r="T284" s="545"/>
      <c r="U284" s="545"/>
      <c r="V284" s="545"/>
      <c r="W284" s="545"/>
      <c r="X284" s="545"/>
      <c r="Y284" s="545"/>
      <c r="Z284" s="545"/>
    </row>
    <row r="285" ht="9.0" customHeight="1">
      <c r="A285" s="545"/>
      <c r="B285" s="545"/>
      <c r="C285" s="545"/>
      <c r="D285" s="545"/>
      <c r="E285" s="545"/>
      <c r="F285" s="545"/>
      <c r="G285" s="545"/>
      <c r="H285" s="545"/>
      <c r="I285" s="545"/>
      <c r="J285" s="545"/>
      <c r="K285" s="545"/>
      <c r="L285" s="545"/>
      <c r="M285" s="545"/>
      <c r="N285" s="545"/>
      <c r="O285" s="545"/>
      <c r="P285" s="545"/>
      <c r="Q285" s="545"/>
      <c r="R285" s="545"/>
      <c r="S285" s="545"/>
      <c r="T285" s="545"/>
      <c r="U285" s="545"/>
      <c r="V285" s="545"/>
      <c r="W285" s="545"/>
      <c r="X285" s="545"/>
      <c r="Y285" s="545"/>
      <c r="Z285" s="545"/>
    </row>
    <row r="286" ht="9.0" customHeight="1">
      <c r="A286" s="545"/>
      <c r="B286" s="545"/>
      <c r="C286" s="545"/>
      <c r="D286" s="545"/>
      <c r="E286" s="545"/>
      <c r="F286" s="545"/>
      <c r="G286" s="545"/>
      <c r="H286" s="545"/>
      <c r="I286" s="545"/>
      <c r="J286" s="545"/>
      <c r="K286" s="545"/>
      <c r="L286" s="545"/>
      <c r="M286" s="545"/>
      <c r="N286" s="545"/>
      <c r="O286" s="545"/>
      <c r="P286" s="545"/>
      <c r="Q286" s="545"/>
      <c r="R286" s="545"/>
      <c r="S286" s="545"/>
      <c r="T286" s="545"/>
      <c r="U286" s="545"/>
      <c r="V286" s="545"/>
      <c r="W286" s="545"/>
      <c r="X286" s="545"/>
      <c r="Y286" s="545"/>
      <c r="Z286" s="545"/>
    </row>
    <row r="287" ht="9.0" customHeight="1">
      <c r="A287" s="545"/>
      <c r="B287" s="545"/>
      <c r="C287" s="545"/>
      <c r="D287" s="545"/>
      <c r="E287" s="545"/>
      <c r="F287" s="545"/>
      <c r="G287" s="545"/>
      <c r="H287" s="545"/>
      <c r="I287" s="545"/>
      <c r="J287" s="545"/>
      <c r="K287" s="545"/>
      <c r="L287" s="545"/>
      <c r="M287" s="545"/>
      <c r="N287" s="545"/>
      <c r="O287" s="545"/>
      <c r="P287" s="545"/>
      <c r="Q287" s="545"/>
      <c r="R287" s="545"/>
      <c r="S287" s="545"/>
      <c r="T287" s="545"/>
      <c r="U287" s="545"/>
      <c r="V287" s="545"/>
      <c r="W287" s="545"/>
      <c r="X287" s="545"/>
      <c r="Y287" s="545"/>
      <c r="Z287" s="545"/>
    </row>
    <row r="288" ht="9.0" customHeight="1">
      <c r="A288" s="545"/>
      <c r="B288" s="545"/>
      <c r="C288" s="545"/>
      <c r="D288" s="545"/>
      <c r="E288" s="545"/>
      <c r="F288" s="545"/>
      <c r="G288" s="545"/>
      <c r="H288" s="545"/>
      <c r="I288" s="545"/>
      <c r="J288" s="545"/>
      <c r="K288" s="545"/>
      <c r="L288" s="545"/>
      <c r="M288" s="545"/>
      <c r="N288" s="545"/>
      <c r="O288" s="545"/>
      <c r="P288" s="545"/>
      <c r="Q288" s="545"/>
      <c r="R288" s="545"/>
      <c r="S288" s="545"/>
      <c r="T288" s="545"/>
      <c r="U288" s="545"/>
      <c r="V288" s="545"/>
      <c r="W288" s="545"/>
      <c r="X288" s="545"/>
      <c r="Y288" s="545"/>
      <c r="Z288" s="545"/>
    </row>
    <row r="289" ht="9.0" customHeight="1">
      <c r="A289" s="545"/>
      <c r="B289" s="545"/>
      <c r="C289" s="545"/>
      <c r="D289" s="545"/>
      <c r="E289" s="545"/>
      <c r="F289" s="545"/>
      <c r="G289" s="545"/>
      <c r="H289" s="545"/>
      <c r="I289" s="545"/>
      <c r="J289" s="545"/>
      <c r="K289" s="545"/>
      <c r="L289" s="545"/>
      <c r="M289" s="545"/>
      <c r="N289" s="545"/>
      <c r="O289" s="545"/>
      <c r="P289" s="545"/>
      <c r="Q289" s="545"/>
      <c r="R289" s="545"/>
      <c r="S289" s="545"/>
      <c r="T289" s="545"/>
      <c r="U289" s="545"/>
      <c r="V289" s="545"/>
      <c r="W289" s="545"/>
      <c r="X289" s="545"/>
      <c r="Y289" s="545"/>
      <c r="Z289" s="545"/>
    </row>
    <row r="290" ht="9.0" customHeight="1">
      <c r="A290" s="545"/>
      <c r="B290" s="545"/>
      <c r="C290" s="545"/>
      <c r="D290" s="545"/>
      <c r="E290" s="545"/>
      <c r="F290" s="545"/>
      <c r="G290" s="545"/>
      <c r="H290" s="545"/>
      <c r="I290" s="545"/>
      <c r="J290" s="545"/>
      <c r="K290" s="545"/>
      <c r="L290" s="545"/>
      <c r="M290" s="545"/>
      <c r="N290" s="545"/>
      <c r="O290" s="545"/>
      <c r="P290" s="545"/>
      <c r="Q290" s="545"/>
      <c r="R290" s="545"/>
      <c r="S290" s="545"/>
      <c r="T290" s="545"/>
      <c r="U290" s="545"/>
      <c r="V290" s="545"/>
      <c r="W290" s="545"/>
      <c r="X290" s="545"/>
      <c r="Y290" s="545"/>
      <c r="Z290" s="545"/>
    </row>
    <row r="291" ht="9.0" customHeight="1">
      <c r="A291" s="545"/>
      <c r="B291" s="545"/>
      <c r="C291" s="545"/>
      <c r="D291" s="545"/>
      <c r="E291" s="545"/>
      <c r="F291" s="545"/>
      <c r="G291" s="545"/>
      <c r="H291" s="545"/>
      <c r="I291" s="545"/>
      <c r="J291" s="545"/>
      <c r="K291" s="545"/>
      <c r="L291" s="545"/>
      <c r="M291" s="545"/>
      <c r="N291" s="545"/>
      <c r="O291" s="545"/>
      <c r="P291" s="545"/>
      <c r="Q291" s="545"/>
      <c r="R291" s="545"/>
      <c r="S291" s="545"/>
      <c r="T291" s="545"/>
      <c r="U291" s="545"/>
      <c r="V291" s="545"/>
      <c r="W291" s="545"/>
      <c r="X291" s="545"/>
      <c r="Y291" s="545"/>
      <c r="Z291" s="545"/>
    </row>
    <row r="292" ht="9.0" customHeight="1">
      <c r="A292" s="545"/>
      <c r="B292" s="545"/>
      <c r="C292" s="545"/>
      <c r="D292" s="545"/>
      <c r="E292" s="545"/>
      <c r="F292" s="545"/>
      <c r="G292" s="545"/>
      <c r="H292" s="545"/>
      <c r="I292" s="545"/>
      <c r="J292" s="545"/>
      <c r="K292" s="545"/>
      <c r="L292" s="545"/>
      <c r="M292" s="545"/>
      <c r="N292" s="545"/>
      <c r="O292" s="545"/>
      <c r="P292" s="545"/>
      <c r="Q292" s="545"/>
      <c r="R292" s="545"/>
      <c r="S292" s="545"/>
      <c r="T292" s="545"/>
      <c r="U292" s="545"/>
      <c r="V292" s="545"/>
      <c r="W292" s="545"/>
      <c r="X292" s="545"/>
      <c r="Y292" s="545"/>
      <c r="Z292" s="545"/>
    </row>
    <row r="293" ht="9.0" customHeight="1">
      <c r="A293" s="545"/>
      <c r="B293" s="545"/>
      <c r="C293" s="545"/>
      <c r="D293" s="545"/>
      <c r="E293" s="545"/>
      <c r="F293" s="545"/>
      <c r="G293" s="545"/>
      <c r="H293" s="545"/>
      <c r="I293" s="545"/>
      <c r="J293" s="545"/>
      <c r="K293" s="545"/>
      <c r="L293" s="545"/>
      <c r="M293" s="545"/>
      <c r="N293" s="545"/>
      <c r="O293" s="545"/>
      <c r="P293" s="545"/>
      <c r="Q293" s="545"/>
      <c r="R293" s="545"/>
      <c r="S293" s="545"/>
      <c r="T293" s="545"/>
      <c r="U293" s="545"/>
      <c r="V293" s="545"/>
      <c r="W293" s="545"/>
      <c r="X293" s="545"/>
      <c r="Y293" s="545"/>
      <c r="Z293" s="545"/>
    </row>
    <row r="294" ht="9.0" customHeight="1">
      <c r="A294" s="545"/>
      <c r="B294" s="545"/>
      <c r="C294" s="545"/>
      <c r="D294" s="545"/>
      <c r="E294" s="545"/>
      <c r="F294" s="545"/>
      <c r="G294" s="545"/>
      <c r="H294" s="545"/>
      <c r="I294" s="545"/>
      <c r="J294" s="545"/>
      <c r="K294" s="545"/>
      <c r="L294" s="545"/>
      <c r="M294" s="545"/>
      <c r="N294" s="545"/>
      <c r="O294" s="545"/>
      <c r="P294" s="545"/>
      <c r="Q294" s="545"/>
      <c r="R294" s="545"/>
      <c r="S294" s="545"/>
      <c r="T294" s="545"/>
      <c r="U294" s="545"/>
      <c r="V294" s="545"/>
      <c r="W294" s="545"/>
      <c r="X294" s="545"/>
      <c r="Y294" s="545"/>
      <c r="Z294" s="545"/>
    </row>
    <row r="295" ht="9.0" customHeight="1">
      <c r="A295" s="545"/>
      <c r="B295" s="545"/>
      <c r="C295" s="545"/>
      <c r="D295" s="545"/>
      <c r="E295" s="545"/>
      <c r="F295" s="545"/>
      <c r="G295" s="545"/>
      <c r="H295" s="545"/>
      <c r="I295" s="545"/>
      <c r="J295" s="545"/>
      <c r="K295" s="545"/>
      <c r="L295" s="545"/>
      <c r="M295" s="545"/>
      <c r="N295" s="545"/>
      <c r="O295" s="545"/>
      <c r="P295" s="545"/>
      <c r="Q295" s="545"/>
      <c r="R295" s="545"/>
      <c r="S295" s="545"/>
      <c r="T295" s="545"/>
      <c r="U295" s="545"/>
      <c r="V295" s="545"/>
      <c r="W295" s="545"/>
      <c r="X295" s="545"/>
      <c r="Y295" s="545"/>
      <c r="Z295" s="545"/>
    </row>
    <row r="296" ht="9.0" customHeight="1">
      <c r="A296" s="545"/>
      <c r="B296" s="545"/>
      <c r="C296" s="545"/>
      <c r="D296" s="545"/>
      <c r="E296" s="545"/>
      <c r="F296" s="545"/>
      <c r="G296" s="545"/>
      <c r="H296" s="545"/>
      <c r="I296" s="545"/>
      <c r="J296" s="545"/>
      <c r="K296" s="545"/>
      <c r="L296" s="545"/>
      <c r="M296" s="545"/>
      <c r="N296" s="545"/>
      <c r="O296" s="545"/>
      <c r="P296" s="545"/>
      <c r="Q296" s="545"/>
      <c r="R296" s="545"/>
      <c r="S296" s="545"/>
      <c r="T296" s="545"/>
      <c r="U296" s="545"/>
      <c r="V296" s="545"/>
      <c r="W296" s="545"/>
      <c r="X296" s="545"/>
      <c r="Y296" s="545"/>
      <c r="Z296" s="545"/>
    </row>
    <row r="297" ht="9.0" customHeight="1">
      <c r="A297" s="545"/>
      <c r="B297" s="545"/>
      <c r="C297" s="545"/>
      <c r="D297" s="545"/>
      <c r="E297" s="545"/>
      <c r="F297" s="545"/>
      <c r="G297" s="545"/>
      <c r="H297" s="545"/>
      <c r="I297" s="545"/>
      <c r="J297" s="545"/>
      <c r="K297" s="545"/>
      <c r="L297" s="545"/>
      <c r="M297" s="545"/>
      <c r="N297" s="545"/>
      <c r="O297" s="545"/>
      <c r="P297" s="545"/>
      <c r="Q297" s="545"/>
      <c r="R297" s="545"/>
      <c r="S297" s="545"/>
      <c r="T297" s="545"/>
      <c r="U297" s="545"/>
      <c r="V297" s="545"/>
      <c r="W297" s="545"/>
      <c r="X297" s="545"/>
      <c r="Y297" s="545"/>
      <c r="Z297" s="545"/>
    </row>
    <row r="298" ht="9.0" customHeight="1">
      <c r="A298" s="545"/>
      <c r="B298" s="545"/>
      <c r="C298" s="545"/>
      <c r="D298" s="545"/>
      <c r="E298" s="545"/>
      <c r="F298" s="545"/>
      <c r="G298" s="545"/>
      <c r="H298" s="545"/>
      <c r="I298" s="545"/>
      <c r="J298" s="545"/>
      <c r="K298" s="545"/>
      <c r="L298" s="545"/>
      <c r="M298" s="545"/>
      <c r="N298" s="545"/>
      <c r="O298" s="545"/>
      <c r="P298" s="545"/>
      <c r="Q298" s="545"/>
      <c r="R298" s="545"/>
      <c r="S298" s="545"/>
      <c r="T298" s="545"/>
      <c r="U298" s="545"/>
      <c r="V298" s="545"/>
      <c r="W298" s="545"/>
      <c r="X298" s="545"/>
      <c r="Y298" s="545"/>
      <c r="Z298" s="545"/>
    </row>
    <row r="299" ht="9.0" customHeight="1">
      <c r="A299" s="545"/>
      <c r="B299" s="545"/>
      <c r="C299" s="545"/>
      <c r="D299" s="545"/>
      <c r="E299" s="545"/>
      <c r="F299" s="545"/>
      <c r="G299" s="545"/>
      <c r="H299" s="545"/>
      <c r="I299" s="545"/>
      <c r="J299" s="545"/>
      <c r="K299" s="545"/>
      <c r="L299" s="545"/>
      <c r="M299" s="545"/>
      <c r="N299" s="545"/>
      <c r="O299" s="545"/>
      <c r="P299" s="545"/>
      <c r="Q299" s="545"/>
      <c r="R299" s="545"/>
      <c r="S299" s="545"/>
      <c r="T299" s="545"/>
      <c r="U299" s="545"/>
      <c r="V299" s="545"/>
      <c r="W299" s="545"/>
      <c r="X299" s="545"/>
      <c r="Y299" s="545"/>
      <c r="Z299" s="545"/>
    </row>
    <row r="300" ht="9.0" customHeight="1">
      <c r="A300" s="545"/>
      <c r="B300" s="545"/>
      <c r="C300" s="545"/>
      <c r="D300" s="545"/>
      <c r="E300" s="545"/>
      <c r="F300" s="545"/>
      <c r="G300" s="545"/>
      <c r="H300" s="545"/>
      <c r="I300" s="545"/>
      <c r="J300" s="545"/>
      <c r="K300" s="545"/>
      <c r="L300" s="545"/>
      <c r="M300" s="545"/>
      <c r="N300" s="545"/>
      <c r="O300" s="545"/>
      <c r="P300" s="545"/>
      <c r="Q300" s="545"/>
      <c r="R300" s="545"/>
      <c r="S300" s="545"/>
      <c r="T300" s="545"/>
      <c r="U300" s="545"/>
      <c r="V300" s="545"/>
      <c r="W300" s="545"/>
      <c r="X300" s="545"/>
      <c r="Y300" s="545"/>
      <c r="Z300" s="545"/>
    </row>
    <row r="301" ht="9.0" customHeight="1">
      <c r="A301" s="545"/>
      <c r="B301" s="545"/>
      <c r="C301" s="545"/>
      <c r="D301" s="545"/>
      <c r="E301" s="545"/>
      <c r="F301" s="545"/>
      <c r="G301" s="545"/>
      <c r="H301" s="545"/>
      <c r="I301" s="545"/>
      <c r="J301" s="545"/>
      <c r="K301" s="545"/>
      <c r="L301" s="545"/>
      <c r="M301" s="545"/>
      <c r="N301" s="545"/>
      <c r="O301" s="545"/>
      <c r="P301" s="545"/>
      <c r="Q301" s="545"/>
      <c r="R301" s="545"/>
      <c r="S301" s="545"/>
      <c r="T301" s="545"/>
      <c r="U301" s="545"/>
      <c r="V301" s="545"/>
      <c r="W301" s="545"/>
      <c r="X301" s="545"/>
      <c r="Y301" s="545"/>
      <c r="Z301" s="545"/>
    </row>
    <row r="302" ht="9.0" customHeight="1">
      <c r="A302" s="545"/>
      <c r="B302" s="545"/>
      <c r="C302" s="545"/>
      <c r="D302" s="545"/>
      <c r="E302" s="545"/>
      <c r="F302" s="545"/>
      <c r="G302" s="545"/>
      <c r="H302" s="545"/>
      <c r="I302" s="545"/>
      <c r="J302" s="545"/>
      <c r="K302" s="545"/>
      <c r="L302" s="545"/>
      <c r="M302" s="545"/>
      <c r="N302" s="545"/>
      <c r="O302" s="545"/>
      <c r="P302" s="545"/>
      <c r="Q302" s="545"/>
      <c r="R302" s="545"/>
      <c r="S302" s="545"/>
      <c r="T302" s="545"/>
      <c r="U302" s="545"/>
      <c r="V302" s="545"/>
      <c r="W302" s="545"/>
      <c r="X302" s="545"/>
      <c r="Y302" s="545"/>
      <c r="Z302" s="545"/>
    </row>
    <row r="303" ht="9.0" customHeight="1">
      <c r="A303" s="545"/>
      <c r="B303" s="545"/>
      <c r="C303" s="545"/>
      <c r="D303" s="545"/>
      <c r="E303" s="545"/>
      <c r="F303" s="545"/>
      <c r="G303" s="545"/>
      <c r="H303" s="545"/>
      <c r="I303" s="545"/>
      <c r="J303" s="545"/>
      <c r="K303" s="545"/>
      <c r="L303" s="545"/>
      <c r="M303" s="545"/>
      <c r="N303" s="545"/>
      <c r="O303" s="545"/>
      <c r="P303" s="545"/>
      <c r="Q303" s="545"/>
      <c r="R303" s="545"/>
      <c r="S303" s="545"/>
      <c r="T303" s="545"/>
      <c r="U303" s="545"/>
      <c r="V303" s="545"/>
      <c r="W303" s="545"/>
      <c r="X303" s="545"/>
      <c r="Y303" s="545"/>
      <c r="Z303" s="545"/>
    </row>
    <row r="304" ht="9.0" customHeight="1">
      <c r="A304" s="545"/>
      <c r="B304" s="545"/>
      <c r="C304" s="545"/>
      <c r="D304" s="545"/>
      <c r="E304" s="545"/>
      <c r="F304" s="545"/>
      <c r="G304" s="545"/>
      <c r="H304" s="545"/>
      <c r="I304" s="545"/>
      <c r="J304" s="545"/>
      <c r="K304" s="545"/>
      <c r="L304" s="545"/>
      <c r="M304" s="545"/>
      <c r="N304" s="545"/>
      <c r="O304" s="545"/>
      <c r="P304" s="545"/>
      <c r="Q304" s="545"/>
      <c r="R304" s="545"/>
      <c r="S304" s="545"/>
      <c r="T304" s="545"/>
      <c r="U304" s="545"/>
      <c r="V304" s="545"/>
      <c r="W304" s="545"/>
      <c r="X304" s="545"/>
      <c r="Y304" s="545"/>
      <c r="Z304" s="545"/>
    </row>
    <row r="305" ht="9.0" customHeight="1">
      <c r="A305" s="545"/>
      <c r="B305" s="545"/>
      <c r="C305" s="545"/>
      <c r="D305" s="545"/>
      <c r="E305" s="545"/>
      <c r="F305" s="545"/>
      <c r="G305" s="545"/>
      <c r="H305" s="545"/>
      <c r="I305" s="545"/>
      <c r="J305" s="545"/>
      <c r="K305" s="545"/>
      <c r="L305" s="545"/>
      <c r="M305" s="545"/>
      <c r="N305" s="545"/>
      <c r="O305" s="545"/>
      <c r="P305" s="545"/>
      <c r="Q305" s="545"/>
      <c r="R305" s="545"/>
      <c r="S305" s="545"/>
      <c r="T305" s="545"/>
      <c r="U305" s="545"/>
      <c r="V305" s="545"/>
      <c r="W305" s="545"/>
      <c r="X305" s="545"/>
      <c r="Y305" s="545"/>
      <c r="Z305" s="545"/>
    </row>
    <row r="306" ht="9.0" customHeight="1">
      <c r="A306" s="545"/>
      <c r="B306" s="545"/>
      <c r="C306" s="545"/>
      <c r="D306" s="545"/>
      <c r="E306" s="545"/>
      <c r="F306" s="545"/>
      <c r="G306" s="545"/>
      <c r="H306" s="545"/>
      <c r="I306" s="545"/>
      <c r="J306" s="545"/>
      <c r="K306" s="545"/>
      <c r="L306" s="545"/>
      <c r="M306" s="545"/>
      <c r="N306" s="545"/>
      <c r="O306" s="545"/>
      <c r="P306" s="545"/>
      <c r="Q306" s="545"/>
      <c r="R306" s="545"/>
      <c r="S306" s="545"/>
      <c r="T306" s="545"/>
      <c r="U306" s="545"/>
      <c r="V306" s="545"/>
      <c r="W306" s="545"/>
      <c r="X306" s="545"/>
      <c r="Y306" s="545"/>
      <c r="Z306" s="545"/>
    </row>
    <row r="307" ht="9.0" customHeight="1">
      <c r="A307" s="545"/>
      <c r="B307" s="545"/>
      <c r="C307" s="545"/>
      <c r="D307" s="545"/>
      <c r="E307" s="545"/>
      <c r="F307" s="545"/>
      <c r="G307" s="545"/>
      <c r="H307" s="545"/>
      <c r="I307" s="545"/>
      <c r="J307" s="545"/>
      <c r="K307" s="545"/>
      <c r="L307" s="545"/>
      <c r="M307" s="545"/>
      <c r="N307" s="545"/>
      <c r="O307" s="545"/>
      <c r="P307" s="545"/>
      <c r="Q307" s="545"/>
      <c r="R307" s="545"/>
      <c r="S307" s="545"/>
      <c r="T307" s="545"/>
      <c r="U307" s="545"/>
      <c r="V307" s="545"/>
      <c r="W307" s="545"/>
      <c r="X307" s="545"/>
      <c r="Y307" s="545"/>
      <c r="Z307" s="545"/>
    </row>
    <row r="308" ht="9.0" customHeight="1">
      <c r="A308" s="545"/>
      <c r="B308" s="545"/>
      <c r="C308" s="545"/>
      <c r="D308" s="545"/>
      <c r="E308" s="545"/>
      <c r="F308" s="545"/>
      <c r="G308" s="545"/>
      <c r="H308" s="545"/>
      <c r="I308" s="545"/>
      <c r="J308" s="545"/>
      <c r="K308" s="545"/>
      <c r="L308" s="545"/>
      <c r="M308" s="545"/>
      <c r="N308" s="545"/>
      <c r="O308" s="545"/>
      <c r="P308" s="545"/>
      <c r="Q308" s="545"/>
      <c r="R308" s="545"/>
      <c r="S308" s="545"/>
      <c r="T308" s="545"/>
      <c r="U308" s="545"/>
      <c r="V308" s="545"/>
      <c r="W308" s="545"/>
      <c r="X308" s="545"/>
      <c r="Y308" s="545"/>
      <c r="Z308" s="545"/>
    </row>
    <row r="309" ht="9.0" customHeight="1">
      <c r="A309" s="545"/>
      <c r="B309" s="545"/>
      <c r="C309" s="545"/>
      <c r="D309" s="545"/>
      <c r="E309" s="545"/>
      <c r="F309" s="545"/>
      <c r="G309" s="545"/>
      <c r="H309" s="545"/>
      <c r="I309" s="545"/>
      <c r="J309" s="545"/>
      <c r="K309" s="545"/>
      <c r="L309" s="545"/>
      <c r="M309" s="545"/>
      <c r="N309" s="545"/>
      <c r="O309" s="545"/>
      <c r="P309" s="545"/>
      <c r="Q309" s="545"/>
      <c r="R309" s="545"/>
      <c r="S309" s="545"/>
      <c r="T309" s="545"/>
      <c r="U309" s="545"/>
      <c r="V309" s="545"/>
      <c r="W309" s="545"/>
      <c r="X309" s="545"/>
      <c r="Y309" s="545"/>
      <c r="Z309" s="545"/>
    </row>
    <row r="310" ht="9.0" customHeight="1">
      <c r="A310" s="545"/>
      <c r="B310" s="545"/>
      <c r="C310" s="545"/>
      <c r="D310" s="545"/>
      <c r="E310" s="545"/>
      <c r="F310" s="545"/>
      <c r="G310" s="545"/>
      <c r="H310" s="545"/>
      <c r="I310" s="545"/>
      <c r="J310" s="545"/>
      <c r="K310" s="545"/>
      <c r="L310" s="545"/>
      <c r="M310" s="545"/>
      <c r="N310" s="545"/>
      <c r="O310" s="545"/>
      <c r="P310" s="545"/>
      <c r="Q310" s="545"/>
      <c r="R310" s="545"/>
      <c r="S310" s="545"/>
      <c r="T310" s="545"/>
      <c r="U310" s="545"/>
      <c r="V310" s="545"/>
      <c r="W310" s="545"/>
      <c r="X310" s="545"/>
      <c r="Y310" s="545"/>
      <c r="Z310" s="545"/>
    </row>
    <row r="311" ht="9.0" customHeight="1">
      <c r="A311" s="545"/>
      <c r="B311" s="545"/>
      <c r="C311" s="545"/>
      <c r="D311" s="545"/>
      <c r="E311" s="545"/>
      <c r="F311" s="545"/>
      <c r="G311" s="545"/>
      <c r="H311" s="545"/>
      <c r="I311" s="545"/>
      <c r="J311" s="545"/>
      <c r="K311" s="545"/>
      <c r="L311" s="545"/>
      <c r="M311" s="545"/>
      <c r="N311" s="545"/>
      <c r="O311" s="545"/>
      <c r="P311" s="545"/>
      <c r="Q311" s="545"/>
      <c r="R311" s="545"/>
      <c r="S311" s="545"/>
      <c r="T311" s="545"/>
      <c r="U311" s="545"/>
      <c r="V311" s="545"/>
      <c r="W311" s="545"/>
      <c r="X311" s="545"/>
      <c r="Y311" s="545"/>
      <c r="Z311" s="545"/>
    </row>
    <row r="312" ht="9.0" customHeight="1">
      <c r="A312" s="545"/>
      <c r="B312" s="545"/>
      <c r="C312" s="545"/>
      <c r="D312" s="545"/>
      <c r="E312" s="545"/>
      <c r="F312" s="545"/>
      <c r="G312" s="545"/>
      <c r="H312" s="545"/>
      <c r="I312" s="545"/>
      <c r="J312" s="545"/>
      <c r="K312" s="545"/>
      <c r="L312" s="545"/>
      <c r="M312" s="545"/>
      <c r="N312" s="545"/>
      <c r="O312" s="545"/>
      <c r="P312" s="545"/>
      <c r="Q312" s="545"/>
      <c r="R312" s="545"/>
      <c r="S312" s="545"/>
      <c r="T312" s="545"/>
      <c r="U312" s="545"/>
      <c r="V312" s="545"/>
      <c r="W312" s="545"/>
      <c r="X312" s="545"/>
      <c r="Y312" s="545"/>
      <c r="Z312" s="545"/>
    </row>
    <row r="313" ht="9.0" customHeight="1">
      <c r="A313" s="545"/>
      <c r="B313" s="545"/>
      <c r="C313" s="545"/>
      <c r="D313" s="545"/>
      <c r="E313" s="545"/>
      <c r="F313" s="545"/>
      <c r="G313" s="545"/>
      <c r="H313" s="545"/>
      <c r="I313" s="545"/>
      <c r="J313" s="545"/>
      <c r="K313" s="545"/>
      <c r="L313" s="545"/>
      <c r="M313" s="545"/>
      <c r="N313" s="545"/>
      <c r="O313" s="545"/>
      <c r="P313" s="545"/>
      <c r="Q313" s="545"/>
      <c r="R313" s="545"/>
      <c r="S313" s="545"/>
      <c r="T313" s="545"/>
      <c r="U313" s="545"/>
      <c r="V313" s="545"/>
      <c r="W313" s="545"/>
      <c r="X313" s="545"/>
      <c r="Y313" s="545"/>
      <c r="Z313" s="545"/>
    </row>
    <row r="314" ht="9.0" customHeight="1">
      <c r="A314" s="545"/>
      <c r="B314" s="545"/>
      <c r="C314" s="545"/>
      <c r="D314" s="545"/>
      <c r="E314" s="545"/>
      <c r="F314" s="545"/>
      <c r="G314" s="545"/>
      <c r="H314" s="545"/>
      <c r="I314" s="545"/>
      <c r="J314" s="545"/>
      <c r="K314" s="545"/>
      <c r="L314" s="545"/>
      <c r="M314" s="545"/>
      <c r="N314" s="545"/>
      <c r="O314" s="545"/>
      <c r="P314" s="545"/>
      <c r="Q314" s="545"/>
      <c r="R314" s="545"/>
      <c r="S314" s="545"/>
      <c r="T314" s="545"/>
      <c r="U314" s="545"/>
      <c r="V314" s="545"/>
      <c r="W314" s="545"/>
      <c r="X314" s="545"/>
      <c r="Y314" s="545"/>
      <c r="Z314" s="545"/>
    </row>
    <row r="315" ht="9.0" customHeight="1">
      <c r="A315" s="545"/>
      <c r="B315" s="545"/>
      <c r="C315" s="545"/>
      <c r="D315" s="545"/>
      <c r="E315" s="545"/>
      <c r="F315" s="545"/>
      <c r="G315" s="545"/>
      <c r="H315" s="545"/>
      <c r="I315" s="545"/>
      <c r="J315" s="545"/>
      <c r="K315" s="545"/>
      <c r="L315" s="545"/>
      <c r="M315" s="545"/>
      <c r="N315" s="545"/>
      <c r="O315" s="545"/>
      <c r="P315" s="545"/>
      <c r="Q315" s="545"/>
      <c r="R315" s="545"/>
      <c r="S315" s="545"/>
      <c r="T315" s="545"/>
      <c r="U315" s="545"/>
      <c r="V315" s="545"/>
      <c r="W315" s="545"/>
      <c r="X315" s="545"/>
      <c r="Y315" s="545"/>
      <c r="Z315" s="545"/>
    </row>
    <row r="316" ht="9.0" customHeight="1">
      <c r="A316" s="545"/>
      <c r="B316" s="545"/>
      <c r="C316" s="545"/>
      <c r="D316" s="545"/>
      <c r="E316" s="545"/>
      <c r="F316" s="545"/>
      <c r="G316" s="545"/>
      <c r="H316" s="545"/>
      <c r="I316" s="545"/>
      <c r="J316" s="545"/>
      <c r="K316" s="545"/>
      <c r="L316" s="545"/>
      <c r="M316" s="545"/>
      <c r="N316" s="545"/>
      <c r="O316" s="545"/>
      <c r="P316" s="545"/>
      <c r="Q316" s="545"/>
      <c r="R316" s="545"/>
      <c r="S316" s="545"/>
      <c r="T316" s="545"/>
      <c r="U316" s="545"/>
      <c r="V316" s="545"/>
      <c r="W316" s="545"/>
      <c r="X316" s="545"/>
      <c r="Y316" s="545"/>
      <c r="Z316" s="545"/>
    </row>
    <row r="317" ht="9.0" customHeight="1">
      <c r="A317" s="545"/>
      <c r="B317" s="545"/>
      <c r="C317" s="545"/>
      <c r="D317" s="545"/>
      <c r="E317" s="545"/>
      <c r="F317" s="545"/>
      <c r="G317" s="545"/>
      <c r="H317" s="545"/>
      <c r="I317" s="545"/>
      <c r="J317" s="545"/>
      <c r="K317" s="545"/>
      <c r="L317" s="545"/>
      <c r="M317" s="545"/>
      <c r="N317" s="545"/>
      <c r="O317" s="545"/>
      <c r="P317" s="545"/>
      <c r="Q317" s="545"/>
      <c r="R317" s="545"/>
      <c r="S317" s="545"/>
      <c r="T317" s="545"/>
      <c r="U317" s="545"/>
      <c r="V317" s="545"/>
      <c r="W317" s="545"/>
      <c r="X317" s="545"/>
      <c r="Y317" s="545"/>
      <c r="Z317" s="545"/>
    </row>
    <row r="318" ht="9.0" customHeight="1">
      <c r="A318" s="545"/>
      <c r="B318" s="545"/>
      <c r="C318" s="545"/>
      <c r="D318" s="545"/>
      <c r="E318" s="545"/>
      <c r="F318" s="545"/>
      <c r="G318" s="545"/>
      <c r="H318" s="545"/>
      <c r="I318" s="545"/>
      <c r="J318" s="545"/>
      <c r="K318" s="545"/>
      <c r="L318" s="545"/>
      <c r="M318" s="545"/>
      <c r="N318" s="545"/>
      <c r="O318" s="545"/>
      <c r="P318" s="545"/>
      <c r="Q318" s="545"/>
      <c r="R318" s="545"/>
      <c r="S318" s="545"/>
      <c r="T318" s="545"/>
      <c r="U318" s="545"/>
      <c r="V318" s="545"/>
      <c r="W318" s="545"/>
      <c r="X318" s="545"/>
      <c r="Y318" s="545"/>
      <c r="Z318" s="545"/>
    </row>
    <row r="319" ht="9.0" customHeight="1">
      <c r="A319" s="545"/>
      <c r="B319" s="545"/>
      <c r="C319" s="545"/>
      <c r="D319" s="545"/>
      <c r="E319" s="545"/>
      <c r="F319" s="545"/>
      <c r="G319" s="545"/>
      <c r="H319" s="545"/>
      <c r="I319" s="545"/>
      <c r="J319" s="545"/>
      <c r="K319" s="545"/>
      <c r="L319" s="545"/>
      <c r="M319" s="545"/>
      <c r="N319" s="545"/>
      <c r="O319" s="545"/>
      <c r="P319" s="545"/>
      <c r="Q319" s="545"/>
      <c r="R319" s="545"/>
      <c r="S319" s="545"/>
      <c r="T319" s="545"/>
      <c r="U319" s="545"/>
      <c r="V319" s="545"/>
      <c r="W319" s="545"/>
      <c r="X319" s="545"/>
      <c r="Y319" s="545"/>
      <c r="Z319" s="545"/>
    </row>
    <row r="320" ht="9.0" customHeight="1">
      <c r="A320" s="545"/>
      <c r="B320" s="545"/>
      <c r="C320" s="545"/>
      <c r="D320" s="545"/>
      <c r="E320" s="545"/>
      <c r="F320" s="545"/>
      <c r="G320" s="545"/>
      <c r="H320" s="545"/>
      <c r="I320" s="545"/>
      <c r="J320" s="545"/>
      <c r="K320" s="545"/>
      <c r="L320" s="545"/>
      <c r="M320" s="545"/>
      <c r="N320" s="545"/>
      <c r="O320" s="545"/>
      <c r="P320" s="545"/>
      <c r="Q320" s="545"/>
      <c r="R320" s="545"/>
      <c r="S320" s="545"/>
      <c r="T320" s="545"/>
      <c r="U320" s="545"/>
      <c r="V320" s="545"/>
      <c r="W320" s="545"/>
      <c r="X320" s="545"/>
      <c r="Y320" s="545"/>
      <c r="Z320" s="545"/>
    </row>
    <row r="321" ht="9.0" customHeight="1">
      <c r="A321" s="545"/>
      <c r="B321" s="545"/>
      <c r="C321" s="545"/>
      <c r="D321" s="545"/>
      <c r="E321" s="545"/>
      <c r="F321" s="545"/>
      <c r="G321" s="545"/>
      <c r="H321" s="545"/>
      <c r="I321" s="545"/>
      <c r="J321" s="545"/>
      <c r="K321" s="545"/>
      <c r="L321" s="545"/>
      <c r="M321" s="545"/>
      <c r="N321" s="545"/>
      <c r="O321" s="545"/>
      <c r="P321" s="545"/>
      <c r="Q321" s="545"/>
      <c r="R321" s="545"/>
      <c r="S321" s="545"/>
      <c r="T321" s="545"/>
      <c r="U321" s="545"/>
      <c r="V321" s="545"/>
      <c r="W321" s="545"/>
      <c r="X321" s="545"/>
      <c r="Y321" s="545"/>
      <c r="Z321" s="545"/>
    </row>
    <row r="322" ht="9.0" customHeight="1">
      <c r="A322" s="545"/>
      <c r="B322" s="545"/>
      <c r="C322" s="545"/>
      <c r="D322" s="545"/>
      <c r="E322" s="545"/>
      <c r="F322" s="545"/>
      <c r="G322" s="545"/>
      <c r="H322" s="545"/>
      <c r="I322" s="545"/>
      <c r="J322" s="545"/>
      <c r="K322" s="545"/>
      <c r="L322" s="545"/>
      <c r="M322" s="545"/>
      <c r="N322" s="545"/>
      <c r="O322" s="545"/>
      <c r="P322" s="545"/>
      <c r="Q322" s="545"/>
      <c r="R322" s="545"/>
      <c r="S322" s="545"/>
      <c r="T322" s="545"/>
      <c r="U322" s="545"/>
      <c r="V322" s="545"/>
      <c r="W322" s="545"/>
      <c r="X322" s="545"/>
      <c r="Y322" s="545"/>
      <c r="Z322" s="545"/>
    </row>
    <row r="323" ht="9.0" customHeight="1">
      <c r="A323" s="545"/>
      <c r="B323" s="545"/>
      <c r="C323" s="545"/>
      <c r="D323" s="545"/>
      <c r="E323" s="545"/>
      <c r="F323" s="545"/>
      <c r="G323" s="545"/>
      <c r="H323" s="545"/>
      <c r="I323" s="545"/>
      <c r="J323" s="545"/>
      <c r="K323" s="545"/>
      <c r="L323" s="545"/>
      <c r="M323" s="545"/>
      <c r="N323" s="545"/>
      <c r="O323" s="545"/>
      <c r="P323" s="545"/>
      <c r="Q323" s="545"/>
      <c r="R323" s="545"/>
      <c r="S323" s="545"/>
      <c r="T323" s="545"/>
      <c r="U323" s="545"/>
      <c r="V323" s="545"/>
      <c r="W323" s="545"/>
      <c r="X323" s="545"/>
      <c r="Y323" s="545"/>
      <c r="Z323" s="545"/>
    </row>
    <row r="324" ht="9.0" customHeight="1">
      <c r="A324" s="545"/>
      <c r="B324" s="545"/>
      <c r="C324" s="545"/>
      <c r="D324" s="545"/>
      <c r="E324" s="545"/>
      <c r="F324" s="545"/>
      <c r="G324" s="545"/>
      <c r="H324" s="545"/>
      <c r="I324" s="545"/>
      <c r="J324" s="545"/>
      <c r="K324" s="545"/>
      <c r="L324" s="545"/>
      <c r="M324" s="545"/>
      <c r="N324" s="545"/>
      <c r="O324" s="545"/>
      <c r="P324" s="545"/>
      <c r="Q324" s="545"/>
      <c r="R324" s="545"/>
      <c r="S324" s="545"/>
      <c r="T324" s="545"/>
      <c r="U324" s="545"/>
      <c r="V324" s="545"/>
      <c r="W324" s="545"/>
      <c r="X324" s="545"/>
      <c r="Y324" s="545"/>
      <c r="Z324" s="545"/>
    </row>
    <row r="325" ht="9.0" customHeight="1">
      <c r="A325" s="545"/>
      <c r="B325" s="545"/>
      <c r="C325" s="545"/>
      <c r="D325" s="545"/>
      <c r="E325" s="545"/>
      <c r="F325" s="545"/>
      <c r="G325" s="545"/>
      <c r="H325" s="545"/>
      <c r="I325" s="545"/>
      <c r="J325" s="545"/>
      <c r="K325" s="545"/>
      <c r="L325" s="545"/>
      <c r="M325" s="545"/>
      <c r="N325" s="545"/>
      <c r="O325" s="545"/>
      <c r="P325" s="545"/>
      <c r="Q325" s="545"/>
      <c r="R325" s="545"/>
      <c r="S325" s="545"/>
      <c r="T325" s="545"/>
      <c r="U325" s="545"/>
      <c r="V325" s="545"/>
      <c r="W325" s="545"/>
      <c r="X325" s="545"/>
      <c r="Y325" s="545"/>
      <c r="Z325" s="545"/>
    </row>
    <row r="326" ht="9.0" customHeight="1">
      <c r="A326" s="545"/>
      <c r="B326" s="545"/>
      <c r="C326" s="545"/>
      <c r="D326" s="545"/>
      <c r="E326" s="545"/>
      <c r="F326" s="545"/>
      <c r="G326" s="545"/>
      <c r="H326" s="545"/>
      <c r="I326" s="545"/>
      <c r="J326" s="545"/>
      <c r="K326" s="545"/>
      <c r="L326" s="545"/>
      <c r="M326" s="545"/>
      <c r="N326" s="545"/>
      <c r="O326" s="545"/>
      <c r="P326" s="545"/>
      <c r="Q326" s="545"/>
      <c r="R326" s="545"/>
      <c r="S326" s="545"/>
      <c r="T326" s="545"/>
      <c r="U326" s="545"/>
      <c r="V326" s="545"/>
      <c r="W326" s="545"/>
      <c r="X326" s="545"/>
      <c r="Y326" s="545"/>
      <c r="Z326" s="545"/>
    </row>
    <row r="327" ht="9.0" customHeight="1">
      <c r="A327" s="545"/>
      <c r="B327" s="545"/>
      <c r="C327" s="545"/>
      <c r="D327" s="545"/>
      <c r="E327" s="545"/>
      <c r="F327" s="545"/>
      <c r="G327" s="545"/>
      <c r="H327" s="545"/>
      <c r="I327" s="545"/>
      <c r="J327" s="545"/>
      <c r="K327" s="545"/>
      <c r="L327" s="545"/>
      <c r="M327" s="545"/>
      <c r="N327" s="545"/>
      <c r="O327" s="545"/>
      <c r="P327" s="545"/>
      <c r="Q327" s="545"/>
      <c r="R327" s="545"/>
      <c r="S327" s="545"/>
      <c r="T327" s="545"/>
      <c r="U327" s="545"/>
      <c r="V327" s="545"/>
      <c r="W327" s="545"/>
      <c r="X327" s="545"/>
      <c r="Y327" s="545"/>
      <c r="Z327" s="545"/>
    </row>
    <row r="328" ht="9.0" customHeight="1">
      <c r="A328" s="545"/>
      <c r="B328" s="545"/>
      <c r="C328" s="545"/>
      <c r="D328" s="545"/>
      <c r="E328" s="545"/>
      <c r="F328" s="545"/>
      <c r="G328" s="545"/>
      <c r="H328" s="545"/>
      <c r="I328" s="545"/>
      <c r="J328" s="545"/>
      <c r="K328" s="545"/>
      <c r="L328" s="545"/>
      <c r="M328" s="545"/>
      <c r="N328" s="545"/>
      <c r="O328" s="545"/>
      <c r="P328" s="545"/>
      <c r="Q328" s="545"/>
      <c r="R328" s="545"/>
      <c r="S328" s="545"/>
      <c r="T328" s="545"/>
      <c r="U328" s="545"/>
      <c r="V328" s="545"/>
      <c r="W328" s="545"/>
      <c r="X328" s="545"/>
      <c r="Y328" s="545"/>
      <c r="Z328" s="545"/>
    </row>
    <row r="329" ht="9.0" customHeight="1">
      <c r="A329" s="545"/>
      <c r="B329" s="545"/>
      <c r="C329" s="545"/>
      <c r="D329" s="545"/>
      <c r="E329" s="545"/>
      <c r="F329" s="545"/>
      <c r="G329" s="545"/>
      <c r="H329" s="545"/>
      <c r="I329" s="545"/>
      <c r="J329" s="545"/>
      <c r="K329" s="545"/>
      <c r="L329" s="545"/>
      <c r="M329" s="545"/>
      <c r="N329" s="545"/>
      <c r="O329" s="545"/>
      <c r="P329" s="545"/>
      <c r="Q329" s="545"/>
      <c r="R329" s="545"/>
      <c r="S329" s="545"/>
      <c r="T329" s="545"/>
      <c r="U329" s="545"/>
      <c r="V329" s="545"/>
      <c r="W329" s="545"/>
      <c r="X329" s="545"/>
      <c r="Y329" s="545"/>
      <c r="Z329" s="545"/>
    </row>
    <row r="330" ht="9.0" customHeight="1">
      <c r="A330" s="545"/>
      <c r="B330" s="545"/>
      <c r="C330" s="545"/>
      <c r="D330" s="545"/>
      <c r="E330" s="545"/>
      <c r="F330" s="545"/>
      <c r="G330" s="545"/>
      <c r="H330" s="545"/>
      <c r="I330" s="545"/>
      <c r="J330" s="545"/>
      <c r="K330" s="545"/>
      <c r="L330" s="545"/>
      <c r="M330" s="545"/>
      <c r="N330" s="545"/>
      <c r="O330" s="545"/>
      <c r="P330" s="545"/>
      <c r="Q330" s="545"/>
      <c r="R330" s="545"/>
      <c r="S330" s="545"/>
      <c r="T330" s="545"/>
      <c r="U330" s="545"/>
      <c r="V330" s="545"/>
      <c r="W330" s="545"/>
      <c r="X330" s="545"/>
      <c r="Y330" s="545"/>
      <c r="Z330" s="545"/>
    </row>
    <row r="331" ht="9.0" customHeight="1">
      <c r="A331" s="545"/>
      <c r="B331" s="545"/>
      <c r="C331" s="545"/>
      <c r="D331" s="545"/>
      <c r="E331" s="545"/>
      <c r="F331" s="545"/>
      <c r="G331" s="545"/>
      <c r="H331" s="545"/>
      <c r="I331" s="545"/>
      <c r="J331" s="545"/>
      <c r="K331" s="545"/>
      <c r="L331" s="545"/>
      <c r="M331" s="545"/>
      <c r="N331" s="545"/>
      <c r="O331" s="545"/>
      <c r="P331" s="545"/>
      <c r="Q331" s="545"/>
      <c r="R331" s="545"/>
      <c r="S331" s="545"/>
      <c r="T331" s="545"/>
      <c r="U331" s="545"/>
      <c r="V331" s="545"/>
      <c r="W331" s="545"/>
      <c r="X331" s="545"/>
      <c r="Y331" s="545"/>
      <c r="Z331" s="545"/>
    </row>
    <row r="332" ht="9.0" customHeight="1">
      <c r="A332" s="545"/>
      <c r="B332" s="545"/>
      <c r="C332" s="545"/>
      <c r="D332" s="545"/>
      <c r="E332" s="545"/>
      <c r="F332" s="545"/>
      <c r="G332" s="545"/>
      <c r="H332" s="545"/>
      <c r="I332" s="545"/>
      <c r="J332" s="545"/>
      <c r="K332" s="545"/>
      <c r="L332" s="545"/>
      <c r="M332" s="545"/>
      <c r="N332" s="545"/>
      <c r="O332" s="545"/>
      <c r="P332" s="545"/>
      <c r="Q332" s="545"/>
      <c r="R332" s="545"/>
      <c r="S332" s="545"/>
      <c r="T332" s="545"/>
      <c r="U332" s="545"/>
      <c r="V332" s="545"/>
      <c r="W332" s="545"/>
      <c r="X332" s="545"/>
      <c r="Y332" s="545"/>
      <c r="Z332" s="545"/>
    </row>
    <row r="333" ht="9.0" customHeight="1">
      <c r="A333" s="545"/>
      <c r="B333" s="545"/>
      <c r="C333" s="545"/>
      <c r="D333" s="545"/>
      <c r="E333" s="545"/>
      <c r="F333" s="545"/>
      <c r="G333" s="545"/>
      <c r="H333" s="545"/>
      <c r="I333" s="545"/>
      <c r="J333" s="545"/>
      <c r="K333" s="545"/>
      <c r="L333" s="545"/>
      <c r="M333" s="545"/>
      <c r="N333" s="545"/>
      <c r="O333" s="545"/>
      <c r="P333" s="545"/>
      <c r="Q333" s="545"/>
      <c r="R333" s="545"/>
      <c r="S333" s="545"/>
      <c r="T333" s="545"/>
      <c r="U333" s="545"/>
      <c r="V333" s="545"/>
      <c r="W333" s="545"/>
      <c r="X333" s="545"/>
      <c r="Y333" s="545"/>
      <c r="Z333" s="545"/>
    </row>
    <row r="334" ht="9.0" customHeight="1">
      <c r="A334" s="545"/>
      <c r="B334" s="545"/>
      <c r="C334" s="545"/>
      <c r="D334" s="545"/>
      <c r="E334" s="545"/>
      <c r="F334" s="545"/>
      <c r="G334" s="545"/>
      <c r="H334" s="545"/>
      <c r="I334" s="545"/>
      <c r="J334" s="545"/>
      <c r="K334" s="545"/>
      <c r="L334" s="545"/>
      <c r="M334" s="545"/>
      <c r="N334" s="545"/>
      <c r="O334" s="545"/>
      <c r="P334" s="545"/>
      <c r="Q334" s="545"/>
      <c r="R334" s="545"/>
      <c r="S334" s="545"/>
      <c r="T334" s="545"/>
      <c r="U334" s="545"/>
      <c r="V334" s="545"/>
      <c r="W334" s="545"/>
      <c r="X334" s="545"/>
      <c r="Y334" s="545"/>
      <c r="Z334" s="545"/>
    </row>
    <row r="335" ht="9.0" customHeight="1">
      <c r="A335" s="545"/>
      <c r="B335" s="545"/>
      <c r="C335" s="545"/>
      <c r="D335" s="545"/>
      <c r="E335" s="545"/>
      <c r="F335" s="545"/>
      <c r="G335" s="545"/>
      <c r="H335" s="545"/>
      <c r="I335" s="545"/>
      <c r="J335" s="545"/>
      <c r="K335" s="545"/>
      <c r="L335" s="545"/>
      <c r="M335" s="545"/>
      <c r="N335" s="545"/>
      <c r="O335" s="545"/>
      <c r="P335" s="545"/>
      <c r="Q335" s="545"/>
      <c r="R335" s="545"/>
      <c r="S335" s="545"/>
      <c r="T335" s="545"/>
      <c r="U335" s="545"/>
      <c r="V335" s="545"/>
      <c r="W335" s="545"/>
      <c r="X335" s="545"/>
      <c r="Y335" s="545"/>
      <c r="Z335" s="545"/>
    </row>
    <row r="336" ht="9.0" customHeight="1">
      <c r="A336" s="545"/>
      <c r="B336" s="545"/>
      <c r="C336" s="545"/>
      <c r="D336" s="545"/>
      <c r="E336" s="545"/>
      <c r="F336" s="545"/>
      <c r="G336" s="545"/>
      <c r="H336" s="545"/>
      <c r="I336" s="545"/>
      <c r="J336" s="545"/>
      <c r="K336" s="545"/>
      <c r="L336" s="545"/>
      <c r="M336" s="545"/>
      <c r="N336" s="545"/>
      <c r="O336" s="545"/>
      <c r="P336" s="545"/>
      <c r="Q336" s="545"/>
      <c r="R336" s="545"/>
      <c r="S336" s="545"/>
      <c r="T336" s="545"/>
      <c r="U336" s="545"/>
      <c r="V336" s="545"/>
      <c r="W336" s="545"/>
      <c r="X336" s="545"/>
      <c r="Y336" s="545"/>
      <c r="Z336" s="545"/>
    </row>
    <row r="337" ht="9.0" customHeight="1">
      <c r="A337" s="545"/>
      <c r="B337" s="545"/>
      <c r="C337" s="545"/>
      <c r="D337" s="545"/>
      <c r="E337" s="545"/>
      <c r="F337" s="545"/>
      <c r="G337" s="545"/>
      <c r="H337" s="545"/>
      <c r="I337" s="545"/>
      <c r="J337" s="545"/>
      <c r="K337" s="545"/>
      <c r="L337" s="545"/>
      <c r="M337" s="545"/>
      <c r="N337" s="545"/>
      <c r="O337" s="545"/>
      <c r="P337" s="545"/>
      <c r="Q337" s="545"/>
      <c r="R337" s="545"/>
      <c r="S337" s="545"/>
      <c r="T337" s="545"/>
      <c r="U337" s="545"/>
      <c r="V337" s="545"/>
      <c r="W337" s="545"/>
      <c r="X337" s="545"/>
      <c r="Y337" s="545"/>
      <c r="Z337" s="545"/>
    </row>
    <row r="338" ht="9.0" customHeight="1">
      <c r="A338" s="545"/>
      <c r="B338" s="545"/>
      <c r="C338" s="545"/>
      <c r="D338" s="545"/>
      <c r="E338" s="545"/>
      <c r="F338" s="545"/>
      <c r="G338" s="545"/>
      <c r="H338" s="545"/>
      <c r="I338" s="545"/>
      <c r="J338" s="545"/>
      <c r="K338" s="545"/>
      <c r="L338" s="545"/>
      <c r="M338" s="545"/>
      <c r="N338" s="545"/>
      <c r="O338" s="545"/>
      <c r="P338" s="545"/>
      <c r="Q338" s="545"/>
      <c r="R338" s="545"/>
      <c r="S338" s="545"/>
      <c r="T338" s="545"/>
      <c r="U338" s="545"/>
      <c r="V338" s="545"/>
      <c r="W338" s="545"/>
      <c r="X338" s="545"/>
      <c r="Y338" s="545"/>
      <c r="Z338" s="545"/>
    </row>
    <row r="339" ht="9.0" customHeight="1">
      <c r="A339" s="545"/>
      <c r="B339" s="545"/>
      <c r="C339" s="545"/>
      <c r="D339" s="545"/>
      <c r="E339" s="545"/>
      <c r="F339" s="545"/>
      <c r="G339" s="545"/>
      <c r="H339" s="545"/>
      <c r="I339" s="545"/>
      <c r="J339" s="545"/>
      <c r="K339" s="545"/>
      <c r="L339" s="545"/>
      <c r="M339" s="545"/>
      <c r="N339" s="545"/>
      <c r="O339" s="545"/>
      <c r="P339" s="545"/>
      <c r="Q339" s="545"/>
      <c r="R339" s="545"/>
      <c r="S339" s="545"/>
      <c r="T339" s="545"/>
      <c r="U339" s="545"/>
      <c r="V339" s="545"/>
      <c r="W339" s="545"/>
      <c r="X339" s="545"/>
      <c r="Y339" s="545"/>
      <c r="Z339" s="545"/>
    </row>
    <row r="340" ht="9.0" customHeight="1">
      <c r="A340" s="545"/>
      <c r="B340" s="545"/>
      <c r="C340" s="545"/>
      <c r="D340" s="545"/>
      <c r="E340" s="545"/>
      <c r="F340" s="545"/>
      <c r="G340" s="545"/>
      <c r="H340" s="545"/>
      <c r="I340" s="545"/>
      <c r="J340" s="545"/>
      <c r="K340" s="545"/>
      <c r="L340" s="545"/>
      <c r="M340" s="545"/>
      <c r="N340" s="545"/>
      <c r="O340" s="545"/>
      <c r="P340" s="545"/>
      <c r="Q340" s="545"/>
      <c r="R340" s="545"/>
      <c r="S340" s="545"/>
      <c r="T340" s="545"/>
      <c r="U340" s="545"/>
      <c r="V340" s="545"/>
      <c r="W340" s="545"/>
      <c r="X340" s="545"/>
      <c r="Y340" s="545"/>
      <c r="Z340" s="545"/>
    </row>
    <row r="341" ht="9.0" customHeight="1">
      <c r="A341" s="545"/>
      <c r="B341" s="545"/>
      <c r="C341" s="545"/>
      <c r="D341" s="545"/>
      <c r="E341" s="545"/>
      <c r="F341" s="545"/>
      <c r="G341" s="545"/>
      <c r="H341" s="545"/>
      <c r="I341" s="545"/>
      <c r="J341" s="545"/>
      <c r="K341" s="545"/>
      <c r="L341" s="545"/>
      <c r="M341" s="545"/>
      <c r="N341" s="545"/>
      <c r="O341" s="545"/>
      <c r="P341" s="545"/>
      <c r="Q341" s="545"/>
      <c r="R341" s="545"/>
      <c r="S341" s="545"/>
      <c r="T341" s="545"/>
      <c r="U341" s="545"/>
      <c r="V341" s="545"/>
      <c r="W341" s="545"/>
      <c r="X341" s="545"/>
      <c r="Y341" s="545"/>
      <c r="Z341" s="545"/>
    </row>
    <row r="342" ht="9.0" customHeight="1">
      <c r="A342" s="545"/>
      <c r="B342" s="545"/>
      <c r="C342" s="545"/>
      <c r="D342" s="545"/>
      <c r="E342" s="545"/>
      <c r="F342" s="545"/>
      <c r="G342" s="545"/>
      <c r="H342" s="545"/>
      <c r="I342" s="545"/>
      <c r="J342" s="545"/>
      <c r="K342" s="545"/>
      <c r="L342" s="545"/>
      <c r="M342" s="545"/>
      <c r="N342" s="545"/>
      <c r="O342" s="545"/>
      <c r="P342" s="545"/>
      <c r="Q342" s="545"/>
      <c r="R342" s="545"/>
      <c r="S342" s="545"/>
      <c r="T342" s="545"/>
      <c r="U342" s="545"/>
      <c r="V342" s="545"/>
      <c r="W342" s="545"/>
      <c r="X342" s="545"/>
      <c r="Y342" s="545"/>
      <c r="Z342" s="545"/>
    </row>
    <row r="343" ht="9.0" customHeight="1">
      <c r="A343" s="545"/>
      <c r="B343" s="545"/>
      <c r="C343" s="545"/>
      <c r="D343" s="545"/>
      <c r="E343" s="545"/>
      <c r="F343" s="545"/>
      <c r="G343" s="545"/>
      <c r="H343" s="545"/>
      <c r="I343" s="545"/>
      <c r="J343" s="545"/>
      <c r="K343" s="545"/>
      <c r="L343" s="545"/>
      <c r="M343" s="545"/>
      <c r="N343" s="545"/>
      <c r="O343" s="545"/>
      <c r="P343" s="545"/>
      <c r="Q343" s="545"/>
      <c r="R343" s="545"/>
      <c r="S343" s="545"/>
      <c r="T343" s="545"/>
      <c r="U343" s="545"/>
      <c r="V343" s="545"/>
      <c r="W343" s="545"/>
      <c r="X343" s="545"/>
      <c r="Y343" s="545"/>
      <c r="Z343" s="545"/>
    </row>
    <row r="344" ht="9.0" customHeight="1">
      <c r="A344" s="545"/>
      <c r="B344" s="545"/>
      <c r="C344" s="545"/>
      <c r="D344" s="545"/>
      <c r="E344" s="545"/>
      <c r="F344" s="545"/>
      <c r="G344" s="545"/>
      <c r="H344" s="545"/>
      <c r="I344" s="545"/>
      <c r="J344" s="545"/>
      <c r="K344" s="545"/>
      <c r="L344" s="545"/>
      <c r="M344" s="545"/>
      <c r="N344" s="545"/>
      <c r="O344" s="545"/>
      <c r="P344" s="545"/>
      <c r="Q344" s="545"/>
      <c r="R344" s="545"/>
      <c r="S344" s="545"/>
      <c r="T344" s="545"/>
      <c r="U344" s="545"/>
      <c r="V344" s="545"/>
      <c r="W344" s="545"/>
      <c r="X344" s="545"/>
      <c r="Y344" s="545"/>
      <c r="Z344" s="545"/>
    </row>
    <row r="345" ht="9.0" customHeight="1">
      <c r="A345" s="545"/>
      <c r="B345" s="545"/>
      <c r="C345" s="545"/>
      <c r="D345" s="545"/>
      <c r="E345" s="545"/>
      <c r="F345" s="545"/>
      <c r="G345" s="545"/>
      <c r="H345" s="545"/>
      <c r="I345" s="545"/>
      <c r="J345" s="545"/>
      <c r="K345" s="545"/>
      <c r="L345" s="545"/>
      <c r="M345" s="545"/>
      <c r="N345" s="545"/>
      <c r="O345" s="545"/>
      <c r="P345" s="545"/>
      <c r="Q345" s="545"/>
      <c r="R345" s="545"/>
      <c r="S345" s="545"/>
      <c r="T345" s="545"/>
      <c r="U345" s="545"/>
      <c r="V345" s="545"/>
      <c r="W345" s="545"/>
      <c r="X345" s="545"/>
      <c r="Y345" s="545"/>
      <c r="Z345" s="545"/>
    </row>
    <row r="346" ht="9.0" customHeight="1">
      <c r="A346" s="545"/>
      <c r="B346" s="545"/>
      <c r="C346" s="545"/>
      <c r="D346" s="545"/>
      <c r="E346" s="545"/>
      <c r="F346" s="545"/>
      <c r="G346" s="545"/>
      <c r="H346" s="545"/>
      <c r="I346" s="545"/>
      <c r="J346" s="545"/>
      <c r="K346" s="545"/>
      <c r="L346" s="545"/>
      <c r="M346" s="545"/>
      <c r="N346" s="545"/>
      <c r="O346" s="545"/>
      <c r="P346" s="545"/>
      <c r="Q346" s="545"/>
      <c r="R346" s="545"/>
      <c r="S346" s="545"/>
      <c r="T346" s="545"/>
      <c r="U346" s="545"/>
      <c r="V346" s="545"/>
      <c r="W346" s="545"/>
      <c r="X346" s="545"/>
      <c r="Y346" s="545"/>
      <c r="Z346" s="545"/>
    </row>
    <row r="347" ht="9.0" customHeight="1">
      <c r="A347" s="545"/>
      <c r="B347" s="545"/>
      <c r="C347" s="545"/>
      <c r="D347" s="545"/>
      <c r="E347" s="545"/>
      <c r="F347" s="545"/>
      <c r="G347" s="545"/>
      <c r="H347" s="545"/>
      <c r="I347" s="545"/>
      <c r="J347" s="545"/>
      <c r="K347" s="545"/>
      <c r="L347" s="545"/>
      <c r="M347" s="545"/>
      <c r="N347" s="545"/>
      <c r="O347" s="545"/>
      <c r="P347" s="545"/>
      <c r="Q347" s="545"/>
      <c r="R347" s="545"/>
      <c r="S347" s="545"/>
      <c r="T347" s="545"/>
      <c r="U347" s="545"/>
      <c r="V347" s="545"/>
      <c r="W347" s="545"/>
      <c r="X347" s="545"/>
      <c r="Y347" s="545"/>
      <c r="Z347" s="545"/>
    </row>
    <row r="348" ht="9.0" customHeight="1">
      <c r="A348" s="545"/>
      <c r="B348" s="545"/>
      <c r="C348" s="545"/>
      <c r="D348" s="545"/>
      <c r="E348" s="545"/>
      <c r="F348" s="545"/>
      <c r="G348" s="545"/>
      <c r="H348" s="545"/>
      <c r="I348" s="545"/>
      <c r="J348" s="545"/>
      <c r="K348" s="545"/>
      <c r="L348" s="545"/>
      <c r="M348" s="545"/>
      <c r="N348" s="545"/>
      <c r="O348" s="545"/>
      <c r="P348" s="545"/>
      <c r="Q348" s="545"/>
      <c r="R348" s="545"/>
      <c r="S348" s="545"/>
      <c r="T348" s="545"/>
      <c r="U348" s="545"/>
      <c r="V348" s="545"/>
      <c r="W348" s="545"/>
      <c r="X348" s="545"/>
      <c r="Y348" s="545"/>
      <c r="Z348" s="545"/>
    </row>
    <row r="349" ht="9.0" customHeight="1">
      <c r="A349" s="545"/>
      <c r="B349" s="545"/>
      <c r="C349" s="545"/>
      <c r="D349" s="545"/>
      <c r="E349" s="545"/>
      <c r="F349" s="545"/>
      <c r="G349" s="545"/>
      <c r="H349" s="545"/>
      <c r="I349" s="545"/>
      <c r="J349" s="545"/>
      <c r="K349" s="545"/>
      <c r="L349" s="545"/>
      <c r="M349" s="545"/>
      <c r="N349" s="545"/>
      <c r="O349" s="545"/>
      <c r="P349" s="545"/>
      <c r="Q349" s="545"/>
      <c r="R349" s="545"/>
      <c r="S349" s="545"/>
      <c r="T349" s="545"/>
      <c r="U349" s="545"/>
      <c r="V349" s="545"/>
      <c r="W349" s="545"/>
      <c r="X349" s="545"/>
      <c r="Y349" s="545"/>
      <c r="Z349" s="545"/>
    </row>
    <row r="350" ht="9.0" customHeight="1">
      <c r="A350" s="545"/>
      <c r="B350" s="545"/>
      <c r="C350" s="545"/>
      <c r="D350" s="545"/>
      <c r="E350" s="545"/>
      <c r="F350" s="545"/>
      <c r="G350" s="545"/>
      <c r="H350" s="545"/>
      <c r="I350" s="545"/>
      <c r="J350" s="545"/>
      <c r="K350" s="545"/>
      <c r="L350" s="545"/>
      <c r="M350" s="545"/>
      <c r="N350" s="545"/>
      <c r="O350" s="545"/>
      <c r="P350" s="545"/>
      <c r="Q350" s="545"/>
      <c r="R350" s="545"/>
      <c r="S350" s="545"/>
      <c r="T350" s="545"/>
      <c r="U350" s="545"/>
      <c r="V350" s="545"/>
      <c r="W350" s="545"/>
      <c r="X350" s="545"/>
      <c r="Y350" s="545"/>
      <c r="Z350" s="545"/>
    </row>
    <row r="351" ht="9.0" customHeight="1">
      <c r="A351" s="545"/>
      <c r="B351" s="545"/>
      <c r="C351" s="545"/>
      <c r="D351" s="545"/>
      <c r="E351" s="545"/>
      <c r="F351" s="545"/>
      <c r="G351" s="545"/>
      <c r="H351" s="545"/>
      <c r="I351" s="545"/>
      <c r="J351" s="545"/>
      <c r="K351" s="545"/>
      <c r="L351" s="545"/>
      <c r="M351" s="545"/>
      <c r="N351" s="545"/>
      <c r="O351" s="545"/>
      <c r="P351" s="545"/>
      <c r="Q351" s="545"/>
      <c r="R351" s="545"/>
      <c r="S351" s="545"/>
      <c r="T351" s="545"/>
      <c r="U351" s="545"/>
      <c r="V351" s="545"/>
      <c r="W351" s="545"/>
      <c r="X351" s="545"/>
      <c r="Y351" s="545"/>
      <c r="Z351" s="545"/>
    </row>
    <row r="352" ht="9.0" customHeight="1">
      <c r="A352" s="545"/>
      <c r="B352" s="545"/>
      <c r="C352" s="545"/>
      <c r="D352" s="545"/>
      <c r="E352" s="545"/>
      <c r="F352" s="545"/>
      <c r="G352" s="545"/>
      <c r="H352" s="545"/>
      <c r="I352" s="545"/>
      <c r="J352" s="545"/>
      <c r="K352" s="545"/>
      <c r="L352" s="545"/>
      <c r="M352" s="545"/>
      <c r="N352" s="545"/>
      <c r="O352" s="545"/>
      <c r="P352" s="545"/>
      <c r="Q352" s="545"/>
      <c r="R352" s="545"/>
      <c r="S352" s="545"/>
      <c r="T352" s="545"/>
      <c r="U352" s="545"/>
      <c r="V352" s="545"/>
      <c r="W352" s="545"/>
      <c r="X352" s="545"/>
      <c r="Y352" s="545"/>
      <c r="Z352" s="545"/>
    </row>
    <row r="353" ht="9.0" customHeight="1">
      <c r="A353" s="545"/>
      <c r="B353" s="545"/>
      <c r="C353" s="545"/>
      <c r="D353" s="545"/>
      <c r="E353" s="545"/>
      <c r="F353" s="545"/>
      <c r="G353" s="545"/>
      <c r="H353" s="545"/>
      <c r="I353" s="545"/>
      <c r="J353" s="545"/>
      <c r="K353" s="545"/>
      <c r="L353" s="545"/>
      <c r="M353" s="545"/>
      <c r="N353" s="545"/>
      <c r="O353" s="545"/>
      <c r="P353" s="545"/>
      <c r="Q353" s="545"/>
      <c r="R353" s="545"/>
      <c r="S353" s="545"/>
      <c r="T353" s="545"/>
      <c r="U353" s="545"/>
      <c r="V353" s="545"/>
      <c r="W353" s="545"/>
      <c r="X353" s="545"/>
      <c r="Y353" s="545"/>
      <c r="Z353" s="545"/>
    </row>
    <row r="354" ht="9.0" customHeight="1">
      <c r="A354" s="545"/>
      <c r="B354" s="545"/>
      <c r="C354" s="545"/>
      <c r="D354" s="545"/>
      <c r="E354" s="545"/>
      <c r="F354" s="545"/>
      <c r="G354" s="545"/>
      <c r="H354" s="545"/>
      <c r="I354" s="545"/>
      <c r="J354" s="545"/>
      <c r="K354" s="545"/>
      <c r="L354" s="545"/>
      <c r="M354" s="545"/>
      <c r="N354" s="545"/>
      <c r="O354" s="545"/>
      <c r="P354" s="545"/>
      <c r="Q354" s="545"/>
      <c r="R354" s="545"/>
      <c r="S354" s="545"/>
      <c r="T354" s="545"/>
      <c r="U354" s="545"/>
      <c r="V354" s="545"/>
      <c r="W354" s="545"/>
      <c r="X354" s="545"/>
      <c r="Y354" s="545"/>
      <c r="Z354" s="545"/>
    </row>
    <row r="355" ht="9.0" customHeight="1">
      <c r="A355" s="545"/>
      <c r="B355" s="545"/>
      <c r="C355" s="545"/>
      <c r="D355" s="545"/>
      <c r="E355" s="545"/>
      <c r="F355" s="545"/>
      <c r="G355" s="545"/>
      <c r="H355" s="545"/>
      <c r="I355" s="545"/>
      <c r="J355" s="545"/>
      <c r="K355" s="545"/>
      <c r="L355" s="545"/>
      <c r="M355" s="545"/>
      <c r="N355" s="545"/>
      <c r="O355" s="545"/>
      <c r="P355" s="545"/>
      <c r="Q355" s="545"/>
      <c r="R355" s="545"/>
      <c r="S355" s="545"/>
      <c r="T355" s="545"/>
      <c r="U355" s="545"/>
      <c r="V355" s="545"/>
      <c r="W355" s="545"/>
      <c r="X355" s="545"/>
      <c r="Y355" s="545"/>
      <c r="Z355" s="545"/>
    </row>
    <row r="356" ht="9.0" customHeight="1">
      <c r="A356" s="545"/>
      <c r="B356" s="545"/>
      <c r="C356" s="545"/>
      <c r="D356" s="545"/>
      <c r="E356" s="545"/>
      <c r="F356" s="545"/>
      <c r="G356" s="545"/>
      <c r="H356" s="545"/>
      <c r="I356" s="545"/>
      <c r="J356" s="545"/>
      <c r="K356" s="545"/>
      <c r="L356" s="545"/>
      <c r="M356" s="545"/>
      <c r="N356" s="545"/>
      <c r="O356" s="545"/>
      <c r="P356" s="545"/>
      <c r="Q356" s="545"/>
      <c r="R356" s="545"/>
      <c r="S356" s="545"/>
      <c r="T356" s="545"/>
      <c r="U356" s="545"/>
      <c r="V356" s="545"/>
      <c r="W356" s="545"/>
      <c r="X356" s="545"/>
      <c r="Y356" s="545"/>
      <c r="Z356" s="545"/>
    </row>
    <row r="357" ht="9.0" customHeight="1">
      <c r="A357" s="545"/>
      <c r="B357" s="545"/>
      <c r="C357" s="545"/>
      <c r="D357" s="545"/>
      <c r="E357" s="545"/>
      <c r="F357" s="545"/>
      <c r="G357" s="545"/>
      <c r="H357" s="545"/>
      <c r="I357" s="545"/>
      <c r="J357" s="545"/>
      <c r="K357" s="545"/>
      <c r="L357" s="545"/>
      <c r="M357" s="545"/>
      <c r="N357" s="545"/>
      <c r="O357" s="545"/>
      <c r="P357" s="545"/>
      <c r="Q357" s="545"/>
      <c r="R357" s="545"/>
      <c r="S357" s="545"/>
      <c r="T357" s="545"/>
      <c r="U357" s="545"/>
      <c r="V357" s="545"/>
      <c r="W357" s="545"/>
      <c r="X357" s="545"/>
      <c r="Y357" s="545"/>
      <c r="Z357" s="545"/>
    </row>
    <row r="358" ht="9.0" customHeight="1">
      <c r="A358" s="545"/>
      <c r="B358" s="545"/>
      <c r="C358" s="545"/>
      <c r="D358" s="545"/>
      <c r="E358" s="545"/>
      <c r="F358" s="545"/>
      <c r="G358" s="545"/>
      <c r="H358" s="545"/>
      <c r="I358" s="545"/>
      <c r="J358" s="545"/>
      <c r="K358" s="545"/>
      <c r="L358" s="545"/>
      <c r="M358" s="545"/>
      <c r="N358" s="545"/>
      <c r="O358" s="545"/>
      <c r="P358" s="545"/>
      <c r="Q358" s="545"/>
      <c r="R358" s="545"/>
      <c r="S358" s="545"/>
      <c r="T358" s="545"/>
      <c r="U358" s="545"/>
      <c r="V358" s="545"/>
      <c r="W358" s="545"/>
      <c r="X358" s="545"/>
      <c r="Y358" s="545"/>
      <c r="Z358" s="545"/>
    </row>
    <row r="359" ht="9.0" customHeight="1">
      <c r="A359" s="545"/>
      <c r="B359" s="545"/>
      <c r="C359" s="545"/>
      <c r="D359" s="545"/>
      <c r="E359" s="545"/>
      <c r="F359" s="545"/>
      <c r="G359" s="545"/>
      <c r="H359" s="545"/>
      <c r="I359" s="545"/>
      <c r="J359" s="545"/>
      <c r="K359" s="545"/>
      <c r="L359" s="545"/>
      <c r="M359" s="545"/>
      <c r="N359" s="545"/>
      <c r="O359" s="545"/>
      <c r="P359" s="545"/>
      <c r="Q359" s="545"/>
      <c r="R359" s="545"/>
      <c r="S359" s="545"/>
      <c r="T359" s="545"/>
      <c r="U359" s="545"/>
      <c r="V359" s="545"/>
      <c r="W359" s="545"/>
      <c r="X359" s="545"/>
      <c r="Y359" s="545"/>
      <c r="Z359" s="545"/>
    </row>
    <row r="360" ht="9.0" customHeight="1">
      <c r="A360" s="545"/>
      <c r="B360" s="545"/>
      <c r="C360" s="545"/>
      <c r="D360" s="545"/>
      <c r="E360" s="545"/>
      <c r="F360" s="545"/>
      <c r="G360" s="545"/>
      <c r="H360" s="545"/>
      <c r="I360" s="545"/>
      <c r="J360" s="545"/>
      <c r="K360" s="545"/>
      <c r="L360" s="545"/>
      <c r="M360" s="545"/>
      <c r="N360" s="545"/>
      <c r="O360" s="545"/>
      <c r="P360" s="545"/>
      <c r="Q360" s="545"/>
      <c r="R360" s="545"/>
      <c r="S360" s="545"/>
      <c r="T360" s="545"/>
      <c r="U360" s="545"/>
      <c r="V360" s="545"/>
      <c r="W360" s="545"/>
      <c r="X360" s="545"/>
      <c r="Y360" s="545"/>
      <c r="Z360" s="545"/>
    </row>
    <row r="361" ht="9.0" customHeight="1">
      <c r="A361" s="545"/>
      <c r="B361" s="545"/>
      <c r="C361" s="545"/>
      <c r="D361" s="545"/>
      <c r="E361" s="545"/>
      <c r="F361" s="545"/>
      <c r="G361" s="545"/>
      <c r="H361" s="545"/>
      <c r="I361" s="545"/>
      <c r="J361" s="545"/>
      <c r="K361" s="545"/>
      <c r="L361" s="545"/>
      <c r="M361" s="545"/>
      <c r="N361" s="545"/>
      <c r="O361" s="545"/>
      <c r="P361" s="545"/>
      <c r="Q361" s="545"/>
      <c r="R361" s="545"/>
      <c r="S361" s="545"/>
      <c r="T361" s="545"/>
      <c r="U361" s="545"/>
      <c r="V361" s="545"/>
      <c r="W361" s="545"/>
      <c r="X361" s="545"/>
      <c r="Y361" s="545"/>
      <c r="Z361" s="545"/>
    </row>
    <row r="362" ht="9.0" customHeight="1">
      <c r="A362" s="545"/>
      <c r="B362" s="545"/>
      <c r="C362" s="545"/>
      <c r="D362" s="545"/>
      <c r="E362" s="545"/>
      <c r="F362" s="545"/>
      <c r="G362" s="545"/>
      <c r="H362" s="545"/>
      <c r="I362" s="545"/>
      <c r="J362" s="545"/>
      <c r="K362" s="545"/>
      <c r="L362" s="545"/>
      <c r="M362" s="545"/>
      <c r="N362" s="545"/>
      <c r="O362" s="545"/>
      <c r="P362" s="545"/>
      <c r="Q362" s="545"/>
      <c r="R362" s="545"/>
      <c r="S362" s="545"/>
      <c r="T362" s="545"/>
      <c r="U362" s="545"/>
      <c r="V362" s="545"/>
      <c r="W362" s="545"/>
      <c r="X362" s="545"/>
      <c r="Y362" s="545"/>
      <c r="Z362" s="545"/>
    </row>
    <row r="363" ht="9.0" customHeight="1">
      <c r="A363" s="545"/>
      <c r="B363" s="545"/>
      <c r="C363" s="545"/>
      <c r="D363" s="545"/>
      <c r="E363" s="545"/>
      <c r="F363" s="545"/>
      <c r="G363" s="545"/>
      <c r="H363" s="545"/>
      <c r="I363" s="545"/>
      <c r="J363" s="545"/>
      <c r="K363" s="545"/>
      <c r="L363" s="545"/>
      <c r="M363" s="545"/>
      <c r="N363" s="545"/>
      <c r="O363" s="545"/>
      <c r="P363" s="545"/>
      <c r="Q363" s="545"/>
      <c r="R363" s="545"/>
      <c r="S363" s="545"/>
      <c r="T363" s="545"/>
      <c r="U363" s="545"/>
      <c r="V363" s="545"/>
      <c r="W363" s="545"/>
      <c r="X363" s="545"/>
      <c r="Y363" s="545"/>
      <c r="Z363" s="545"/>
    </row>
    <row r="364" ht="9.0" customHeight="1">
      <c r="A364" s="545"/>
      <c r="B364" s="545"/>
      <c r="C364" s="545"/>
      <c r="D364" s="545"/>
      <c r="E364" s="545"/>
      <c r="F364" s="545"/>
      <c r="G364" s="545"/>
      <c r="H364" s="545"/>
      <c r="I364" s="545"/>
      <c r="J364" s="545"/>
      <c r="K364" s="545"/>
      <c r="L364" s="545"/>
      <c r="M364" s="545"/>
      <c r="N364" s="545"/>
      <c r="O364" s="545"/>
      <c r="P364" s="545"/>
      <c r="Q364" s="545"/>
      <c r="R364" s="545"/>
      <c r="S364" s="545"/>
      <c r="T364" s="545"/>
      <c r="U364" s="545"/>
      <c r="V364" s="545"/>
      <c r="W364" s="545"/>
      <c r="X364" s="545"/>
      <c r="Y364" s="545"/>
      <c r="Z364" s="545"/>
    </row>
    <row r="365" ht="9.0" customHeight="1">
      <c r="A365" s="545"/>
      <c r="B365" s="545"/>
      <c r="C365" s="545"/>
      <c r="D365" s="545"/>
      <c r="E365" s="545"/>
      <c r="F365" s="545"/>
      <c r="G365" s="545"/>
      <c r="H365" s="545"/>
      <c r="I365" s="545"/>
      <c r="J365" s="545"/>
      <c r="K365" s="545"/>
      <c r="L365" s="545"/>
      <c r="M365" s="545"/>
      <c r="N365" s="545"/>
      <c r="O365" s="545"/>
      <c r="P365" s="545"/>
      <c r="Q365" s="545"/>
      <c r="R365" s="545"/>
      <c r="S365" s="545"/>
      <c r="T365" s="545"/>
      <c r="U365" s="545"/>
      <c r="V365" s="545"/>
      <c r="W365" s="545"/>
      <c r="X365" s="545"/>
      <c r="Y365" s="545"/>
      <c r="Z365" s="545"/>
    </row>
    <row r="366" ht="9.0" customHeight="1">
      <c r="A366" s="545"/>
      <c r="B366" s="545"/>
      <c r="C366" s="545"/>
      <c r="D366" s="545"/>
      <c r="E366" s="545"/>
      <c r="F366" s="545"/>
      <c r="G366" s="545"/>
      <c r="H366" s="545"/>
      <c r="I366" s="545"/>
      <c r="J366" s="545"/>
      <c r="K366" s="545"/>
      <c r="L366" s="545"/>
      <c r="M366" s="545"/>
      <c r="N366" s="545"/>
      <c r="O366" s="545"/>
      <c r="P366" s="545"/>
      <c r="Q366" s="545"/>
      <c r="R366" s="545"/>
      <c r="S366" s="545"/>
      <c r="T366" s="545"/>
      <c r="U366" s="545"/>
      <c r="V366" s="545"/>
      <c r="W366" s="545"/>
      <c r="X366" s="545"/>
      <c r="Y366" s="545"/>
      <c r="Z366" s="545"/>
    </row>
    <row r="367" ht="9.0" customHeight="1">
      <c r="A367" s="545"/>
      <c r="B367" s="545"/>
      <c r="C367" s="545"/>
      <c r="D367" s="545"/>
      <c r="E367" s="545"/>
      <c r="F367" s="545"/>
      <c r="G367" s="545"/>
      <c r="H367" s="545"/>
      <c r="I367" s="545"/>
      <c r="J367" s="545"/>
      <c r="K367" s="545"/>
      <c r="L367" s="545"/>
      <c r="M367" s="545"/>
      <c r="N367" s="545"/>
      <c r="O367" s="545"/>
      <c r="P367" s="545"/>
      <c r="Q367" s="545"/>
      <c r="R367" s="545"/>
      <c r="S367" s="545"/>
      <c r="T367" s="545"/>
      <c r="U367" s="545"/>
      <c r="V367" s="545"/>
      <c r="W367" s="545"/>
      <c r="X367" s="545"/>
      <c r="Y367" s="545"/>
      <c r="Z367" s="545"/>
    </row>
    <row r="368" ht="9.0" customHeight="1">
      <c r="A368" s="545"/>
      <c r="B368" s="545"/>
      <c r="C368" s="545"/>
      <c r="D368" s="545"/>
      <c r="E368" s="545"/>
      <c r="F368" s="545"/>
      <c r="G368" s="545"/>
      <c r="H368" s="545"/>
      <c r="I368" s="545"/>
      <c r="J368" s="545"/>
      <c r="K368" s="545"/>
      <c r="L368" s="545"/>
      <c r="M368" s="545"/>
      <c r="N368" s="545"/>
      <c r="O368" s="545"/>
      <c r="P368" s="545"/>
      <c r="Q368" s="545"/>
      <c r="R368" s="545"/>
      <c r="S368" s="545"/>
      <c r="T368" s="545"/>
      <c r="U368" s="545"/>
      <c r="V368" s="545"/>
      <c r="W368" s="545"/>
      <c r="X368" s="545"/>
      <c r="Y368" s="545"/>
      <c r="Z368" s="545"/>
    </row>
    <row r="369" ht="9.0" customHeight="1">
      <c r="A369" s="545"/>
      <c r="B369" s="545"/>
      <c r="C369" s="545"/>
      <c r="D369" s="545"/>
      <c r="E369" s="545"/>
      <c r="F369" s="545"/>
      <c r="G369" s="545"/>
      <c r="H369" s="545"/>
      <c r="I369" s="545"/>
      <c r="J369" s="545"/>
      <c r="K369" s="545"/>
      <c r="L369" s="545"/>
      <c r="M369" s="545"/>
      <c r="N369" s="545"/>
      <c r="O369" s="545"/>
      <c r="P369" s="545"/>
      <c r="Q369" s="545"/>
      <c r="R369" s="545"/>
      <c r="S369" s="545"/>
      <c r="T369" s="545"/>
      <c r="U369" s="545"/>
      <c r="V369" s="545"/>
      <c r="W369" s="545"/>
      <c r="X369" s="545"/>
      <c r="Y369" s="545"/>
      <c r="Z369" s="545"/>
    </row>
    <row r="370" ht="9.0" customHeight="1">
      <c r="A370" s="545"/>
      <c r="B370" s="545"/>
      <c r="C370" s="545"/>
      <c r="D370" s="545"/>
      <c r="E370" s="545"/>
      <c r="F370" s="545"/>
      <c r="G370" s="545"/>
      <c r="H370" s="545"/>
      <c r="I370" s="545"/>
      <c r="J370" s="545"/>
      <c r="K370" s="545"/>
      <c r="L370" s="545"/>
      <c r="M370" s="545"/>
      <c r="N370" s="545"/>
      <c r="O370" s="545"/>
      <c r="P370" s="545"/>
      <c r="Q370" s="545"/>
      <c r="R370" s="545"/>
      <c r="S370" s="545"/>
      <c r="T370" s="545"/>
      <c r="U370" s="545"/>
      <c r="V370" s="545"/>
      <c r="W370" s="545"/>
      <c r="X370" s="545"/>
      <c r="Y370" s="545"/>
      <c r="Z370" s="545"/>
    </row>
    <row r="371" ht="9.0" customHeight="1">
      <c r="A371" s="545"/>
      <c r="B371" s="545"/>
      <c r="C371" s="545"/>
      <c r="D371" s="545"/>
      <c r="E371" s="545"/>
      <c r="F371" s="545"/>
      <c r="G371" s="545"/>
      <c r="H371" s="545"/>
      <c r="I371" s="545"/>
      <c r="J371" s="545"/>
      <c r="K371" s="545"/>
      <c r="L371" s="545"/>
      <c r="M371" s="545"/>
      <c r="N371" s="545"/>
      <c r="O371" s="545"/>
      <c r="P371" s="545"/>
      <c r="Q371" s="545"/>
      <c r="R371" s="545"/>
      <c r="S371" s="545"/>
      <c r="T371" s="545"/>
      <c r="U371" s="545"/>
      <c r="V371" s="545"/>
      <c r="W371" s="545"/>
      <c r="X371" s="545"/>
      <c r="Y371" s="545"/>
      <c r="Z371" s="545"/>
    </row>
    <row r="372" ht="9.0" customHeight="1">
      <c r="A372" s="545"/>
      <c r="B372" s="545"/>
      <c r="C372" s="545"/>
      <c r="D372" s="545"/>
      <c r="E372" s="545"/>
      <c r="F372" s="545"/>
      <c r="G372" s="545"/>
      <c r="H372" s="545"/>
      <c r="I372" s="545"/>
      <c r="J372" s="545"/>
      <c r="K372" s="545"/>
      <c r="L372" s="545"/>
      <c r="M372" s="545"/>
      <c r="N372" s="545"/>
      <c r="O372" s="545"/>
      <c r="P372" s="545"/>
      <c r="Q372" s="545"/>
      <c r="R372" s="545"/>
      <c r="S372" s="545"/>
      <c r="T372" s="545"/>
      <c r="U372" s="545"/>
      <c r="V372" s="545"/>
      <c r="W372" s="545"/>
      <c r="X372" s="545"/>
      <c r="Y372" s="545"/>
      <c r="Z372" s="545"/>
    </row>
    <row r="373" ht="9.0" customHeight="1">
      <c r="A373" s="545"/>
      <c r="B373" s="545"/>
      <c r="C373" s="545"/>
      <c r="D373" s="545"/>
      <c r="E373" s="545"/>
      <c r="F373" s="545"/>
      <c r="G373" s="545"/>
      <c r="H373" s="545"/>
      <c r="I373" s="545"/>
      <c r="J373" s="545"/>
      <c r="K373" s="545"/>
      <c r="L373" s="545"/>
      <c r="M373" s="545"/>
      <c r="N373" s="545"/>
      <c r="O373" s="545"/>
      <c r="P373" s="545"/>
      <c r="Q373" s="545"/>
      <c r="R373" s="545"/>
      <c r="S373" s="545"/>
      <c r="T373" s="545"/>
      <c r="U373" s="545"/>
      <c r="V373" s="545"/>
      <c r="W373" s="545"/>
      <c r="X373" s="545"/>
      <c r="Y373" s="545"/>
      <c r="Z373" s="545"/>
    </row>
    <row r="374" ht="9.0" customHeight="1">
      <c r="A374" s="545"/>
      <c r="B374" s="545"/>
      <c r="C374" s="545"/>
      <c r="D374" s="545"/>
      <c r="E374" s="545"/>
      <c r="F374" s="545"/>
      <c r="G374" s="545"/>
      <c r="H374" s="545"/>
      <c r="I374" s="545"/>
      <c r="J374" s="545"/>
      <c r="K374" s="545"/>
      <c r="L374" s="545"/>
      <c r="M374" s="545"/>
      <c r="N374" s="545"/>
      <c r="O374" s="545"/>
      <c r="P374" s="545"/>
      <c r="Q374" s="545"/>
      <c r="R374" s="545"/>
      <c r="S374" s="545"/>
      <c r="T374" s="545"/>
      <c r="U374" s="545"/>
      <c r="V374" s="545"/>
      <c r="W374" s="545"/>
      <c r="X374" s="545"/>
      <c r="Y374" s="545"/>
      <c r="Z374" s="545"/>
    </row>
    <row r="375" ht="9.0" customHeight="1">
      <c r="A375" s="545"/>
      <c r="B375" s="545"/>
      <c r="C375" s="545"/>
      <c r="D375" s="545"/>
      <c r="E375" s="545"/>
      <c r="F375" s="545"/>
      <c r="G375" s="545"/>
      <c r="H375" s="545"/>
      <c r="I375" s="545"/>
      <c r="J375" s="545"/>
      <c r="K375" s="545"/>
      <c r="L375" s="545"/>
      <c r="M375" s="545"/>
      <c r="N375" s="545"/>
      <c r="O375" s="545"/>
      <c r="P375" s="545"/>
      <c r="Q375" s="545"/>
      <c r="R375" s="545"/>
      <c r="S375" s="545"/>
      <c r="T375" s="545"/>
      <c r="U375" s="545"/>
      <c r="V375" s="545"/>
      <c r="W375" s="545"/>
      <c r="X375" s="545"/>
      <c r="Y375" s="545"/>
      <c r="Z375" s="545"/>
    </row>
    <row r="376" ht="9.0" customHeight="1">
      <c r="A376" s="545"/>
      <c r="B376" s="545"/>
      <c r="C376" s="545"/>
      <c r="D376" s="545"/>
      <c r="E376" s="545"/>
      <c r="F376" s="545"/>
      <c r="G376" s="545"/>
      <c r="H376" s="545"/>
      <c r="I376" s="545"/>
      <c r="J376" s="545"/>
      <c r="K376" s="545"/>
      <c r="L376" s="545"/>
      <c r="M376" s="545"/>
      <c r="N376" s="545"/>
      <c r="O376" s="545"/>
      <c r="P376" s="545"/>
      <c r="Q376" s="545"/>
      <c r="R376" s="545"/>
      <c r="S376" s="545"/>
      <c r="T376" s="545"/>
      <c r="U376" s="545"/>
      <c r="V376" s="545"/>
      <c r="W376" s="545"/>
      <c r="X376" s="545"/>
      <c r="Y376" s="545"/>
      <c r="Z376" s="545"/>
    </row>
    <row r="377" ht="9.0" customHeight="1">
      <c r="A377" s="545"/>
      <c r="B377" s="545"/>
      <c r="C377" s="545"/>
      <c r="D377" s="545"/>
      <c r="E377" s="545"/>
      <c r="F377" s="545"/>
      <c r="G377" s="545"/>
      <c r="H377" s="545"/>
      <c r="I377" s="545"/>
      <c r="J377" s="545"/>
      <c r="K377" s="545"/>
      <c r="L377" s="545"/>
      <c r="M377" s="545"/>
      <c r="N377" s="545"/>
      <c r="O377" s="545"/>
      <c r="P377" s="545"/>
      <c r="Q377" s="545"/>
      <c r="R377" s="545"/>
      <c r="S377" s="545"/>
      <c r="T377" s="545"/>
      <c r="U377" s="545"/>
      <c r="V377" s="545"/>
      <c r="W377" s="545"/>
      <c r="X377" s="545"/>
      <c r="Y377" s="545"/>
      <c r="Z377" s="545"/>
    </row>
    <row r="378" ht="9.0" customHeight="1">
      <c r="A378" s="545"/>
      <c r="B378" s="545"/>
      <c r="C378" s="545"/>
      <c r="D378" s="545"/>
      <c r="E378" s="545"/>
      <c r="F378" s="545"/>
      <c r="G378" s="545"/>
      <c r="H378" s="545"/>
      <c r="I378" s="545"/>
      <c r="J378" s="545"/>
      <c r="K378" s="545"/>
      <c r="L378" s="545"/>
      <c r="M378" s="545"/>
      <c r="N378" s="545"/>
      <c r="O378" s="545"/>
      <c r="P378" s="545"/>
      <c r="Q378" s="545"/>
      <c r="R378" s="545"/>
      <c r="S378" s="545"/>
      <c r="T378" s="545"/>
      <c r="U378" s="545"/>
      <c r="V378" s="545"/>
      <c r="W378" s="545"/>
      <c r="X378" s="545"/>
      <c r="Y378" s="545"/>
      <c r="Z378" s="545"/>
    </row>
    <row r="379" ht="9.0" customHeight="1">
      <c r="A379" s="545"/>
      <c r="B379" s="545"/>
      <c r="C379" s="545"/>
      <c r="D379" s="545"/>
      <c r="E379" s="545"/>
      <c r="F379" s="545"/>
      <c r="G379" s="545"/>
      <c r="H379" s="545"/>
      <c r="I379" s="545"/>
      <c r="J379" s="545"/>
      <c r="K379" s="545"/>
      <c r="L379" s="545"/>
      <c r="M379" s="545"/>
      <c r="N379" s="545"/>
      <c r="O379" s="545"/>
      <c r="P379" s="545"/>
      <c r="Q379" s="545"/>
      <c r="R379" s="545"/>
      <c r="S379" s="545"/>
      <c r="T379" s="545"/>
      <c r="U379" s="545"/>
      <c r="V379" s="545"/>
      <c r="W379" s="545"/>
      <c r="X379" s="545"/>
      <c r="Y379" s="545"/>
      <c r="Z379" s="545"/>
    </row>
    <row r="380" ht="9.0" customHeight="1">
      <c r="A380" s="545"/>
      <c r="B380" s="545"/>
      <c r="C380" s="545"/>
      <c r="D380" s="545"/>
      <c r="E380" s="545"/>
      <c r="F380" s="545"/>
      <c r="G380" s="545"/>
      <c r="H380" s="545"/>
      <c r="I380" s="545"/>
      <c r="J380" s="545"/>
      <c r="K380" s="545"/>
      <c r="L380" s="545"/>
      <c r="M380" s="545"/>
      <c r="N380" s="545"/>
      <c r="O380" s="545"/>
      <c r="P380" s="545"/>
      <c r="Q380" s="545"/>
      <c r="R380" s="545"/>
      <c r="S380" s="545"/>
      <c r="T380" s="545"/>
      <c r="U380" s="545"/>
      <c r="V380" s="545"/>
      <c r="W380" s="545"/>
      <c r="X380" s="545"/>
      <c r="Y380" s="545"/>
      <c r="Z380" s="545"/>
    </row>
    <row r="381" ht="9.0" customHeight="1">
      <c r="A381" s="545"/>
      <c r="B381" s="545"/>
      <c r="C381" s="545"/>
      <c r="D381" s="545"/>
      <c r="E381" s="545"/>
      <c r="F381" s="545"/>
      <c r="G381" s="545"/>
      <c r="H381" s="545"/>
      <c r="I381" s="545"/>
      <c r="J381" s="545"/>
      <c r="K381" s="545"/>
      <c r="L381" s="545"/>
      <c r="M381" s="545"/>
      <c r="N381" s="545"/>
      <c r="O381" s="545"/>
      <c r="P381" s="545"/>
      <c r="Q381" s="545"/>
      <c r="R381" s="545"/>
      <c r="S381" s="545"/>
      <c r="T381" s="545"/>
      <c r="U381" s="545"/>
      <c r="V381" s="545"/>
      <c r="W381" s="545"/>
      <c r="X381" s="545"/>
      <c r="Y381" s="545"/>
      <c r="Z381" s="545"/>
    </row>
    <row r="382" ht="9.0" customHeight="1">
      <c r="A382" s="545"/>
      <c r="B382" s="545"/>
      <c r="C382" s="545"/>
      <c r="D382" s="545"/>
      <c r="E382" s="545"/>
      <c r="F382" s="545"/>
      <c r="G382" s="545"/>
      <c r="H382" s="545"/>
      <c r="I382" s="545"/>
      <c r="J382" s="545"/>
      <c r="K382" s="545"/>
      <c r="L382" s="545"/>
      <c r="M382" s="545"/>
      <c r="N382" s="545"/>
      <c r="O382" s="545"/>
      <c r="P382" s="545"/>
      <c r="Q382" s="545"/>
      <c r="R382" s="545"/>
      <c r="S382" s="545"/>
      <c r="T382" s="545"/>
      <c r="U382" s="545"/>
      <c r="V382" s="545"/>
      <c r="W382" s="545"/>
      <c r="X382" s="545"/>
      <c r="Y382" s="545"/>
      <c r="Z382" s="545"/>
    </row>
    <row r="383" ht="9.0" customHeight="1">
      <c r="A383" s="545"/>
      <c r="B383" s="545"/>
      <c r="C383" s="545"/>
      <c r="D383" s="545"/>
      <c r="E383" s="545"/>
      <c r="F383" s="545"/>
      <c r="G383" s="545"/>
      <c r="H383" s="545"/>
      <c r="I383" s="545"/>
      <c r="J383" s="545"/>
      <c r="K383" s="545"/>
      <c r="L383" s="545"/>
      <c r="M383" s="545"/>
      <c r="N383" s="545"/>
      <c r="O383" s="545"/>
      <c r="P383" s="545"/>
      <c r="Q383" s="545"/>
      <c r="R383" s="545"/>
      <c r="S383" s="545"/>
      <c r="T383" s="545"/>
      <c r="U383" s="545"/>
      <c r="V383" s="545"/>
      <c r="W383" s="545"/>
      <c r="X383" s="545"/>
      <c r="Y383" s="545"/>
      <c r="Z383" s="545"/>
    </row>
    <row r="384" ht="9.0" customHeight="1">
      <c r="A384" s="545"/>
      <c r="B384" s="545"/>
      <c r="C384" s="545"/>
      <c r="D384" s="545"/>
      <c r="E384" s="545"/>
      <c r="F384" s="545"/>
      <c r="G384" s="545"/>
      <c r="H384" s="545"/>
      <c r="I384" s="545"/>
      <c r="J384" s="545"/>
      <c r="K384" s="545"/>
      <c r="L384" s="545"/>
      <c r="M384" s="545"/>
      <c r="N384" s="545"/>
      <c r="O384" s="545"/>
      <c r="P384" s="545"/>
      <c r="Q384" s="545"/>
      <c r="R384" s="545"/>
      <c r="S384" s="545"/>
      <c r="T384" s="545"/>
      <c r="U384" s="545"/>
      <c r="V384" s="545"/>
      <c r="W384" s="545"/>
      <c r="X384" s="545"/>
      <c r="Y384" s="545"/>
      <c r="Z384" s="545"/>
    </row>
    <row r="385" ht="9.0" customHeight="1">
      <c r="A385" s="545"/>
      <c r="B385" s="545"/>
      <c r="C385" s="545"/>
      <c r="D385" s="545"/>
      <c r="E385" s="545"/>
      <c r="F385" s="545"/>
      <c r="G385" s="545"/>
      <c r="H385" s="545"/>
      <c r="I385" s="545"/>
      <c r="J385" s="545"/>
      <c r="K385" s="545"/>
      <c r="L385" s="545"/>
      <c r="M385" s="545"/>
      <c r="N385" s="545"/>
      <c r="O385" s="545"/>
      <c r="P385" s="545"/>
      <c r="Q385" s="545"/>
      <c r="R385" s="545"/>
      <c r="S385" s="545"/>
      <c r="T385" s="545"/>
      <c r="U385" s="545"/>
      <c r="V385" s="545"/>
      <c r="W385" s="545"/>
      <c r="X385" s="545"/>
      <c r="Y385" s="545"/>
      <c r="Z385" s="545"/>
    </row>
    <row r="386" ht="9.0" customHeight="1">
      <c r="A386" s="545"/>
      <c r="B386" s="545"/>
      <c r="C386" s="545"/>
      <c r="D386" s="545"/>
      <c r="E386" s="545"/>
      <c r="F386" s="545"/>
      <c r="G386" s="545"/>
      <c r="H386" s="545"/>
      <c r="I386" s="545"/>
      <c r="J386" s="545"/>
      <c r="K386" s="545"/>
      <c r="L386" s="545"/>
      <c r="M386" s="545"/>
      <c r="N386" s="545"/>
      <c r="O386" s="545"/>
      <c r="P386" s="545"/>
      <c r="Q386" s="545"/>
      <c r="R386" s="545"/>
      <c r="S386" s="545"/>
      <c r="T386" s="545"/>
      <c r="U386" s="545"/>
      <c r="V386" s="545"/>
      <c r="W386" s="545"/>
      <c r="X386" s="545"/>
      <c r="Y386" s="545"/>
      <c r="Z386" s="545"/>
    </row>
    <row r="387" ht="9.0" customHeight="1">
      <c r="A387" s="545"/>
      <c r="B387" s="545"/>
      <c r="C387" s="545"/>
      <c r="D387" s="545"/>
      <c r="E387" s="545"/>
      <c r="F387" s="545"/>
      <c r="G387" s="545"/>
      <c r="H387" s="545"/>
      <c r="I387" s="545"/>
      <c r="J387" s="545"/>
      <c r="K387" s="545"/>
      <c r="L387" s="545"/>
      <c r="M387" s="545"/>
      <c r="N387" s="545"/>
      <c r="O387" s="545"/>
      <c r="P387" s="545"/>
      <c r="Q387" s="545"/>
      <c r="R387" s="545"/>
      <c r="S387" s="545"/>
      <c r="T387" s="545"/>
      <c r="U387" s="545"/>
      <c r="V387" s="545"/>
      <c r="W387" s="545"/>
      <c r="X387" s="545"/>
      <c r="Y387" s="545"/>
      <c r="Z387" s="545"/>
    </row>
    <row r="388" ht="9.0" customHeight="1">
      <c r="A388" s="545"/>
      <c r="B388" s="545"/>
      <c r="C388" s="545"/>
      <c r="D388" s="545"/>
      <c r="E388" s="545"/>
      <c r="F388" s="545"/>
      <c r="G388" s="545"/>
      <c r="H388" s="545"/>
      <c r="I388" s="545"/>
      <c r="J388" s="545"/>
      <c r="K388" s="545"/>
      <c r="L388" s="545"/>
      <c r="M388" s="545"/>
      <c r="N388" s="545"/>
      <c r="O388" s="545"/>
      <c r="P388" s="545"/>
      <c r="Q388" s="545"/>
      <c r="R388" s="545"/>
      <c r="S388" s="545"/>
      <c r="T388" s="545"/>
      <c r="U388" s="545"/>
      <c r="V388" s="545"/>
      <c r="W388" s="545"/>
      <c r="X388" s="545"/>
      <c r="Y388" s="545"/>
      <c r="Z388" s="545"/>
    </row>
    <row r="389" ht="9.0" customHeight="1">
      <c r="A389" s="545"/>
      <c r="B389" s="545"/>
      <c r="C389" s="545"/>
      <c r="D389" s="545"/>
      <c r="E389" s="545"/>
      <c r="F389" s="545"/>
      <c r="G389" s="545"/>
      <c r="H389" s="545"/>
      <c r="I389" s="545"/>
      <c r="J389" s="545"/>
      <c r="K389" s="545"/>
      <c r="L389" s="545"/>
      <c r="M389" s="545"/>
      <c r="N389" s="545"/>
      <c r="O389" s="545"/>
      <c r="P389" s="545"/>
      <c r="Q389" s="545"/>
      <c r="R389" s="545"/>
      <c r="S389" s="545"/>
      <c r="T389" s="545"/>
      <c r="U389" s="545"/>
      <c r="V389" s="545"/>
      <c r="W389" s="545"/>
      <c r="X389" s="545"/>
      <c r="Y389" s="545"/>
      <c r="Z389" s="545"/>
    </row>
    <row r="390" ht="9.0" customHeight="1">
      <c r="A390" s="545"/>
      <c r="B390" s="545"/>
      <c r="C390" s="545"/>
      <c r="D390" s="545"/>
      <c r="E390" s="545"/>
      <c r="F390" s="545"/>
      <c r="G390" s="545"/>
      <c r="H390" s="545"/>
      <c r="I390" s="545"/>
      <c r="J390" s="545"/>
      <c r="K390" s="545"/>
      <c r="L390" s="545"/>
      <c r="M390" s="545"/>
      <c r="N390" s="545"/>
      <c r="O390" s="545"/>
      <c r="P390" s="545"/>
      <c r="Q390" s="545"/>
      <c r="R390" s="545"/>
      <c r="S390" s="545"/>
      <c r="T390" s="545"/>
      <c r="U390" s="545"/>
      <c r="V390" s="545"/>
      <c r="W390" s="545"/>
      <c r="X390" s="545"/>
      <c r="Y390" s="545"/>
      <c r="Z390" s="545"/>
    </row>
    <row r="391" ht="9.0" customHeight="1">
      <c r="A391" s="545"/>
      <c r="B391" s="545"/>
      <c r="C391" s="545"/>
      <c r="D391" s="545"/>
      <c r="E391" s="545"/>
      <c r="F391" s="545"/>
      <c r="G391" s="545"/>
      <c r="H391" s="545"/>
      <c r="I391" s="545"/>
      <c r="J391" s="545"/>
      <c r="K391" s="545"/>
      <c r="L391" s="545"/>
      <c r="M391" s="545"/>
      <c r="N391" s="545"/>
      <c r="O391" s="545"/>
      <c r="P391" s="545"/>
      <c r="Q391" s="545"/>
      <c r="R391" s="545"/>
      <c r="S391" s="545"/>
      <c r="T391" s="545"/>
      <c r="U391" s="545"/>
      <c r="V391" s="545"/>
      <c r="W391" s="545"/>
      <c r="X391" s="545"/>
      <c r="Y391" s="545"/>
      <c r="Z391" s="545"/>
    </row>
    <row r="392" ht="9.0" customHeight="1">
      <c r="A392" s="545"/>
      <c r="B392" s="545"/>
      <c r="C392" s="545"/>
      <c r="D392" s="545"/>
      <c r="E392" s="545"/>
      <c r="F392" s="545"/>
      <c r="G392" s="545"/>
      <c r="H392" s="545"/>
      <c r="I392" s="545"/>
      <c r="J392" s="545"/>
      <c r="K392" s="545"/>
      <c r="L392" s="545"/>
      <c r="M392" s="545"/>
      <c r="N392" s="545"/>
      <c r="O392" s="545"/>
      <c r="P392" s="545"/>
      <c r="Q392" s="545"/>
      <c r="R392" s="545"/>
      <c r="S392" s="545"/>
      <c r="T392" s="545"/>
      <c r="U392" s="545"/>
      <c r="V392" s="545"/>
      <c r="W392" s="545"/>
      <c r="X392" s="545"/>
      <c r="Y392" s="545"/>
      <c r="Z392" s="545"/>
    </row>
    <row r="393" ht="9.0" customHeight="1">
      <c r="A393" s="545"/>
      <c r="B393" s="545"/>
      <c r="C393" s="545"/>
      <c r="D393" s="545"/>
      <c r="E393" s="545"/>
      <c r="F393" s="545"/>
      <c r="G393" s="545"/>
      <c r="H393" s="545"/>
      <c r="I393" s="545"/>
      <c r="J393" s="545"/>
      <c r="K393" s="545"/>
      <c r="L393" s="545"/>
      <c r="M393" s="545"/>
      <c r="N393" s="545"/>
      <c r="O393" s="545"/>
      <c r="P393" s="545"/>
      <c r="Q393" s="545"/>
      <c r="R393" s="545"/>
      <c r="S393" s="545"/>
      <c r="T393" s="545"/>
      <c r="U393" s="545"/>
      <c r="V393" s="545"/>
      <c r="W393" s="545"/>
      <c r="X393" s="545"/>
      <c r="Y393" s="545"/>
      <c r="Z393" s="545"/>
    </row>
    <row r="394" ht="9.0" customHeight="1">
      <c r="A394" s="545"/>
      <c r="B394" s="545"/>
      <c r="C394" s="545"/>
      <c r="D394" s="545"/>
      <c r="E394" s="545"/>
      <c r="F394" s="545"/>
      <c r="G394" s="545"/>
      <c r="H394" s="545"/>
      <c r="I394" s="545"/>
      <c r="J394" s="545"/>
      <c r="K394" s="545"/>
      <c r="L394" s="545"/>
      <c r="M394" s="545"/>
      <c r="N394" s="545"/>
      <c r="O394" s="545"/>
      <c r="P394" s="545"/>
      <c r="Q394" s="545"/>
      <c r="R394" s="545"/>
      <c r="S394" s="545"/>
      <c r="T394" s="545"/>
      <c r="U394" s="545"/>
      <c r="V394" s="545"/>
      <c r="W394" s="545"/>
      <c r="X394" s="545"/>
      <c r="Y394" s="545"/>
      <c r="Z394" s="545"/>
    </row>
    <row r="395" ht="9.0" customHeight="1">
      <c r="A395" s="545"/>
      <c r="B395" s="545"/>
      <c r="C395" s="545"/>
      <c r="D395" s="545"/>
      <c r="E395" s="545"/>
      <c r="F395" s="545"/>
      <c r="G395" s="545"/>
      <c r="H395" s="545"/>
      <c r="I395" s="545"/>
      <c r="J395" s="545"/>
      <c r="K395" s="545"/>
      <c r="L395" s="545"/>
      <c r="M395" s="545"/>
      <c r="N395" s="545"/>
      <c r="O395" s="545"/>
      <c r="P395" s="545"/>
      <c r="Q395" s="545"/>
      <c r="R395" s="545"/>
      <c r="S395" s="545"/>
      <c r="T395" s="545"/>
      <c r="U395" s="545"/>
      <c r="V395" s="545"/>
      <c r="W395" s="545"/>
      <c r="X395" s="545"/>
      <c r="Y395" s="545"/>
      <c r="Z395" s="545"/>
    </row>
    <row r="396" ht="9.0" customHeight="1">
      <c r="A396" s="545"/>
      <c r="B396" s="545"/>
      <c r="C396" s="545"/>
      <c r="D396" s="545"/>
      <c r="E396" s="545"/>
      <c r="F396" s="545"/>
      <c r="G396" s="545"/>
      <c r="H396" s="545"/>
      <c r="I396" s="545"/>
      <c r="J396" s="545"/>
      <c r="K396" s="545"/>
      <c r="L396" s="545"/>
      <c r="M396" s="545"/>
      <c r="N396" s="545"/>
      <c r="O396" s="545"/>
      <c r="P396" s="545"/>
      <c r="Q396" s="545"/>
      <c r="R396" s="545"/>
      <c r="S396" s="545"/>
      <c r="T396" s="545"/>
      <c r="U396" s="545"/>
      <c r="V396" s="545"/>
      <c r="W396" s="545"/>
      <c r="X396" s="545"/>
      <c r="Y396" s="545"/>
      <c r="Z396" s="545"/>
    </row>
    <row r="397" ht="9.0" customHeight="1">
      <c r="A397" s="545"/>
      <c r="B397" s="545"/>
      <c r="C397" s="545"/>
      <c r="D397" s="545"/>
      <c r="E397" s="545"/>
      <c r="F397" s="545"/>
      <c r="G397" s="545"/>
      <c r="H397" s="545"/>
      <c r="I397" s="545"/>
      <c r="J397" s="545"/>
      <c r="K397" s="545"/>
      <c r="L397" s="545"/>
      <c r="M397" s="545"/>
      <c r="N397" s="545"/>
      <c r="O397" s="545"/>
      <c r="P397" s="545"/>
      <c r="Q397" s="545"/>
      <c r="R397" s="545"/>
      <c r="S397" s="545"/>
      <c r="T397" s="545"/>
      <c r="U397" s="545"/>
      <c r="V397" s="545"/>
      <c r="W397" s="545"/>
      <c r="X397" s="545"/>
      <c r="Y397" s="545"/>
      <c r="Z397" s="545"/>
    </row>
    <row r="398" ht="9.0" customHeight="1">
      <c r="A398" s="545"/>
      <c r="B398" s="545"/>
      <c r="C398" s="545"/>
      <c r="D398" s="545"/>
      <c r="E398" s="545"/>
      <c r="F398" s="545"/>
      <c r="G398" s="545"/>
      <c r="H398" s="545"/>
      <c r="I398" s="545"/>
      <c r="J398" s="545"/>
      <c r="K398" s="545"/>
      <c r="L398" s="545"/>
      <c r="M398" s="545"/>
      <c r="N398" s="545"/>
      <c r="O398" s="545"/>
      <c r="P398" s="545"/>
      <c r="Q398" s="545"/>
      <c r="R398" s="545"/>
      <c r="S398" s="545"/>
      <c r="T398" s="545"/>
      <c r="U398" s="545"/>
      <c r="V398" s="545"/>
      <c r="W398" s="545"/>
      <c r="X398" s="545"/>
      <c r="Y398" s="545"/>
      <c r="Z398" s="545"/>
    </row>
    <row r="399" ht="9.0" customHeight="1">
      <c r="A399" s="545"/>
      <c r="B399" s="545"/>
      <c r="C399" s="545"/>
      <c r="D399" s="545"/>
      <c r="E399" s="545"/>
      <c r="F399" s="545"/>
      <c r="G399" s="545"/>
      <c r="H399" s="545"/>
      <c r="I399" s="545"/>
      <c r="J399" s="545"/>
      <c r="K399" s="545"/>
      <c r="L399" s="545"/>
      <c r="M399" s="545"/>
      <c r="N399" s="545"/>
      <c r="O399" s="545"/>
      <c r="P399" s="545"/>
      <c r="Q399" s="545"/>
      <c r="R399" s="545"/>
      <c r="S399" s="545"/>
      <c r="T399" s="545"/>
      <c r="U399" s="545"/>
      <c r="V399" s="545"/>
      <c r="W399" s="545"/>
      <c r="X399" s="545"/>
      <c r="Y399" s="545"/>
      <c r="Z399" s="545"/>
    </row>
    <row r="400" ht="9.0" customHeight="1">
      <c r="A400" s="545"/>
      <c r="B400" s="545"/>
      <c r="C400" s="545"/>
      <c r="D400" s="545"/>
      <c r="E400" s="545"/>
      <c r="F400" s="545"/>
      <c r="G400" s="545"/>
      <c r="H400" s="545"/>
      <c r="I400" s="545"/>
      <c r="J400" s="545"/>
      <c r="K400" s="545"/>
      <c r="L400" s="545"/>
      <c r="M400" s="545"/>
      <c r="N400" s="545"/>
      <c r="O400" s="545"/>
      <c r="P400" s="545"/>
      <c r="Q400" s="545"/>
      <c r="R400" s="545"/>
      <c r="S400" s="545"/>
      <c r="T400" s="545"/>
      <c r="U400" s="545"/>
      <c r="V400" s="545"/>
      <c r="W400" s="545"/>
      <c r="X400" s="545"/>
      <c r="Y400" s="545"/>
      <c r="Z400" s="545"/>
    </row>
    <row r="401" ht="9.0" customHeight="1">
      <c r="A401" s="545"/>
      <c r="B401" s="545"/>
      <c r="C401" s="545"/>
      <c r="D401" s="545"/>
      <c r="E401" s="545"/>
      <c r="F401" s="545"/>
      <c r="G401" s="545"/>
      <c r="H401" s="545"/>
      <c r="I401" s="545"/>
      <c r="J401" s="545"/>
      <c r="K401" s="545"/>
      <c r="L401" s="545"/>
      <c r="M401" s="545"/>
      <c r="N401" s="545"/>
      <c r="O401" s="545"/>
      <c r="P401" s="545"/>
      <c r="Q401" s="545"/>
      <c r="R401" s="545"/>
      <c r="S401" s="545"/>
      <c r="T401" s="545"/>
      <c r="U401" s="545"/>
      <c r="V401" s="545"/>
      <c r="W401" s="545"/>
      <c r="X401" s="545"/>
      <c r="Y401" s="545"/>
      <c r="Z401" s="545"/>
    </row>
    <row r="402" ht="9.0" customHeight="1">
      <c r="A402" s="545"/>
      <c r="B402" s="545"/>
      <c r="C402" s="545"/>
      <c r="D402" s="545"/>
      <c r="E402" s="545"/>
      <c r="F402" s="545"/>
      <c r="G402" s="545"/>
      <c r="H402" s="545"/>
      <c r="I402" s="545"/>
      <c r="J402" s="545"/>
      <c r="K402" s="545"/>
      <c r="L402" s="545"/>
      <c r="M402" s="545"/>
      <c r="N402" s="545"/>
      <c r="O402" s="545"/>
      <c r="P402" s="545"/>
      <c r="Q402" s="545"/>
      <c r="R402" s="545"/>
      <c r="S402" s="545"/>
      <c r="T402" s="545"/>
      <c r="U402" s="545"/>
      <c r="V402" s="545"/>
      <c r="W402" s="545"/>
      <c r="X402" s="545"/>
      <c r="Y402" s="545"/>
      <c r="Z402" s="545"/>
    </row>
    <row r="403" ht="9.0" customHeight="1">
      <c r="A403" s="545"/>
      <c r="B403" s="545"/>
      <c r="C403" s="545"/>
      <c r="D403" s="545"/>
      <c r="E403" s="545"/>
      <c r="F403" s="545"/>
      <c r="G403" s="545"/>
      <c r="H403" s="545"/>
      <c r="I403" s="545"/>
      <c r="J403" s="545"/>
      <c r="K403" s="545"/>
      <c r="L403" s="545"/>
      <c r="M403" s="545"/>
      <c r="N403" s="545"/>
      <c r="O403" s="545"/>
      <c r="P403" s="545"/>
      <c r="Q403" s="545"/>
      <c r="R403" s="545"/>
      <c r="S403" s="545"/>
      <c r="T403" s="545"/>
      <c r="U403" s="545"/>
      <c r="V403" s="545"/>
      <c r="W403" s="545"/>
      <c r="X403" s="545"/>
      <c r="Y403" s="545"/>
      <c r="Z403" s="545"/>
    </row>
    <row r="404" ht="9.0" customHeight="1">
      <c r="A404" s="545"/>
      <c r="B404" s="545"/>
      <c r="C404" s="545"/>
      <c r="D404" s="545"/>
      <c r="E404" s="545"/>
      <c r="F404" s="545"/>
      <c r="G404" s="545"/>
      <c r="H404" s="545"/>
      <c r="I404" s="545"/>
      <c r="J404" s="545"/>
      <c r="K404" s="545"/>
      <c r="L404" s="545"/>
      <c r="M404" s="545"/>
      <c r="N404" s="545"/>
      <c r="O404" s="545"/>
      <c r="P404" s="545"/>
      <c r="Q404" s="545"/>
      <c r="R404" s="545"/>
      <c r="S404" s="545"/>
      <c r="T404" s="545"/>
      <c r="U404" s="545"/>
      <c r="V404" s="545"/>
      <c r="W404" s="545"/>
      <c r="X404" s="545"/>
      <c r="Y404" s="545"/>
      <c r="Z404" s="545"/>
    </row>
    <row r="405" ht="9.0" customHeight="1">
      <c r="A405" s="545"/>
      <c r="B405" s="545"/>
      <c r="C405" s="545"/>
      <c r="D405" s="545"/>
      <c r="E405" s="545"/>
      <c r="F405" s="545"/>
      <c r="G405" s="545"/>
      <c r="H405" s="545"/>
      <c r="I405" s="545"/>
      <c r="J405" s="545"/>
      <c r="K405" s="545"/>
      <c r="L405" s="545"/>
      <c r="M405" s="545"/>
      <c r="N405" s="545"/>
      <c r="O405" s="545"/>
      <c r="P405" s="545"/>
      <c r="Q405" s="545"/>
      <c r="R405" s="545"/>
      <c r="S405" s="545"/>
      <c r="T405" s="545"/>
      <c r="U405" s="545"/>
      <c r="V405" s="545"/>
      <c r="W405" s="545"/>
      <c r="X405" s="545"/>
      <c r="Y405" s="545"/>
      <c r="Z405" s="545"/>
    </row>
    <row r="406" ht="9.0" customHeight="1">
      <c r="A406" s="545"/>
      <c r="B406" s="545"/>
      <c r="C406" s="545"/>
      <c r="D406" s="545"/>
      <c r="E406" s="545"/>
      <c r="F406" s="545"/>
      <c r="G406" s="545"/>
      <c r="H406" s="545"/>
      <c r="I406" s="545"/>
      <c r="J406" s="545"/>
      <c r="K406" s="545"/>
      <c r="L406" s="545"/>
      <c r="M406" s="545"/>
      <c r="N406" s="545"/>
      <c r="O406" s="545"/>
      <c r="P406" s="545"/>
      <c r="Q406" s="545"/>
      <c r="R406" s="545"/>
      <c r="S406" s="545"/>
      <c r="T406" s="545"/>
      <c r="U406" s="545"/>
      <c r="V406" s="545"/>
      <c r="W406" s="545"/>
      <c r="X406" s="545"/>
      <c r="Y406" s="545"/>
      <c r="Z406" s="545"/>
    </row>
    <row r="407" ht="9.0" customHeight="1">
      <c r="A407" s="545"/>
      <c r="B407" s="545"/>
      <c r="C407" s="545"/>
      <c r="D407" s="545"/>
      <c r="E407" s="545"/>
      <c r="F407" s="545"/>
      <c r="G407" s="545"/>
      <c r="H407" s="545"/>
      <c r="I407" s="545"/>
      <c r="J407" s="545"/>
      <c r="K407" s="545"/>
      <c r="L407" s="545"/>
      <c r="M407" s="545"/>
      <c r="N407" s="545"/>
      <c r="O407" s="545"/>
      <c r="P407" s="545"/>
      <c r="Q407" s="545"/>
      <c r="R407" s="545"/>
      <c r="S407" s="545"/>
      <c r="T407" s="545"/>
      <c r="U407" s="545"/>
      <c r="V407" s="545"/>
      <c r="W407" s="545"/>
      <c r="X407" s="545"/>
      <c r="Y407" s="545"/>
      <c r="Z407" s="545"/>
    </row>
    <row r="408" ht="9.0" customHeight="1">
      <c r="A408" s="545"/>
      <c r="B408" s="545"/>
      <c r="C408" s="545"/>
      <c r="D408" s="545"/>
      <c r="E408" s="545"/>
      <c r="F408" s="545"/>
      <c r="G408" s="545"/>
      <c r="H408" s="545"/>
      <c r="I408" s="545"/>
      <c r="J408" s="545"/>
      <c r="K408" s="545"/>
      <c r="L408" s="545"/>
      <c r="M408" s="545"/>
      <c r="N408" s="545"/>
      <c r="O408" s="545"/>
      <c r="P408" s="545"/>
      <c r="Q408" s="545"/>
      <c r="R408" s="545"/>
      <c r="S408" s="545"/>
      <c r="T408" s="545"/>
      <c r="U408" s="545"/>
      <c r="V408" s="545"/>
      <c r="W408" s="545"/>
      <c r="X408" s="545"/>
      <c r="Y408" s="545"/>
      <c r="Z408" s="545"/>
    </row>
    <row r="409" ht="9.0" customHeight="1">
      <c r="A409" s="545"/>
      <c r="B409" s="545"/>
      <c r="C409" s="545"/>
      <c r="D409" s="545"/>
      <c r="E409" s="545"/>
      <c r="F409" s="545"/>
      <c r="G409" s="545"/>
      <c r="H409" s="545"/>
      <c r="I409" s="545"/>
      <c r="J409" s="545"/>
      <c r="K409" s="545"/>
      <c r="L409" s="545"/>
      <c r="M409" s="545"/>
      <c r="N409" s="545"/>
      <c r="O409" s="545"/>
      <c r="P409" s="545"/>
      <c r="Q409" s="545"/>
      <c r="R409" s="545"/>
      <c r="S409" s="545"/>
      <c r="T409" s="545"/>
      <c r="U409" s="545"/>
      <c r="V409" s="545"/>
      <c r="W409" s="545"/>
      <c r="X409" s="545"/>
      <c r="Y409" s="545"/>
      <c r="Z409" s="545"/>
    </row>
    <row r="410" ht="9.0" customHeight="1">
      <c r="A410" s="545"/>
      <c r="B410" s="545"/>
      <c r="C410" s="545"/>
      <c r="D410" s="545"/>
      <c r="E410" s="545"/>
      <c r="F410" s="545"/>
      <c r="G410" s="545"/>
      <c r="H410" s="545"/>
      <c r="I410" s="545"/>
      <c r="J410" s="545"/>
      <c r="K410" s="545"/>
      <c r="L410" s="545"/>
      <c r="M410" s="545"/>
      <c r="N410" s="545"/>
      <c r="O410" s="545"/>
      <c r="P410" s="545"/>
      <c r="Q410" s="545"/>
      <c r="R410" s="545"/>
      <c r="S410" s="545"/>
      <c r="T410" s="545"/>
      <c r="U410" s="545"/>
      <c r="V410" s="545"/>
      <c r="W410" s="545"/>
      <c r="X410" s="545"/>
      <c r="Y410" s="545"/>
      <c r="Z410" s="545"/>
    </row>
    <row r="411" ht="9.0" customHeight="1">
      <c r="A411" s="545"/>
      <c r="B411" s="545"/>
      <c r="C411" s="545"/>
      <c r="D411" s="545"/>
      <c r="E411" s="545"/>
      <c r="F411" s="545"/>
      <c r="G411" s="545"/>
      <c r="H411" s="545"/>
      <c r="I411" s="545"/>
      <c r="J411" s="545"/>
      <c r="K411" s="545"/>
      <c r="L411" s="545"/>
      <c r="M411" s="545"/>
      <c r="N411" s="545"/>
      <c r="O411" s="545"/>
      <c r="P411" s="545"/>
      <c r="Q411" s="545"/>
      <c r="R411" s="545"/>
      <c r="S411" s="545"/>
      <c r="T411" s="545"/>
      <c r="U411" s="545"/>
      <c r="V411" s="545"/>
      <c r="W411" s="545"/>
      <c r="X411" s="545"/>
      <c r="Y411" s="545"/>
      <c r="Z411" s="545"/>
    </row>
    <row r="412" ht="9.0" customHeight="1">
      <c r="A412" s="545"/>
      <c r="B412" s="545"/>
      <c r="C412" s="545"/>
      <c r="D412" s="545"/>
      <c r="E412" s="545"/>
      <c r="F412" s="545"/>
      <c r="G412" s="545"/>
      <c r="H412" s="545"/>
      <c r="I412" s="545"/>
      <c r="J412" s="545"/>
      <c r="K412" s="545"/>
      <c r="L412" s="545"/>
      <c r="M412" s="545"/>
      <c r="N412" s="545"/>
      <c r="O412" s="545"/>
      <c r="P412" s="545"/>
      <c r="Q412" s="545"/>
      <c r="R412" s="545"/>
      <c r="S412" s="545"/>
      <c r="T412" s="545"/>
      <c r="U412" s="545"/>
      <c r="V412" s="545"/>
      <c r="W412" s="545"/>
      <c r="X412" s="545"/>
      <c r="Y412" s="545"/>
      <c r="Z412" s="545"/>
    </row>
    <row r="413" ht="9.0" customHeight="1">
      <c r="A413" s="545"/>
      <c r="B413" s="545"/>
      <c r="C413" s="545"/>
      <c r="D413" s="545"/>
      <c r="E413" s="545"/>
      <c r="F413" s="545"/>
      <c r="G413" s="545"/>
      <c r="H413" s="545"/>
      <c r="I413" s="545"/>
      <c r="J413" s="545"/>
      <c r="K413" s="545"/>
      <c r="L413" s="545"/>
      <c r="M413" s="545"/>
      <c r="N413" s="545"/>
      <c r="O413" s="545"/>
      <c r="P413" s="545"/>
      <c r="Q413" s="545"/>
      <c r="R413" s="545"/>
      <c r="S413" s="545"/>
      <c r="T413" s="545"/>
      <c r="U413" s="545"/>
      <c r="V413" s="545"/>
      <c r="W413" s="545"/>
      <c r="X413" s="545"/>
      <c r="Y413" s="545"/>
      <c r="Z413" s="545"/>
    </row>
    <row r="414" ht="9.0" customHeight="1">
      <c r="A414" s="545"/>
      <c r="B414" s="545"/>
      <c r="C414" s="545"/>
      <c r="D414" s="545"/>
      <c r="E414" s="545"/>
      <c r="F414" s="545"/>
      <c r="G414" s="545"/>
      <c r="H414" s="545"/>
      <c r="I414" s="545"/>
      <c r="J414" s="545"/>
      <c r="K414" s="545"/>
      <c r="L414" s="545"/>
      <c r="M414" s="545"/>
      <c r="N414" s="545"/>
      <c r="O414" s="545"/>
      <c r="P414" s="545"/>
      <c r="Q414" s="545"/>
      <c r="R414" s="545"/>
      <c r="S414" s="545"/>
      <c r="T414" s="545"/>
      <c r="U414" s="545"/>
      <c r="V414" s="545"/>
      <c r="W414" s="545"/>
      <c r="X414" s="545"/>
      <c r="Y414" s="545"/>
      <c r="Z414" s="545"/>
    </row>
    <row r="415" ht="9.0" customHeight="1">
      <c r="A415" s="545"/>
      <c r="B415" s="545"/>
      <c r="C415" s="545"/>
      <c r="D415" s="545"/>
      <c r="E415" s="545"/>
      <c r="F415" s="545"/>
      <c r="G415" s="545"/>
      <c r="H415" s="545"/>
      <c r="I415" s="545"/>
      <c r="J415" s="545"/>
      <c r="K415" s="545"/>
      <c r="L415" s="545"/>
      <c r="M415" s="545"/>
      <c r="N415" s="545"/>
      <c r="O415" s="545"/>
      <c r="P415" s="545"/>
      <c r="Q415" s="545"/>
      <c r="R415" s="545"/>
      <c r="S415" s="545"/>
      <c r="T415" s="545"/>
      <c r="U415" s="545"/>
      <c r="V415" s="545"/>
      <c r="W415" s="545"/>
      <c r="X415" s="545"/>
      <c r="Y415" s="545"/>
      <c r="Z415" s="545"/>
    </row>
    <row r="416" ht="9.0" customHeight="1">
      <c r="A416" s="545"/>
      <c r="B416" s="545"/>
      <c r="C416" s="545"/>
      <c r="D416" s="545"/>
      <c r="E416" s="545"/>
      <c r="F416" s="545"/>
      <c r="G416" s="545"/>
      <c r="H416" s="545"/>
      <c r="I416" s="545"/>
      <c r="J416" s="545"/>
      <c r="K416" s="545"/>
      <c r="L416" s="545"/>
      <c r="M416" s="545"/>
      <c r="N416" s="545"/>
      <c r="O416" s="545"/>
      <c r="P416" s="545"/>
      <c r="Q416" s="545"/>
      <c r="R416" s="545"/>
      <c r="S416" s="545"/>
      <c r="T416" s="545"/>
      <c r="U416" s="545"/>
      <c r="V416" s="545"/>
      <c r="W416" s="545"/>
      <c r="X416" s="545"/>
      <c r="Y416" s="545"/>
      <c r="Z416" s="545"/>
    </row>
    <row r="417" ht="9.0" customHeight="1">
      <c r="A417" s="545"/>
      <c r="B417" s="545"/>
      <c r="C417" s="545"/>
      <c r="D417" s="545"/>
      <c r="E417" s="545"/>
      <c r="F417" s="545"/>
      <c r="G417" s="545"/>
      <c r="H417" s="545"/>
      <c r="I417" s="545"/>
      <c r="J417" s="545"/>
      <c r="K417" s="545"/>
      <c r="L417" s="545"/>
      <c r="M417" s="545"/>
      <c r="N417" s="545"/>
      <c r="O417" s="545"/>
      <c r="P417" s="545"/>
      <c r="Q417" s="545"/>
      <c r="R417" s="545"/>
      <c r="S417" s="545"/>
      <c r="T417" s="545"/>
      <c r="U417" s="545"/>
      <c r="V417" s="545"/>
      <c r="W417" s="545"/>
      <c r="X417" s="545"/>
      <c r="Y417" s="545"/>
      <c r="Z417" s="545"/>
    </row>
    <row r="418" ht="9.0" customHeight="1">
      <c r="A418" s="545"/>
      <c r="B418" s="545"/>
      <c r="C418" s="545"/>
      <c r="D418" s="545"/>
      <c r="E418" s="545"/>
      <c r="F418" s="545"/>
      <c r="G418" s="545"/>
      <c r="H418" s="545"/>
      <c r="I418" s="545"/>
      <c r="J418" s="545"/>
      <c r="K418" s="545"/>
      <c r="L418" s="545"/>
      <c r="M418" s="545"/>
      <c r="N418" s="545"/>
      <c r="O418" s="545"/>
      <c r="P418" s="545"/>
      <c r="Q418" s="545"/>
      <c r="R418" s="545"/>
      <c r="S418" s="545"/>
      <c r="T418" s="545"/>
      <c r="U418" s="545"/>
      <c r="V418" s="545"/>
      <c r="W418" s="545"/>
      <c r="X418" s="545"/>
      <c r="Y418" s="545"/>
      <c r="Z418" s="545"/>
    </row>
    <row r="419" ht="9.0" customHeight="1">
      <c r="A419" s="545"/>
      <c r="B419" s="545"/>
      <c r="C419" s="545"/>
      <c r="D419" s="545"/>
      <c r="E419" s="545"/>
      <c r="F419" s="545"/>
      <c r="G419" s="545"/>
      <c r="H419" s="545"/>
      <c r="I419" s="545"/>
      <c r="J419" s="545"/>
      <c r="K419" s="545"/>
      <c r="L419" s="545"/>
      <c r="M419" s="545"/>
      <c r="N419" s="545"/>
      <c r="O419" s="545"/>
      <c r="P419" s="545"/>
      <c r="Q419" s="545"/>
      <c r="R419" s="545"/>
      <c r="S419" s="545"/>
      <c r="T419" s="545"/>
      <c r="U419" s="545"/>
      <c r="V419" s="545"/>
      <c r="W419" s="545"/>
      <c r="X419" s="545"/>
      <c r="Y419" s="545"/>
      <c r="Z419" s="545"/>
    </row>
    <row r="420" ht="9.0" customHeight="1">
      <c r="A420" s="545"/>
      <c r="B420" s="545"/>
      <c r="C420" s="545"/>
      <c r="D420" s="545"/>
      <c r="E420" s="545"/>
      <c r="F420" s="545"/>
      <c r="G420" s="545"/>
      <c r="H420" s="545"/>
      <c r="I420" s="545"/>
      <c r="J420" s="545"/>
      <c r="K420" s="545"/>
      <c r="L420" s="545"/>
      <c r="M420" s="545"/>
      <c r="N420" s="545"/>
      <c r="O420" s="545"/>
      <c r="P420" s="545"/>
      <c r="Q420" s="545"/>
      <c r="R420" s="545"/>
      <c r="S420" s="545"/>
      <c r="T420" s="545"/>
      <c r="U420" s="545"/>
      <c r="V420" s="545"/>
      <c r="W420" s="545"/>
      <c r="X420" s="545"/>
      <c r="Y420" s="545"/>
      <c r="Z420" s="545"/>
    </row>
    <row r="421" ht="9.0" customHeight="1">
      <c r="A421" s="545"/>
      <c r="B421" s="545"/>
      <c r="C421" s="545"/>
      <c r="D421" s="545"/>
      <c r="E421" s="545"/>
      <c r="F421" s="545"/>
      <c r="G421" s="545"/>
      <c r="H421" s="545"/>
      <c r="I421" s="545"/>
      <c r="J421" s="545"/>
      <c r="K421" s="545"/>
      <c r="L421" s="545"/>
      <c r="M421" s="545"/>
      <c r="N421" s="545"/>
      <c r="O421" s="545"/>
      <c r="P421" s="545"/>
      <c r="Q421" s="545"/>
      <c r="R421" s="545"/>
      <c r="S421" s="545"/>
      <c r="T421" s="545"/>
      <c r="U421" s="545"/>
      <c r="V421" s="545"/>
      <c r="W421" s="545"/>
      <c r="X421" s="545"/>
      <c r="Y421" s="545"/>
      <c r="Z421" s="545"/>
    </row>
    <row r="422" ht="9.0" customHeight="1">
      <c r="A422" s="545"/>
      <c r="B422" s="545"/>
      <c r="C422" s="545"/>
      <c r="D422" s="545"/>
      <c r="E422" s="545"/>
      <c r="F422" s="545"/>
      <c r="G422" s="545"/>
      <c r="H422" s="545"/>
      <c r="I422" s="545"/>
      <c r="J422" s="545"/>
      <c r="K422" s="545"/>
      <c r="L422" s="545"/>
      <c r="M422" s="545"/>
      <c r="N422" s="545"/>
      <c r="O422" s="545"/>
      <c r="P422" s="545"/>
      <c r="Q422" s="545"/>
      <c r="R422" s="545"/>
      <c r="S422" s="545"/>
      <c r="T422" s="545"/>
      <c r="U422" s="545"/>
      <c r="V422" s="545"/>
      <c r="W422" s="545"/>
      <c r="X422" s="545"/>
      <c r="Y422" s="545"/>
      <c r="Z422" s="545"/>
    </row>
    <row r="423" ht="9.0" customHeight="1">
      <c r="A423" s="545"/>
      <c r="B423" s="545"/>
      <c r="C423" s="545"/>
      <c r="D423" s="545"/>
      <c r="E423" s="545"/>
      <c r="F423" s="545"/>
      <c r="G423" s="545"/>
      <c r="H423" s="545"/>
      <c r="I423" s="545"/>
      <c r="J423" s="545"/>
      <c r="K423" s="545"/>
      <c r="L423" s="545"/>
      <c r="M423" s="545"/>
      <c r="N423" s="545"/>
      <c r="O423" s="545"/>
      <c r="P423" s="545"/>
      <c r="Q423" s="545"/>
      <c r="R423" s="545"/>
      <c r="S423" s="545"/>
      <c r="T423" s="545"/>
      <c r="U423" s="545"/>
      <c r="V423" s="545"/>
      <c r="W423" s="545"/>
      <c r="X423" s="545"/>
      <c r="Y423" s="545"/>
      <c r="Z423" s="545"/>
    </row>
    <row r="424" ht="9.0" customHeight="1">
      <c r="A424" s="545"/>
      <c r="B424" s="545"/>
      <c r="C424" s="545"/>
      <c r="D424" s="545"/>
      <c r="E424" s="545"/>
      <c r="F424" s="545"/>
      <c r="G424" s="545"/>
      <c r="H424" s="545"/>
      <c r="I424" s="545"/>
      <c r="J424" s="545"/>
      <c r="K424" s="545"/>
      <c r="L424" s="545"/>
      <c r="M424" s="545"/>
      <c r="N424" s="545"/>
      <c r="O424" s="545"/>
      <c r="P424" s="545"/>
      <c r="Q424" s="545"/>
      <c r="R424" s="545"/>
      <c r="S424" s="545"/>
      <c r="T424" s="545"/>
      <c r="U424" s="545"/>
      <c r="V424" s="545"/>
      <c r="W424" s="545"/>
      <c r="X424" s="545"/>
      <c r="Y424" s="545"/>
      <c r="Z424" s="545"/>
    </row>
    <row r="425" ht="9.0" customHeight="1">
      <c r="A425" s="545"/>
      <c r="B425" s="545"/>
      <c r="C425" s="545"/>
      <c r="D425" s="545"/>
      <c r="E425" s="545"/>
      <c r="F425" s="545"/>
      <c r="G425" s="545"/>
      <c r="H425" s="545"/>
      <c r="I425" s="545"/>
      <c r="J425" s="545"/>
      <c r="K425" s="545"/>
      <c r="L425" s="545"/>
      <c r="M425" s="545"/>
      <c r="N425" s="545"/>
      <c r="O425" s="545"/>
      <c r="P425" s="545"/>
      <c r="Q425" s="545"/>
      <c r="R425" s="545"/>
      <c r="S425" s="545"/>
      <c r="T425" s="545"/>
      <c r="U425" s="545"/>
      <c r="V425" s="545"/>
      <c r="W425" s="545"/>
      <c r="X425" s="545"/>
      <c r="Y425" s="545"/>
      <c r="Z425" s="545"/>
    </row>
    <row r="426" ht="9.0" customHeight="1">
      <c r="A426" s="545"/>
      <c r="B426" s="545"/>
      <c r="C426" s="545"/>
      <c r="D426" s="545"/>
      <c r="E426" s="545"/>
      <c r="F426" s="545"/>
      <c r="G426" s="545"/>
      <c r="H426" s="545"/>
      <c r="I426" s="545"/>
      <c r="J426" s="545"/>
      <c r="K426" s="545"/>
      <c r="L426" s="545"/>
      <c r="M426" s="545"/>
      <c r="N426" s="545"/>
      <c r="O426" s="545"/>
      <c r="P426" s="545"/>
      <c r="Q426" s="545"/>
      <c r="R426" s="545"/>
      <c r="S426" s="545"/>
      <c r="T426" s="545"/>
      <c r="U426" s="545"/>
      <c r="V426" s="545"/>
      <c r="W426" s="545"/>
      <c r="X426" s="545"/>
      <c r="Y426" s="545"/>
      <c r="Z426" s="545"/>
    </row>
    <row r="427" ht="9.0" customHeight="1">
      <c r="A427" s="545"/>
      <c r="B427" s="545"/>
      <c r="C427" s="545"/>
      <c r="D427" s="545"/>
      <c r="E427" s="545"/>
      <c r="F427" s="545"/>
      <c r="G427" s="545"/>
      <c r="H427" s="545"/>
      <c r="I427" s="545"/>
      <c r="J427" s="545"/>
      <c r="K427" s="545"/>
      <c r="L427" s="545"/>
      <c r="M427" s="545"/>
      <c r="N427" s="545"/>
      <c r="O427" s="545"/>
      <c r="P427" s="545"/>
      <c r="Q427" s="545"/>
      <c r="R427" s="545"/>
      <c r="S427" s="545"/>
      <c r="T427" s="545"/>
      <c r="U427" s="545"/>
      <c r="V427" s="545"/>
      <c r="W427" s="545"/>
      <c r="X427" s="545"/>
      <c r="Y427" s="545"/>
      <c r="Z427" s="545"/>
    </row>
    <row r="428" ht="9.0" customHeight="1">
      <c r="A428" s="545"/>
      <c r="B428" s="545"/>
      <c r="C428" s="545"/>
      <c r="D428" s="545"/>
      <c r="E428" s="545"/>
      <c r="F428" s="545"/>
      <c r="G428" s="545"/>
      <c r="H428" s="545"/>
      <c r="I428" s="545"/>
      <c r="J428" s="545"/>
      <c r="K428" s="545"/>
      <c r="L428" s="545"/>
      <c r="M428" s="545"/>
      <c r="N428" s="545"/>
      <c r="O428" s="545"/>
      <c r="P428" s="545"/>
      <c r="Q428" s="545"/>
      <c r="R428" s="545"/>
      <c r="S428" s="545"/>
      <c r="T428" s="545"/>
      <c r="U428" s="545"/>
      <c r="V428" s="545"/>
      <c r="W428" s="545"/>
      <c r="X428" s="545"/>
      <c r="Y428" s="545"/>
      <c r="Z428" s="545"/>
    </row>
    <row r="429" ht="9.0" customHeight="1">
      <c r="A429" s="545"/>
      <c r="B429" s="545"/>
      <c r="C429" s="545"/>
      <c r="D429" s="545"/>
      <c r="E429" s="545"/>
      <c r="F429" s="545"/>
      <c r="G429" s="545"/>
      <c r="H429" s="545"/>
      <c r="I429" s="545"/>
      <c r="J429" s="545"/>
      <c r="K429" s="545"/>
      <c r="L429" s="545"/>
      <c r="M429" s="545"/>
      <c r="N429" s="545"/>
      <c r="O429" s="545"/>
      <c r="P429" s="545"/>
      <c r="Q429" s="545"/>
      <c r="R429" s="545"/>
      <c r="S429" s="545"/>
      <c r="T429" s="545"/>
      <c r="U429" s="545"/>
      <c r="V429" s="545"/>
      <c r="W429" s="545"/>
      <c r="X429" s="545"/>
      <c r="Y429" s="545"/>
      <c r="Z429" s="545"/>
    </row>
    <row r="430" ht="9.0" customHeight="1">
      <c r="A430" s="545"/>
      <c r="B430" s="545"/>
      <c r="C430" s="545"/>
      <c r="D430" s="545"/>
      <c r="E430" s="545"/>
      <c r="F430" s="545"/>
      <c r="G430" s="545"/>
      <c r="H430" s="545"/>
      <c r="I430" s="545"/>
      <c r="J430" s="545"/>
      <c r="K430" s="545"/>
      <c r="L430" s="545"/>
      <c r="M430" s="545"/>
      <c r="N430" s="545"/>
      <c r="O430" s="545"/>
      <c r="P430" s="545"/>
      <c r="Q430" s="545"/>
      <c r="R430" s="545"/>
      <c r="S430" s="545"/>
      <c r="T430" s="545"/>
      <c r="U430" s="545"/>
      <c r="V430" s="545"/>
      <c r="W430" s="545"/>
      <c r="X430" s="545"/>
      <c r="Y430" s="545"/>
      <c r="Z430" s="545"/>
    </row>
    <row r="431" ht="9.0" customHeight="1">
      <c r="A431" s="545"/>
      <c r="B431" s="545"/>
      <c r="C431" s="545"/>
      <c r="D431" s="545"/>
      <c r="E431" s="545"/>
      <c r="F431" s="545"/>
      <c r="G431" s="545"/>
      <c r="H431" s="545"/>
      <c r="I431" s="545"/>
      <c r="J431" s="545"/>
      <c r="K431" s="545"/>
      <c r="L431" s="545"/>
      <c r="M431" s="545"/>
      <c r="N431" s="545"/>
      <c r="O431" s="545"/>
      <c r="P431" s="545"/>
      <c r="Q431" s="545"/>
      <c r="R431" s="545"/>
      <c r="S431" s="545"/>
      <c r="T431" s="545"/>
      <c r="U431" s="545"/>
      <c r="V431" s="545"/>
      <c r="W431" s="545"/>
      <c r="X431" s="545"/>
      <c r="Y431" s="545"/>
      <c r="Z431" s="545"/>
    </row>
    <row r="432" ht="9.0" customHeight="1">
      <c r="A432" s="545"/>
      <c r="B432" s="545"/>
      <c r="C432" s="545"/>
      <c r="D432" s="545"/>
      <c r="E432" s="545"/>
      <c r="F432" s="545"/>
      <c r="G432" s="545"/>
      <c r="H432" s="545"/>
      <c r="I432" s="545"/>
      <c r="J432" s="545"/>
      <c r="K432" s="545"/>
      <c r="L432" s="545"/>
      <c r="M432" s="545"/>
      <c r="N432" s="545"/>
      <c r="O432" s="545"/>
      <c r="P432" s="545"/>
      <c r="Q432" s="545"/>
      <c r="R432" s="545"/>
      <c r="S432" s="545"/>
      <c r="T432" s="545"/>
      <c r="U432" s="545"/>
      <c r="V432" s="545"/>
      <c r="W432" s="545"/>
      <c r="X432" s="545"/>
      <c r="Y432" s="545"/>
      <c r="Z432" s="545"/>
    </row>
    <row r="433" ht="9.0" customHeight="1">
      <c r="A433" s="545"/>
      <c r="B433" s="545"/>
      <c r="C433" s="545"/>
      <c r="D433" s="545"/>
      <c r="E433" s="545"/>
      <c r="F433" s="545"/>
      <c r="G433" s="545"/>
      <c r="H433" s="545"/>
      <c r="I433" s="545"/>
      <c r="J433" s="545"/>
      <c r="K433" s="545"/>
      <c r="L433" s="545"/>
      <c r="M433" s="545"/>
      <c r="N433" s="545"/>
      <c r="O433" s="545"/>
      <c r="P433" s="545"/>
      <c r="Q433" s="545"/>
      <c r="R433" s="545"/>
      <c r="S433" s="545"/>
      <c r="T433" s="545"/>
      <c r="U433" s="545"/>
      <c r="V433" s="545"/>
      <c r="W433" s="545"/>
      <c r="X433" s="545"/>
      <c r="Y433" s="545"/>
      <c r="Z433" s="545"/>
    </row>
    <row r="434" ht="9.0" customHeight="1">
      <c r="A434" s="545"/>
      <c r="B434" s="545"/>
      <c r="C434" s="545"/>
      <c r="D434" s="545"/>
      <c r="E434" s="545"/>
      <c r="F434" s="545"/>
      <c r="G434" s="545"/>
      <c r="H434" s="545"/>
      <c r="I434" s="545"/>
      <c r="J434" s="545"/>
      <c r="K434" s="545"/>
      <c r="L434" s="545"/>
      <c r="M434" s="545"/>
      <c r="N434" s="545"/>
      <c r="O434" s="545"/>
      <c r="P434" s="545"/>
      <c r="Q434" s="545"/>
      <c r="R434" s="545"/>
      <c r="S434" s="545"/>
      <c r="T434" s="545"/>
      <c r="U434" s="545"/>
      <c r="V434" s="545"/>
      <c r="W434" s="545"/>
      <c r="X434" s="545"/>
      <c r="Y434" s="545"/>
      <c r="Z434" s="545"/>
    </row>
    <row r="435" ht="9.0" customHeight="1">
      <c r="A435" s="545"/>
      <c r="B435" s="545"/>
      <c r="C435" s="545"/>
      <c r="D435" s="545"/>
      <c r="E435" s="545"/>
      <c r="F435" s="545"/>
      <c r="G435" s="545"/>
      <c r="H435" s="545"/>
      <c r="I435" s="545"/>
      <c r="J435" s="545"/>
      <c r="K435" s="545"/>
      <c r="L435" s="545"/>
      <c r="M435" s="545"/>
      <c r="N435" s="545"/>
      <c r="O435" s="545"/>
      <c r="P435" s="545"/>
      <c r="Q435" s="545"/>
      <c r="R435" s="545"/>
      <c r="S435" s="545"/>
      <c r="T435" s="545"/>
      <c r="U435" s="545"/>
      <c r="V435" s="545"/>
      <c r="W435" s="545"/>
      <c r="X435" s="545"/>
      <c r="Y435" s="545"/>
      <c r="Z435" s="545"/>
    </row>
    <row r="436" ht="9.0" customHeight="1">
      <c r="A436" s="545"/>
      <c r="B436" s="545"/>
      <c r="C436" s="545"/>
      <c r="D436" s="545"/>
      <c r="E436" s="545"/>
      <c r="F436" s="545"/>
      <c r="G436" s="545"/>
      <c r="H436" s="545"/>
      <c r="I436" s="545"/>
      <c r="J436" s="545"/>
      <c r="K436" s="545"/>
      <c r="L436" s="545"/>
      <c r="M436" s="545"/>
      <c r="N436" s="545"/>
      <c r="O436" s="545"/>
      <c r="P436" s="545"/>
      <c r="Q436" s="545"/>
      <c r="R436" s="545"/>
      <c r="S436" s="545"/>
      <c r="T436" s="545"/>
      <c r="U436" s="545"/>
      <c r="V436" s="545"/>
      <c r="W436" s="545"/>
      <c r="X436" s="545"/>
      <c r="Y436" s="545"/>
      <c r="Z436" s="545"/>
    </row>
    <row r="437" ht="9.0" customHeight="1">
      <c r="A437" s="545"/>
      <c r="B437" s="545"/>
      <c r="C437" s="545"/>
      <c r="D437" s="545"/>
      <c r="E437" s="545"/>
      <c r="F437" s="545"/>
      <c r="G437" s="545"/>
      <c r="H437" s="545"/>
      <c r="I437" s="545"/>
      <c r="J437" s="545"/>
      <c r="K437" s="545"/>
      <c r="L437" s="545"/>
      <c r="M437" s="545"/>
      <c r="N437" s="545"/>
      <c r="O437" s="545"/>
      <c r="P437" s="545"/>
      <c r="Q437" s="545"/>
      <c r="R437" s="545"/>
      <c r="S437" s="545"/>
      <c r="T437" s="545"/>
      <c r="U437" s="545"/>
      <c r="V437" s="545"/>
      <c r="W437" s="545"/>
      <c r="X437" s="545"/>
      <c r="Y437" s="545"/>
      <c r="Z437" s="545"/>
    </row>
    <row r="438" ht="9.0" customHeight="1">
      <c r="A438" s="545"/>
      <c r="B438" s="545"/>
      <c r="C438" s="545"/>
      <c r="D438" s="545"/>
      <c r="E438" s="545"/>
      <c r="F438" s="545"/>
      <c r="G438" s="545"/>
      <c r="H438" s="545"/>
      <c r="I438" s="545"/>
      <c r="J438" s="545"/>
      <c r="K438" s="545"/>
      <c r="L438" s="545"/>
      <c r="M438" s="545"/>
      <c r="N438" s="545"/>
      <c r="O438" s="545"/>
      <c r="P438" s="545"/>
      <c r="Q438" s="545"/>
      <c r="R438" s="545"/>
      <c r="S438" s="545"/>
      <c r="T438" s="545"/>
      <c r="U438" s="545"/>
      <c r="V438" s="545"/>
      <c r="W438" s="545"/>
      <c r="X438" s="545"/>
      <c r="Y438" s="545"/>
      <c r="Z438" s="545"/>
    </row>
    <row r="439" ht="9.0" customHeight="1">
      <c r="A439" s="545"/>
      <c r="B439" s="545"/>
      <c r="C439" s="545"/>
      <c r="D439" s="545"/>
      <c r="E439" s="545"/>
      <c r="F439" s="545"/>
      <c r="G439" s="545"/>
      <c r="H439" s="545"/>
      <c r="I439" s="545"/>
      <c r="J439" s="545"/>
      <c r="K439" s="545"/>
      <c r="L439" s="545"/>
      <c r="M439" s="545"/>
      <c r="N439" s="545"/>
      <c r="O439" s="545"/>
      <c r="P439" s="545"/>
      <c r="Q439" s="545"/>
      <c r="R439" s="545"/>
      <c r="S439" s="545"/>
      <c r="T439" s="545"/>
      <c r="U439" s="545"/>
      <c r="V439" s="545"/>
      <c r="W439" s="545"/>
      <c r="X439" s="545"/>
      <c r="Y439" s="545"/>
      <c r="Z439" s="545"/>
    </row>
    <row r="440" ht="9.0" customHeight="1">
      <c r="A440" s="545"/>
      <c r="B440" s="545"/>
      <c r="C440" s="545"/>
      <c r="D440" s="545"/>
      <c r="E440" s="545"/>
      <c r="F440" s="545"/>
      <c r="G440" s="545"/>
      <c r="H440" s="545"/>
      <c r="I440" s="545"/>
      <c r="J440" s="545"/>
      <c r="K440" s="545"/>
      <c r="L440" s="545"/>
      <c r="M440" s="545"/>
      <c r="N440" s="545"/>
      <c r="O440" s="545"/>
      <c r="P440" s="545"/>
      <c r="Q440" s="545"/>
      <c r="R440" s="545"/>
      <c r="S440" s="545"/>
      <c r="T440" s="545"/>
      <c r="U440" s="545"/>
      <c r="V440" s="545"/>
      <c r="W440" s="545"/>
      <c r="X440" s="545"/>
      <c r="Y440" s="545"/>
      <c r="Z440" s="545"/>
    </row>
    <row r="441" ht="9.0" customHeight="1">
      <c r="A441" s="545"/>
      <c r="B441" s="545"/>
      <c r="C441" s="545"/>
      <c r="D441" s="545"/>
      <c r="E441" s="545"/>
      <c r="F441" s="545"/>
      <c r="G441" s="545"/>
      <c r="H441" s="545"/>
      <c r="I441" s="545"/>
      <c r="J441" s="545"/>
      <c r="K441" s="545"/>
      <c r="L441" s="545"/>
      <c r="M441" s="545"/>
      <c r="N441" s="545"/>
      <c r="O441" s="545"/>
      <c r="P441" s="545"/>
      <c r="Q441" s="545"/>
      <c r="R441" s="545"/>
      <c r="S441" s="545"/>
      <c r="T441" s="545"/>
      <c r="U441" s="545"/>
      <c r="V441" s="545"/>
      <c r="W441" s="545"/>
      <c r="X441" s="545"/>
      <c r="Y441" s="545"/>
      <c r="Z441" s="545"/>
    </row>
    <row r="442" ht="9.0" customHeight="1">
      <c r="A442" s="545"/>
      <c r="B442" s="545"/>
      <c r="C442" s="545"/>
      <c r="D442" s="545"/>
      <c r="E442" s="545"/>
      <c r="F442" s="545"/>
      <c r="G442" s="545"/>
      <c r="H442" s="545"/>
      <c r="I442" s="545"/>
      <c r="J442" s="545"/>
      <c r="K442" s="545"/>
      <c r="L442" s="545"/>
      <c r="M442" s="545"/>
      <c r="N442" s="545"/>
      <c r="O442" s="545"/>
      <c r="P442" s="545"/>
      <c r="Q442" s="545"/>
      <c r="R442" s="545"/>
      <c r="S442" s="545"/>
      <c r="T442" s="545"/>
      <c r="U442" s="545"/>
      <c r="V442" s="545"/>
      <c r="W442" s="545"/>
      <c r="X442" s="545"/>
      <c r="Y442" s="545"/>
      <c r="Z442" s="545"/>
    </row>
    <row r="443" ht="9.0" customHeight="1">
      <c r="A443" s="545"/>
      <c r="B443" s="545"/>
      <c r="C443" s="545"/>
      <c r="D443" s="545"/>
      <c r="E443" s="545"/>
      <c r="F443" s="545"/>
      <c r="G443" s="545"/>
      <c r="H443" s="545"/>
      <c r="I443" s="545"/>
      <c r="J443" s="545"/>
      <c r="K443" s="545"/>
      <c r="L443" s="545"/>
      <c r="M443" s="545"/>
      <c r="N443" s="545"/>
      <c r="O443" s="545"/>
      <c r="P443" s="545"/>
      <c r="Q443" s="545"/>
      <c r="R443" s="545"/>
      <c r="S443" s="545"/>
      <c r="T443" s="545"/>
      <c r="U443" s="545"/>
      <c r="V443" s="545"/>
      <c r="W443" s="545"/>
      <c r="X443" s="545"/>
      <c r="Y443" s="545"/>
      <c r="Z443" s="545"/>
    </row>
    <row r="444" ht="9.0" customHeight="1">
      <c r="A444" s="545"/>
      <c r="B444" s="545"/>
      <c r="C444" s="545"/>
      <c r="D444" s="545"/>
      <c r="E444" s="545"/>
      <c r="F444" s="545"/>
      <c r="G444" s="545"/>
      <c r="H444" s="545"/>
      <c r="I444" s="545"/>
      <c r="J444" s="545"/>
      <c r="K444" s="545"/>
      <c r="L444" s="545"/>
      <c r="M444" s="545"/>
      <c r="N444" s="545"/>
      <c r="O444" s="545"/>
      <c r="P444" s="545"/>
      <c r="Q444" s="545"/>
      <c r="R444" s="545"/>
      <c r="S444" s="545"/>
      <c r="T444" s="545"/>
      <c r="U444" s="545"/>
      <c r="V444" s="545"/>
      <c r="W444" s="545"/>
      <c r="X444" s="545"/>
      <c r="Y444" s="545"/>
      <c r="Z444" s="545"/>
    </row>
    <row r="445" ht="9.0" customHeight="1">
      <c r="A445" s="545"/>
      <c r="B445" s="545"/>
      <c r="C445" s="545"/>
      <c r="D445" s="545"/>
      <c r="E445" s="545"/>
      <c r="F445" s="545"/>
      <c r="G445" s="545"/>
      <c r="H445" s="545"/>
      <c r="I445" s="545"/>
      <c r="J445" s="545"/>
      <c r="K445" s="545"/>
      <c r="L445" s="545"/>
      <c r="M445" s="545"/>
      <c r="N445" s="545"/>
      <c r="O445" s="545"/>
      <c r="P445" s="545"/>
      <c r="Q445" s="545"/>
      <c r="R445" s="545"/>
      <c r="S445" s="545"/>
      <c r="T445" s="545"/>
      <c r="U445" s="545"/>
      <c r="V445" s="545"/>
      <c r="W445" s="545"/>
      <c r="X445" s="545"/>
      <c r="Y445" s="545"/>
      <c r="Z445" s="545"/>
    </row>
    <row r="446" ht="9.0" customHeight="1">
      <c r="A446" s="545"/>
      <c r="B446" s="545"/>
      <c r="C446" s="545"/>
      <c r="D446" s="545"/>
      <c r="E446" s="545"/>
      <c r="F446" s="545"/>
      <c r="G446" s="545"/>
      <c r="H446" s="545"/>
      <c r="I446" s="545"/>
      <c r="J446" s="545"/>
      <c r="K446" s="545"/>
      <c r="L446" s="545"/>
      <c r="M446" s="545"/>
      <c r="N446" s="545"/>
      <c r="O446" s="545"/>
      <c r="P446" s="545"/>
      <c r="Q446" s="545"/>
      <c r="R446" s="545"/>
      <c r="S446" s="545"/>
      <c r="T446" s="545"/>
      <c r="U446" s="545"/>
      <c r="V446" s="545"/>
      <c r="W446" s="545"/>
      <c r="X446" s="545"/>
      <c r="Y446" s="545"/>
      <c r="Z446" s="545"/>
    </row>
    <row r="447" ht="9.0" customHeight="1">
      <c r="A447" s="545"/>
      <c r="B447" s="545"/>
      <c r="C447" s="545"/>
      <c r="D447" s="545"/>
      <c r="E447" s="545"/>
      <c r="F447" s="545"/>
      <c r="G447" s="545"/>
      <c r="H447" s="545"/>
      <c r="I447" s="545"/>
      <c r="J447" s="545"/>
      <c r="K447" s="545"/>
      <c r="L447" s="545"/>
      <c r="M447" s="545"/>
      <c r="N447" s="545"/>
      <c r="O447" s="545"/>
      <c r="P447" s="545"/>
      <c r="Q447" s="545"/>
      <c r="R447" s="545"/>
      <c r="S447" s="545"/>
      <c r="T447" s="545"/>
      <c r="U447" s="545"/>
      <c r="V447" s="545"/>
      <c r="W447" s="545"/>
      <c r="X447" s="545"/>
      <c r="Y447" s="545"/>
      <c r="Z447" s="545"/>
    </row>
    <row r="448" ht="9.0" customHeight="1">
      <c r="A448" s="545"/>
      <c r="B448" s="545"/>
      <c r="C448" s="545"/>
      <c r="D448" s="545"/>
      <c r="E448" s="545"/>
      <c r="F448" s="545"/>
      <c r="G448" s="545"/>
      <c r="H448" s="545"/>
      <c r="I448" s="545"/>
      <c r="J448" s="545"/>
      <c r="K448" s="545"/>
      <c r="L448" s="545"/>
      <c r="M448" s="545"/>
      <c r="N448" s="545"/>
      <c r="O448" s="545"/>
      <c r="P448" s="545"/>
      <c r="Q448" s="545"/>
      <c r="R448" s="545"/>
      <c r="S448" s="545"/>
      <c r="T448" s="545"/>
      <c r="U448" s="545"/>
      <c r="V448" s="545"/>
      <c r="W448" s="545"/>
      <c r="X448" s="545"/>
      <c r="Y448" s="545"/>
      <c r="Z448" s="545"/>
    </row>
    <row r="449" ht="9.0" customHeight="1">
      <c r="A449" s="545"/>
      <c r="B449" s="545"/>
      <c r="C449" s="545"/>
      <c r="D449" s="545"/>
      <c r="E449" s="545"/>
      <c r="F449" s="545"/>
      <c r="G449" s="545"/>
      <c r="H449" s="545"/>
      <c r="I449" s="545"/>
      <c r="J449" s="545"/>
      <c r="K449" s="545"/>
      <c r="L449" s="545"/>
      <c r="M449" s="545"/>
      <c r="N449" s="545"/>
      <c r="O449" s="545"/>
      <c r="P449" s="545"/>
      <c r="Q449" s="545"/>
      <c r="R449" s="545"/>
      <c r="S449" s="545"/>
      <c r="T449" s="545"/>
      <c r="U449" s="545"/>
      <c r="V449" s="545"/>
      <c r="W449" s="545"/>
      <c r="X449" s="545"/>
      <c r="Y449" s="545"/>
      <c r="Z449" s="545"/>
    </row>
    <row r="450" ht="9.0" customHeight="1">
      <c r="A450" s="545"/>
      <c r="B450" s="545"/>
      <c r="C450" s="545"/>
      <c r="D450" s="545"/>
      <c r="E450" s="545"/>
      <c r="F450" s="545"/>
      <c r="G450" s="545"/>
      <c r="H450" s="545"/>
      <c r="I450" s="545"/>
      <c r="J450" s="545"/>
      <c r="K450" s="545"/>
      <c r="L450" s="545"/>
      <c r="M450" s="545"/>
      <c r="N450" s="545"/>
      <c r="O450" s="545"/>
      <c r="P450" s="545"/>
      <c r="Q450" s="545"/>
      <c r="R450" s="545"/>
      <c r="S450" s="545"/>
      <c r="T450" s="545"/>
      <c r="U450" s="545"/>
      <c r="V450" s="545"/>
      <c r="W450" s="545"/>
      <c r="X450" s="545"/>
      <c r="Y450" s="545"/>
      <c r="Z450" s="545"/>
    </row>
    <row r="451" ht="9.0" customHeight="1">
      <c r="A451" s="545"/>
      <c r="B451" s="545"/>
      <c r="C451" s="545"/>
      <c r="D451" s="545"/>
      <c r="E451" s="545"/>
      <c r="F451" s="545"/>
      <c r="G451" s="545"/>
      <c r="H451" s="545"/>
      <c r="I451" s="545"/>
      <c r="J451" s="545"/>
      <c r="K451" s="545"/>
      <c r="L451" s="545"/>
      <c r="M451" s="545"/>
      <c r="N451" s="545"/>
      <c r="O451" s="545"/>
      <c r="P451" s="545"/>
      <c r="Q451" s="545"/>
      <c r="R451" s="545"/>
      <c r="S451" s="545"/>
      <c r="T451" s="545"/>
      <c r="U451" s="545"/>
      <c r="V451" s="545"/>
      <c r="W451" s="545"/>
      <c r="X451" s="545"/>
      <c r="Y451" s="545"/>
      <c r="Z451" s="545"/>
    </row>
    <row r="452" ht="9.0" customHeight="1">
      <c r="A452" s="545"/>
      <c r="B452" s="545"/>
      <c r="C452" s="545"/>
      <c r="D452" s="545"/>
      <c r="E452" s="545"/>
      <c r="F452" s="545"/>
      <c r="G452" s="545"/>
      <c r="H452" s="545"/>
      <c r="I452" s="545"/>
      <c r="J452" s="545"/>
      <c r="K452" s="545"/>
      <c r="L452" s="545"/>
      <c r="M452" s="545"/>
      <c r="N452" s="545"/>
      <c r="O452" s="545"/>
      <c r="P452" s="545"/>
      <c r="Q452" s="545"/>
      <c r="R452" s="545"/>
      <c r="S452" s="545"/>
      <c r="T452" s="545"/>
      <c r="U452" s="545"/>
      <c r="V452" s="545"/>
      <c r="W452" s="545"/>
      <c r="X452" s="545"/>
      <c r="Y452" s="545"/>
      <c r="Z452" s="545"/>
    </row>
    <row r="453" ht="9.0" customHeight="1">
      <c r="A453" s="545"/>
      <c r="B453" s="545"/>
      <c r="C453" s="545"/>
      <c r="D453" s="545"/>
      <c r="E453" s="545"/>
      <c r="F453" s="545"/>
      <c r="G453" s="545"/>
      <c r="H453" s="545"/>
      <c r="I453" s="545"/>
      <c r="J453" s="545"/>
      <c r="K453" s="545"/>
      <c r="L453" s="545"/>
      <c r="M453" s="545"/>
      <c r="N453" s="545"/>
      <c r="O453" s="545"/>
      <c r="P453" s="545"/>
      <c r="Q453" s="545"/>
      <c r="R453" s="545"/>
      <c r="S453" s="545"/>
      <c r="T453" s="545"/>
      <c r="U453" s="545"/>
      <c r="V453" s="545"/>
      <c r="W453" s="545"/>
      <c r="X453" s="545"/>
      <c r="Y453" s="545"/>
      <c r="Z453" s="545"/>
    </row>
    <row r="454" ht="9.0" customHeight="1">
      <c r="A454" s="545"/>
      <c r="B454" s="545"/>
      <c r="C454" s="545"/>
      <c r="D454" s="545"/>
      <c r="E454" s="545"/>
      <c r="F454" s="545"/>
      <c r="G454" s="545"/>
      <c r="H454" s="545"/>
      <c r="I454" s="545"/>
      <c r="J454" s="545"/>
      <c r="K454" s="545"/>
      <c r="L454" s="545"/>
      <c r="M454" s="545"/>
      <c r="N454" s="545"/>
      <c r="O454" s="545"/>
      <c r="P454" s="545"/>
      <c r="Q454" s="545"/>
      <c r="R454" s="545"/>
      <c r="S454" s="545"/>
      <c r="T454" s="545"/>
      <c r="U454" s="545"/>
      <c r="V454" s="545"/>
      <c r="W454" s="545"/>
      <c r="X454" s="545"/>
      <c r="Y454" s="545"/>
      <c r="Z454" s="545"/>
    </row>
    <row r="455" ht="9.0" customHeight="1">
      <c r="A455" s="545"/>
      <c r="B455" s="545"/>
      <c r="C455" s="545"/>
      <c r="D455" s="545"/>
      <c r="E455" s="545"/>
      <c r="F455" s="545"/>
      <c r="G455" s="545"/>
      <c r="H455" s="545"/>
      <c r="I455" s="545"/>
      <c r="J455" s="545"/>
      <c r="K455" s="545"/>
      <c r="L455" s="545"/>
      <c r="M455" s="545"/>
      <c r="N455" s="545"/>
      <c r="O455" s="545"/>
      <c r="P455" s="545"/>
      <c r="Q455" s="545"/>
      <c r="R455" s="545"/>
      <c r="S455" s="545"/>
      <c r="T455" s="545"/>
      <c r="U455" s="545"/>
      <c r="V455" s="545"/>
      <c r="W455" s="545"/>
      <c r="X455" s="545"/>
      <c r="Y455" s="545"/>
      <c r="Z455" s="545"/>
    </row>
    <row r="456" ht="9.0" customHeight="1">
      <c r="A456" s="545"/>
      <c r="B456" s="545"/>
      <c r="C456" s="545"/>
      <c r="D456" s="545"/>
      <c r="E456" s="545"/>
      <c r="F456" s="545"/>
      <c r="G456" s="545"/>
      <c r="H456" s="545"/>
      <c r="I456" s="545"/>
      <c r="J456" s="545"/>
      <c r="K456" s="545"/>
      <c r="L456" s="545"/>
      <c r="M456" s="545"/>
      <c r="N456" s="545"/>
      <c r="O456" s="545"/>
      <c r="P456" s="545"/>
      <c r="Q456" s="545"/>
      <c r="R456" s="545"/>
      <c r="S456" s="545"/>
      <c r="T456" s="545"/>
      <c r="U456" s="545"/>
      <c r="V456" s="545"/>
      <c r="W456" s="545"/>
      <c r="X456" s="545"/>
      <c r="Y456" s="545"/>
      <c r="Z456" s="545"/>
    </row>
    <row r="457" ht="9.0" customHeight="1">
      <c r="A457" s="545"/>
      <c r="B457" s="545"/>
      <c r="C457" s="545"/>
      <c r="D457" s="545"/>
      <c r="E457" s="545"/>
      <c r="F457" s="545"/>
      <c r="G457" s="545"/>
      <c r="H457" s="545"/>
      <c r="I457" s="545"/>
      <c r="J457" s="545"/>
      <c r="K457" s="545"/>
      <c r="L457" s="545"/>
      <c r="M457" s="545"/>
      <c r="N457" s="545"/>
      <c r="O457" s="545"/>
      <c r="P457" s="545"/>
      <c r="Q457" s="545"/>
      <c r="R457" s="545"/>
      <c r="S457" s="545"/>
      <c r="T457" s="545"/>
      <c r="U457" s="545"/>
      <c r="V457" s="545"/>
      <c r="W457" s="545"/>
      <c r="X457" s="545"/>
      <c r="Y457" s="545"/>
      <c r="Z457" s="545"/>
    </row>
    <row r="458" ht="9.0" customHeight="1">
      <c r="A458" s="545"/>
      <c r="B458" s="545"/>
      <c r="C458" s="545"/>
      <c r="D458" s="545"/>
      <c r="E458" s="545"/>
      <c r="F458" s="545"/>
      <c r="G458" s="545"/>
      <c r="H458" s="545"/>
      <c r="I458" s="545"/>
      <c r="J458" s="545"/>
      <c r="K458" s="545"/>
      <c r="L458" s="545"/>
      <c r="M458" s="545"/>
      <c r="N458" s="545"/>
      <c r="O458" s="545"/>
      <c r="P458" s="545"/>
      <c r="Q458" s="545"/>
      <c r="R458" s="545"/>
      <c r="S458" s="545"/>
      <c r="T458" s="545"/>
      <c r="U458" s="545"/>
      <c r="V458" s="545"/>
      <c r="W458" s="545"/>
      <c r="X458" s="545"/>
      <c r="Y458" s="545"/>
      <c r="Z458" s="545"/>
    </row>
    <row r="459" ht="9.0" customHeight="1">
      <c r="A459" s="545"/>
      <c r="B459" s="545"/>
      <c r="C459" s="545"/>
      <c r="D459" s="545"/>
      <c r="E459" s="545"/>
      <c r="F459" s="545"/>
      <c r="G459" s="545"/>
      <c r="H459" s="545"/>
      <c r="I459" s="545"/>
      <c r="J459" s="545"/>
      <c r="K459" s="545"/>
      <c r="L459" s="545"/>
      <c r="M459" s="545"/>
      <c r="N459" s="545"/>
      <c r="O459" s="545"/>
      <c r="P459" s="545"/>
      <c r="Q459" s="545"/>
      <c r="R459" s="545"/>
      <c r="S459" s="545"/>
      <c r="T459" s="545"/>
      <c r="U459" s="545"/>
      <c r="V459" s="545"/>
      <c r="W459" s="545"/>
      <c r="X459" s="545"/>
      <c r="Y459" s="545"/>
      <c r="Z459" s="545"/>
    </row>
    <row r="460" ht="9.0" customHeight="1">
      <c r="A460" s="545"/>
      <c r="B460" s="545"/>
      <c r="C460" s="545"/>
      <c r="D460" s="545"/>
      <c r="E460" s="545"/>
      <c r="F460" s="545"/>
      <c r="G460" s="545"/>
      <c r="H460" s="545"/>
      <c r="I460" s="545"/>
      <c r="J460" s="545"/>
      <c r="K460" s="545"/>
      <c r="L460" s="545"/>
      <c r="M460" s="545"/>
      <c r="N460" s="545"/>
      <c r="O460" s="545"/>
      <c r="P460" s="545"/>
      <c r="Q460" s="545"/>
      <c r="R460" s="545"/>
      <c r="S460" s="545"/>
      <c r="T460" s="545"/>
      <c r="U460" s="545"/>
      <c r="V460" s="545"/>
      <c r="W460" s="545"/>
      <c r="X460" s="545"/>
      <c r="Y460" s="545"/>
      <c r="Z460" s="545"/>
    </row>
    <row r="461" ht="9.0" customHeight="1">
      <c r="A461" s="545"/>
      <c r="B461" s="545"/>
      <c r="C461" s="545"/>
      <c r="D461" s="545"/>
      <c r="E461" s="545"/>
      <c r="F461" s="545"/>
      <c r="G461" s="545"/>
      <c r="H461" s="545"/>
      <c r="I461" s="545"/>
      <c r="J461" s="545"/>
      <c r="K461" s="545"/>
      <c r="L461" s="545"/>
      <c r="M461" s="545"/>
      <c r="N461" s="545"/>
      <c r="O461" s="545"/>
      <c r="P461" s="545"/>
      <c r="Q461" s="545"/>
      <c r="R461" s="545"/>
      <c r="S461" s="545"/>
      <c r="T461" s="545"/>
      <c r="U461" s="545"/>
      <c r="V461" s="545"/>
      <c r="W461" s="545"/>
      <c r="X461" s="545"/>
      <c r="Y461" s="545"/>
      <c r="Z461" s="545"/>
    </row>
    <row r="462" ht="9.0" customHeight="1">
      <c r="A462" s="545"/>
      <c r="B462" s="545"/>
      <c r="C462" s="545"/>
      <c r="D462" s="545"/>
      <c r="E462" s="545"/>
      <c r="F462" s="545"/>
      <c r="G462" s="545"/>
      <c r="H462" s="545"/>
      <c r="I462" s="545"/>
      <c r="J462" s="545"/>
      <c r="K462" s="545"/>
      <c r="L462" s="545"/>
      <c r="M462" s="545"/>
      <c r="N462" s="545"/>
      <c r="O462" s="545"/>
      <c r="P462" s="545"/>
      <c r="Q462" s="545"/>
      <c r="R462" s="545"/>
      <c r="S462" s="545"/>
      <c r="T462" s="545"/>
      <c r="U462" s="545"/>
      <c r="V462" s="545"/>
      <c r="W462" s="545"/>
      <c r="X462" s="545"/>
      <c r="Y462" s="545"/>
      <c r="Z462" s="545"/>
    </row>
    <row r="463" ht="9.0" customHeight="1">
      <c r="A463" s="545"/>
      <c r="B463" s="545"/>
      <c r="C463" s="545"/>
      <c r="D463" s="545"/>
      <c r="E463" s="545"/>
      <c r="F463" s="545"/>
      <c r="G463" s="545"/>
      <c r="H463" s="545"/>
      <c r="I463" s="545"/>
      <c r="J463" s="545"/>
      <c r="K463" s="545"/>
      <c r="L463" s="545"/>
      <c r="M463" s="545"/>
      <c r="N463" s="545"/>
      <c r="O463" s="545"/>
      <c r="P463" s="545"/>
      <c r="Q463" s="545"/>
      <c r="R463" s="545"/>
      <c r="S463" s="545"/>
      <c r="T463" s="545"/>
      <c r="U463" s="545"/>
      <c r="V463" s="545"/>
      <c r="W463" s="545"/>
      <c r="X463" s="545"/>
      <c r="Y463" s="545"/>
      <c r="Z463" s="545"/>
    </row>
    <row r="464" ht="9.0" customHeight="1">
      <c r="A464" s="545"/>
      <c r="B464" s="545"/>
      <c r="C464" s="545"/>
      <c r="D464" s="545"/>
      <c r="E464" s="545"/>
      <c r="F464" s="545"/>
      <c r="G464" s="545"/>
      <c r="H464" s="545"/>
      <c r="I464" s="545"/>
      <c r="J464" s="545"/>
      <c r="K464" s="545"/>
      <c r="L464" s="545"/>
      <c r="M464" s="545"/>
      <c r="N464" s="545"/>
      <c r="O464" s="545"/>
      <c r="P464" s="545"/>
      <c r="Q464" s="545"/>
      <c r="R464" s="545"/>
      <c r="S464" s="545"/>
      <c r="T464" s="545"/>
      <c r="U464" s="545"/>
      <c r="V464" s="545"/>
      <c r="W464" s="545"/>
      <c r="X464" s="545"/>
      <c r="Y464" s="545"/>
      <c r="Z464" s="545"/>
    </row>
    <row r="465" ht="9.0" customHeight="1">
      <c r="A465" s="545"/>
      <c r="B465" s="545"/>
      <c r="C465" s="545"/>
      <c r="D465" s="545"/>
      <c r="E465" s="545"/>
      <c r="F465" s="545"/>
      <c r="G465" s="545"/>
      <c r="H465" s="545"/>
      <c r="I465" s="545"/>
      <c r="J465" s="545"/>
      <c r="K465" s="545"/>
      <c r="L465" s="545"/>
      <c r="M465" s="545"/>
      <c r="N465" s="545"/>
      <c r="O465" s="545"/>
      <c r="P465" s="545"/>
      <c r="Q465" s="545"/>
      <c r="R465" s="545"/>
      <c r="S465" s="545"/>
      <c r="T465" s="545"/>
      <c r="U465" s="545"/>
      <c r="V465" s="545"/>
      <c r="W465" s="545"/>
      <c r="X465" s="545"/>
      <c r="Y465" s="545"/>
      <c r="Z465" s="545"/>
    </row>
    <row r="466" ht="9.0" customHeight="1">
      <c r="A466" s="545"/>
      <c r="B466" s="545"/>
      <c r="C466" s="545"/>
      <c r="D466" s="545"/>
      <c r="E466" s="545"/>
      <c r="F466" s="545"/>
      <c r="G466" s="545"/>
      <c r="H466" s="545"/>
      <c r="I466" s="545"/>
      <c r="J466" s="545"/>
      <c r="K466" s="545"/>
      <c r="L466" s="545"/>
      <c r="M466" s="545"/>
      <c r="N466" s="545"/>
      <c r="O466" s="545"/>
      <c r="P466" s="545"/>
      <c r="Q466" s="545"/>
      <c r="R466" s="545"/>
      <c r="S466" s="545"/>
      <c r="T466" s="545"/>
      <c r="U466" s="545"/>
      <c r="V466" s="545"/>
      <c r="W466" s="545"/>
      <c r="X466" s="545"/>
      <c r="Y466" s="545"/>
      <c r="Z466" s="545"/>
    </row>
    <row r="467" ht="9.0" customHeight="1">
      <c r="A467" s="545"/>
      <c r="B467" s="545"/>
      <c r="C467" s="545"/>
      <c r="D467" s="545"/>
      <c r="E467" s="545"/>
      <c r="F467" s="545"/>
      <c r="G467" s="545"/>
      <c r="H467" s="545"/>
      <c r="I467" s="545"/>
      <c r="J467" s="545"/>
      <c r="K467" s="545"/>
      <c r="L467" s="545"/>
      <c r="M467" s="545"/>
      <c r="N467" s="545"/>
      <c r="O467" s="545"/>
      <c r="P467" s="545"/>
      <c r="Q467" s="545"/>
      <c r="R467" s="545"/>
      <c r="S467" s="545"/>
      <c r="T467" s="545"/>
      <c r="U467" s="545"/>
      <c r="V467" s="545"/>
      <c r="W467" s="545"/>
      <c r="X467" s="545"/>
      <c r="Y467" s="545"/>
      <c r="Z467" s="545"/>
    </row>
    <row r="468" ht="9.0" customHeight="1">
      <c r="A468" s="545"/>
      <c r="B468" s="545"/>
      <c r="C468" s="545"/>
      <c r="D468" s="545"/>
      <c r="E468" s="545"/>
      <c r="F468" s="545"/>
      <c r="G468" s="545"/>
      <c r="H468" s="545"/>
      <c r="I468" s="545"/>
      <c r="J468" s="545"/>
      <c r="K468" s="545"/>
      <c r="L468" s="545"/>
      <c r="M468" s="545"/>
      <c r="N468" s="545"/>
      <c r="O468" s="545"/>
      <c r="P468" s="545"/>
      <c r="Q468" s="545"/>
      <c r="R468" s="545"/>
      <c r="S468" s="545"/>
      <c r="T468" s="545"/>
      <c r="U468" s="545"/>
      <c r="V468" s="545"/>
      <c r="W468" s="545"/>
      <c r="X468" s="545"/>
      <c r="Y468" s="545"/>
      <c r="Z468" s="545"/>
    </row>
    <row r="469" ht="9.0" customHeight="1">
      <c r="A469" s="545"/>
      <c r="B469" s="545"/>
      <c r="C469" s="545"/>
      <c r="D469" s="545"/>
      <c r="E469" s="545"/>
      <c r="F469" s="545"/>
      <c r="G469" s="545"/>
      <c r="H469" s="545"/>
      <c r="I469" s="545"/>
      <c r="J469" s="545"/>
      <c r="K469" s="545"/>
      <c r="L469" s="545"/>
      <c r="M469" s="545"/>
      <c r="N469" s="545"/>
      <c r="O469" s="545"/>
      <c r="P469" s="545"/>
      <c r="Q469" s="545"/>
      <c r="R469" s="545"/>
      <c r="S469" s="545"/>
      <c r="T469" s="545"/>
      <c r="U469" s="545"/>
      <c r="V469" s="545"/>
      <c r="W469" s="545"/>
      <c r="X469" s="545"/>
      <c r="Y469" s="545"/>
      <c r="Z469" s="545"/>
    </row>
    <row r="470" ht="9.0" customHeight="1">
      <c r="A470" s="545"/>
      <c r="B470" s="545"/>
      <c r="C470" s="545"/>
      <c r="D470" s="545"/>
      <c r="E470" s="545"/>
      <c r="F470" s="545"/>
      <c r="G470" s="545"/>
      <c r="H470" s="545"/>
      <c r="I470" s="545"/>
      <c r="J470" s="545"/>
      <c r="K470" s="545"/>
      <c r="L470" s="545"/>
      <c r="M470" s="545"/>
      <c r="N470" s="545"/>
      <c r="O470" s="545"/>
      <c r="P470" s="545"/>
      <c r="Q470" s="545"/>
      <c r="R470" s="545"/>
      <c r="S470" s="545"/>
      <c r="T470" s="545"/>
      <c r="U470" s="545"/>
      <c r="V470" s="545"/>
      <c r="W470" s="545"/>
      <c r="X470" s="545"/>
      <c r="Y470" s="545"/>
      <c r="Z470" s="545"/>
    </row>
    <row r="471" ht="9.0" customHeight="1">
      <c r="A471" s="545"/>
      <c r="B471" s="545"/>
      <c r="C471" s="545"/>
      <c r="D471" s="545"/>
      <c r="E471" s="545"/>
      <c r="F471" s="545"/>
      <c r="G471" s="545"/>
      <c r="H471" s="545"/>
      <c r="I471" s="545"/>
      <c r="J471" s="545"/>
      <c r="K471" s="545"/>
      <c r="L471" s="545"/>
      <c r="M471" s="545"/>
      <c r="N471" s="545"/>
      <c r="O471" s="545"/>
      <c r="P471" s="545"/>
      <c r="Q471" s="545"/>
      <c r="R471" s="545"/>
      <c r="S471" s="545"/>
      <c r="T471" s="545"/>
      <c r="U471" s="545"/>
      <c r="V471" s="545"/>
      <c r="W471" s="545"/>
      <c r="X471" s="545"/>
      <c r="Y471" s="545"/>
      <c r="Z471" s="545"/>
    </row>
    <row r="472" ht="9.0" customHeight="1">
      <c r="A472" s="545"/>
      <c r="B472" s="545"/>
      <c r="C472" s="545"/>
      <c r="D472" s="545"/>
      <c r="E472" s="545"/>
      <c r="F472" s="545"/>
      <c r="G472" s="545"/>
      <c r="H472" s="545"/>
      <c r="I472" s="545"/>
      <c r="J472" s="545"/>
      <c r="K472" s="545"/>
      <c r="L472" s="545"/>
      <c r="M472" s="545"/>
      <c r="N472" s="545"/>
      <c r="O472" s="545"/>
      <c r="P472" s="545"/>
      <c r="Q472" s="545"/>
      <c r="R472" s="545"/>
      <c r="S472" s="545"/>
      <c r="T472" s="545"/>
      <c r="U472" s="545"/>
      <c r="V472" s="545"/>
      <c r="W472" s="545"/>
      <c r="X472" s="545"/>
      <c r="Y472" s="545"/>
      <c r="Z472" s="545"/>
    </row>
    <row r="473" ht="9.0" customHeight="1">
      <c r="A473" s="545"/>
      <c r="B473" s="545"/>
      <c r="C473" s="545"/>
      <c r="D473" s="545"/>
      <c r="E473" s="545"/>
      <c r="F473" s="545"/>
      <c r="G473" s="545"/>
      <c r="H473" s="545"/>
      <c r="I473" s="545"/>
      <c r="J473" s="545"/>
      <c r="K473" s="545"/>
      <c r="L473" s="545"/>
      <c r="M473" s="545"/>
      <c r="N473" s="545"/>
      <c r="O473" s="545"/>
      <c r="P473" s="545"/>
      <c r="Q473" s="545"/>
      <c r="R473" s="545"/>
      <c r="S473" s="545"/>
      <c r="T473" s="545"/>
      <c r="U473" s="545"/>
      <c r="V473" s="545"/>
      <c r="W473" s="545"/>
      <c r="X473" s="545"/>
      <c r="Y473" s="545"/>
      <c r="Z473" s="545"/>
    </row>
    <row r="474" ht="9.0" customHeight="1">
      <c r="A474" s="545"/>
      <c r="B474" s="545"/>
      <c r="C474" s="545"/>
      <c r="D474" s="545"/>
      <c r="E474" s="545"/>
      <c r="F474" s="545"/>
      <c r="G474" s="545"/>
      <c r="H474" s="545"/>
      <c r="I474" s="545"/>
      <c r="J474" s="545"/>
      <c r="K474" s="545"/>
      <c r="L474" s="545"/>
      <c r="M474" s="545"/>
      <c r="N474" s="545"/>
      <c r="O474" s="545"/>
      <c r="P474" s="545"/>
      <c r="Q474" s="545"/>
      <c r="R474" s="545"/>
      <c r="S474" s="545"/>
      <c r="T474" s="545"/>
      <c r="U474" s="545"/>
      <c r="V474" s="545"/>
      <c r="W474" s="545"/>
      <c r="X474" s="545"/>
      <c r="Y474" s="545"/>
      <c r="Z474" s="545"/>
    </row>
    <row r="475" ht="9.0" customHeight="1">
      <c r="A475" s="545"/>
      <c r="B475" s="545"/>
      <c r="C475" s="545"/>
      <c r="D475" s="545"/>
      <c r="E475" s="545"/>
      <c r="F475" s="545"/>
      <c r="G475" s="545"/>
      <c r="H475" s="545"/>
      <c r="I475" s="545"/>
      <c r="J475" s="545"/>
      <c r="K475" s="545"/>
      <c r="L475" s="545"/>
      <c r="M475" s="545"/>
      <c r="N475" s="545"/>
      <c r="O475" s="545"/>
      <c r="P475" s="545"/>
      <c r="Q475" s="545"/>
      <c r="R475" s="545"/>
      <c r="S475" s="545"/>
      <c r="T475" s="545"/>
      <c r="U475" s="545"/>
      <c r="V475" s="545"/>
      <c r="W475" s="545"/>
      <c r="X475" s="545"/>
      <c r="Y475" s="545"/>
      <c r="Z475" s="545"/>
    </row>
    <row r="476" ht="9.0" customHeight="1">
      <c r="A476" s="545"/>
      <c r="B476" s="545"/>
      <c r="C476" s="545"/>
      <c r="D476" s="545"/>
      <c r="E476" s="545"/>
      <c r="F476" s="545"/>
      <c r="G476" s="545"/>
      <c r="H476" s="545"/>
      <c r="I476" s="545"/>
      <c r="J476" s="545"/>
      <c r="K476" s="545"/>
      <c r="L476" s="545"/>
      <c r="M476" s="545"/>
      <c r="N476" s="545"/>
      <c r="O476" s="545"/>
      <c r="P476" s="545"/>
      <c r="Q476" s="545"/>
      <c r="R476" s="545"/>
      <c r="S476" s="545"/>
      <c r="T476" s="545"/>
      <c r="U476" s="545"/>
      <c r="V476" s="545"/>
      <c r="W476" s="545"/>
      <c r="X476" s="545"/>
      <c r="Y476" s="545"/>
      <c r="Z476" s="545"/>
    </row>
    <row r="477" ht="9.0" customHeight="1">
      <c r="A477" s="545"/>
      <c r="B477" s="545"/>
      <c r="C477" s="545"/>
      <c r="D477" s="545"/>
      <c r="E477" s="545"/>
      <c r="F477" s="545"/>
      <c r="G477" s="545"/>
      <c r="H477" s="545"/>
      <c r="I477" s="545"/>
      <c r="J477" s="545"/>
      <c r="K477" s="545"/>
      <c r="L477" s="545"/>
      <c r="M477" s="545"/>
      <c r="N477" s="545"/>
      <c r="O477" s="545"/>
      <c r="P477" s="545"/>
      <c r="Q477" s="545"/>
      <c r="R477" s="545"/>
      <c r="S477" s="545"/>
      <c r="T477" s="545"/>
      <c r="U477" s="545"/>
      <c r="V477" s="545"/>
      <c r="W477" s="545"/>
      <c r="X477" s="545"/>
      <c r="Y477" s="545"/>
      <c r="Z477" s="545"/>
    </row>
    <row r="478" ht="9.0" customHeight="1">
      <c r="A478" s="545"/>
      <c r="B478" s="545"/>
      <c r="C478" s="545"/>
      <c r="D478" s="545"/>
      <c r="E478" s="545"/>
      <c r="F478" s="545"/>
      <c r="G478" s="545"/>
      <c r="H478" s="545"/>
      <c r="I478" s="545"/>
      <c r="J478" s="545"/>
      <c r="K478" s="545"/>
      <c r="L478" s="545"/>
      <c r="M478" s="545"/>
      <c r="N478" s="545"/>
      <c r="O478" s="545"/>
      <c r="P478" s="545"/>
      <c r="Q478" s="545"/>
      <c r="R478" s="545"/>
      <c r="S478" s="545"/>
      <c r="T478" s="545"/>
      <c r="U478" s="545"/>
      <c r="V478" s="545"/>
      <c r="W478" s="545"/>
      <c r="X478" s="545"/>
      <c r="Y478" s="545"/>
      <c r="Z478" s="545"/>
    </row>
    <row r="479" ht="9.0" customHeight="1">
      <c r="A479" s="545"/>
      <c r="B479" s="545"/>
      <c r="C479" s="545"/>
      <c r="D479" s="545"/>
      <c r="E479" s="545"/>
      <c r="F479" s="545"/>
      <c r="G479" s="545"/>
      <c r="H479" s="545"/>
      <c r="I479" s="545"/>
      <c r="J479" s="545"/>
      <c r="K479" s="545"/>
      <c r="L479" s="545"/>
      <c r="M479" s="545"/>
      <c r="N479" s="545"/>
      <c r="O479" s="545"/>
      <c r="P479" s="545"/>
      <c r="Q479" s="545"/>
      <c r="R479" s="545"/>
      <c r="S479" s="545"/>
      <c r="T479" s="545"/>
      <c r="U479" s="545"/>
      <c r="V479" s="545"/>
      <c r="W479" s="545"/>
      <c r="X479" s="545"/>
      <c r="Y479" s="545"/>
      <c r="Z479" s="545"/>
    </row>
    <row r="480" ht="9.0" customHeight="1">
      <c r="A480" s="545"/>
      <c r="B480" s="545"/>
      <c r="C480" s="545"/>
      <c r="D480" s="545"/>
      <c r="E480" s="545"/>
      <c r="F480" s="545"/>
      <c r="G480" s="545"/>
      <c r="H480" s="545"/>
      <c r="I480" s="545"/>
      <c r="J480" s="545"/>
      <c r="K480" s="545"/>
      <c r="L480" s="545"/>
      <c r="M480" s="545"/>
      <c r="N480" s="545"/>
      <c r="O480" s="545"/>
      <c r="P480" s="545"/>
      <c r="Q480" s="545"/>
      <c r="R480" s="545"/>
      <c r="S480" s="545"/>
      <c r="T480" s="545"/>
      <c r="U480" s="545"/>
      <c r="V480" s="545"/>
      <c r="W480" s="545"/>
      <c r="X480" s="545"/>
      <c r="Y480" s="545"/>
      <c r="Z480" s="545"/>
    </row>
    <row r="481" ht="9.0" customHeight="1">
      <c r="A481" s="545"/>
      <c r="B481" s="545"/>
      <c r="C481" s="545"/>
      <c r="D481" s="545"/>
      <c r="E481" s="545"/>
      <c r="F481" s="545"/>
      <c r="G481" s="545"/>
      <c r="H481" s="545"/>
      <c r="I481" s="545"/>
      <c r="J481" s="545"/>
      <c r="K481" s="545"/>
      <c r="L481" s="545"/>
      <c r="M481" s="545"/>
      <c r="N481" s="545"/>
      <c r="O481" s="545"/>
      <c r="P481" s="545"/>
      <c r="Q481" s="545"/>
      <c r="R481" s="545"/>
      <c r="S481" s="545"/>
      <c r="T481" s="545"/>
      <c r="U481" s="545"/>
      <c r="V481" s="545"/>
      <c r="W481" s="545"/>
      <c r="X481" s="545"/>
      <c r="Y481" s="545"/>
      <c r="Z481" s="545"/>
    </row>
    <row r="482" ht="9.0" customHeight="1">
      <c r="A482" s="545"/>
      <c r="B482" s="545"/>
      <c r="C482" s="545"/>
      <c r="D482" s="545"/>
      <c r="E482" s="545"/>
      <c r="F482" s="545"/>
      <c r="G482" s="545"/>
      <c r="H482" s="545"/>
      <c r="I482" s="545"/>
      <c r="J482" s="545"/>
      <c r="K482" s="545"/>
      <c r="L482" s="545"/>
      <c r="M482" s="545"/>
      <c r="N482" s="545"/>
      <c r="O482" s="545"/>
      <c r="P482" s="545"/>
      <c r="Q482" s="545"/>
      <c r="R482" s="545"/>
      <c r="S482" s="545"/>
      <c r="T482" s="545"/>
      <c r="U482" s="545"/>
      <c r="V482" s="545"/>
      <c r="W482" s="545"/>
      <c r="X482" s="545"/>
      <c r="Y482" s="545"/>
      <c r="Z482" s="545"/>
    </row>
    <row r="483" ht="9.0" customHeight="1">
      <c r="A483" s="545"/>
      <c r="B483" s="545"/>
      <c r="C483" s="545"/>
      <c r="D483" s="545"/>
      <c r="E483" s="545"/>
      <c r="F483" s="545"/>
      <c r="G483" s="545"/>
      <c r="H483" s="545"/>
      <c r="I483" s="545"/>
      <c r="J483" s="545"/>
      <c r="K483" s="545"/>
      <c r="L483" s="545"/>
      <c r="M483" s="545"/>
      <c r="N483" s="545"/>
      <c r="O483" s="545"/>
      <c r="P483" s="545"/>
      <c r="Q483" s="545"/>
      <c r="R483" s="545"/>
      <c r="S483" s="545"/>
      <c r="T483" s="545"/>
      <c r="U483" s="545"/>
      <c r="V483" s="545"/>
      <c r="W483" s="545"/>
      <c r="X483" s="545"/>
      <c r="Y483" s="545"/>
      <c r="Z483" s="545"/>
    </row>
    <row r="484" ht="9.0" customHeight="1">
      <c r="A484" s="545"/>
      <c r="B484" s="545"/>
      <c r="C484" s="545"/>
      <c r="D484" s="545"/>
      <c r="E484" s="545"/>
      <c r="F484" s="545"/>
      <c r="G484" s="545"/>
      <c r="H484" s="545"/>
      <c r="I484" s="545"/>
      <c r="J484" s="545"/>
      <c r="K484" s="545"/>
      <c r="L484" s="545"/>
      <c r="M484" s="545"/>
      <c r="N484" s="545"/>
      <c r="O484" s="545"/>
      <c r="P484" s="545"/>
      <c r="Q484" s="545"/>
      <c r="R484" s="545"/>
      <c r="S484" s="545"/>
      <c r="T484" s="545"/>
      <c r="U484" s="545"/>
      <c r="V484" s="545"/>
      <c r="W484" s="545"/>
      <c r="X484" s="545"/>
      <c r="Y484" s="545"/>
      <c r="Z484" s="545"/>
    </row>
    <row r="485" ht="9.0" customHeight="1">
      <c r="A485" s="545"/>
      <c r="B485" s="545"/>
      <c r="C485" s="545"/>
      <c r="D485" s="545"/>
      <c r="E485" s="545"/>
      <c r="F485" s="545"/>
      <c r="G485" s="545"/>
      <c r="H485" s="545"/>
      <c r="I485" s="545"/>
      <c r="J485" s="545"/>
      <c r="K485" s="545"/>
      <c r="L485" s="545"/>
      <c r="M485" s="545"/>
      <c r="N485" s="545"/>
      <c r="O485" s="545"/>
      <c r="P485" s="545"/>
      <c r="Q485" s="545"/>
      <c r="R485" s="545"/>
      <c r="S485" s="545"/>
      <c r="T485" s="545"/>
      <c r="U485" s="545"/>
      <c r="V485" s="545"/>
      <c r="W485" s="545"/>
      <c r="X485" s="545"/>
      <c r="Y485" s="545"/>
      <c r="Z485" s="545"/>
    </row>
    <row r="486" ht="9.0" customHeight="1">
      <c r="A486" s="545"/>
      <c r="B486" s="545"/>
      <c r="C486" s="545"/>
      <c r="D486" s="545"/>
      <c r="E486" s="545"/>
      <c r="F486" s="545"/>
      <c r="G486" s="545"/>
      <c r="H486" s="545"/>
      <c r="I486" s="545"/>
      <c r="J486" s="545"/>
      <c r="K486" s="545"/>
      <c r="L486" s="545"/>
      <c r="M486" s="545"/>
      <c r="N486" s="545"/>
      <c r="O486" s="545"/>
      <c r="P486" s="545"/>
      <c r="Q486" s="545"/>
      <c r="R486" s="545"/>
      <c r="S486" s="545"/>
      <c r="T486" s="545"/>
      <c r="U486" s="545"/>
      <c r="V486" s="545"/>
      <c r="W486" s="545"/>
      <c r="X486" s="545"/>
      <c r="Y486" s="545"/>
      <c r="Z486" s="545"/>
    </row>
    <row r="487" ht="9.0" customHeight="1">
      <c r="A487" s="545"/>
      <c r="B487" s="545"/>
      <c r="C487" s="545"/>
      <c r="D487" s="545"/>
      <c r="E487" s="545"/>
      <c r="F487" s="545"/>
      <c r="G487" s="545"/>
      <c r="H487" s="545"/>
      <c r="I487" s="545"/>
      <c r="J487" s="545"/>
      <c r="K487" s="545"/>
      <c r="L487" s="545"/>
      <c r="M487" s="545"/>
      <c r="N487" s="545"/>
      <c r="O487" s="545"/>
      <c r="P487" s="545"/>
      <c r="Q487" s="545"/>
      <c r="R487" s="545"/>
      <c r="S487" s="545"/>
      <c r="T487" s="545"/>
      <c r="U487" s="545"/>
      <c r="V487" s="545"/>
      <c r="W487" s="545"/>
      <c r="X487" s="545"/>
      <c r="Y487" s="545"/>
      <c r="Z487" s="545"/>
    </row>
    <row r="488" ht="9.0" customHeight="1">
      <c r="A488" s="545"/>
      <c r="B488" s="545"/>
      <c r="C488" s="545"/>
      <c r="D488" s="545"/>
      <c r="E488" s="545"/>
      <c r="F488" s="545"/>
      <c r="G488" s="545"/>
      <c r="H488" s="545"/>
      <c r="I488" s="545"/>
      <c r="J488" s="545"/>
      <c r="K488" s="545"/>
      <c r="L488" s="545"/>
      <c r="M488" s="545"/>
      <c r="N488" s="545"/>
      <c r="O488" s="545"/>
      <c r="P488" s="545"/>
      <c r="Q488" s="545"/>
      <c r="R488" s="545"/>
      <c r="S488" s="545"/>
      <c r="T488" s="545"/>
      <c r="U488" s="545"/>
      <c r="V488" s="545"/>
      <c r="W488" s="545"/>
      <c r="X488" s="545"/>
      <c r="Y488" s="545"/>
      <c r="Z488" s="545"/>
    </row>
    <row r="489" ht="9.0" customHeight="1">
      <c r="A489" s="545"/>
      <c r="B489" s="545"/>
      <c r="C489" s="545"/>
      <c r="D489" s="545"/>
      <c r="E489" s="545"/>
      <c r="F489" s="545"/>
      <c r="G489" s="545"/>
      <c r="H489" s="545"/>
      <c r="I489" s="545"/>
      <c r="J489" s="545"/>
      <c r="K489" s="545"/>
      <c r="L489" s="545"/>
      <c r="M489" s="545"/>
      <c r="N489" s="545"/>
      <c r="O489" s="545"/>
      <c r="P489" s="545"/>
      <c r="Q489" s="545"/>
      <c r="R489" s="545"/>
      <c r="S489" s="545"/>
      <c r="T489" s="545"/>
      <c r="U489" s="545"/>
      <c r="V489" s="545"/>
      <c r="W489" s="545"/>
      <c r="X489" s="545"/>
      <c r="Y489" s="545"/>
      <c r="Z489" s="545"/>
    </row>
    <row r="490" ht="9.0" customHeight="1">
      <c r="A490" s="545"/>
      <c r="B490" s="545"/>
      <c r="C490" s="545"/>
      <c r="D490" s="545"/>
      <c r="E490" s="545"/>
      <c r="F490" s="545"/>
      <c r="G490" s="545"/>
      <c r="H490" s="545"/>
      <c r="I490" s="545"/>
      <c r="J490" s="545"/>
      <c r="K490" s="545"/>
      <c r="L490" s="545"/>
      <c r="M490" s="545"/>
      <c r="N490" s="545"/>
      <c r="O490" s="545"/>
      <c r="P490" s="545"/>
      <c r="Q490" s="545"/>
      <c r="R490" s="545"/>
      <c r="S490" s="545"/>
      <c r="T490" s="545"/>
      <c r="U490" s="545"/>
      <c r="V490" s="545"/>
      <c r="W490" s="545"/>
      <c r="X490" s="545"/>
      <c r="Y490" s="545"/>
      <c r="Z490" s="545"/>
    </row>
    <row r="491" ht="9.0" customHeight="1">
      <c r="A491" s="545"/>
      <c r="B491" s="545"/>
      <c r="C491" s="545"/>
      <c r="D491" s="545"/>
      <c r="E491" s="545"/>
      <c r="F491" s="545"/>
      <c r="G491" s="545"/>
      <c r="H491" s="545"/>
      <c r="I491" s="545"/>
      <c r="J491" s="545"/>
      <c r="K491" s="545"/>
      <c r="L491" s="545"/>
      <c r="M491" s="545"/>
      <c r="N491" s="545"/>
      <c r="O491" s="545"/>
      <c r="P491" s="545"/>
      <c r="Q491" s="545"/>
      <c r="R491" s="545"/>
      <c r="S491" s="545"/>
      <c r="T491" s="545"/>
      <c r="U491" s="545"/>
      <c r="V491" s="545"/>
      <c r="W491" s="545"/>
      <c r="X491" s="545"/>
      <c r="Y491" s="545"/>
      <c r="Z491" s="545"/>
    </row>
    <row r="492" ht="9.0" customHeight="1">
      <c r="A492" s="545"/>
      <c r="B492" s="545"/>
      <c r="C492" s="545"/>
      <c r="D492" s="545"/>
      <c r="E492" s="545"/>
      <c r="F492" s="545"/>
      <c r="G492" s="545"/>
      <c r="H492" s="545"/>
      <c r="I492" s="545"/>
      <c r="J492" s="545"/>
      <c r="K492" s="545"/>
      <c r="L492" s="545"/>
      <c r="M492" s="545"/>
      <c r="N492" s="545"/>
      <c r="O492" s="545"/>
      <c r="P492" s="545"/>
      <c r="Q492" s="545"/>
      <c r="R492" s="545"/>
      <c r="S492" s="545"/>
      <c r="T492" s="545"/>
      <c r="U492" s="545"/>
      <c r="V492" s="545"/>
      <c r="W492" s="545"/>
      <c r="X492" s="545"/>
      <c r="Y492" s="545"/>
      <c r="Z492" s="545"/>
    </row>
    <row r="493" ht="9.0" customHeight="1">
      <c r="A493" s="545"/>
      <c r="B493" s="545"/>
      <c r="C493" s="545"/>
      <c r="D493" s="545"/>
      <c r="E493" s="545"/>
      <c r="F493" s="545"/>
      <c r="G493" s="545"/>
      <c r="H493" s="545"/>
      <c r="I493" s="545"/>
      <c r="J493" s="545"/>
      <c r="K493" s="545"/>
      <c r="L493" s="545"/>
      <c r="M493" s="545"/>
      <c r="N493" s="545"/>
      <c r="O493" s="545"/>
      <c r="P493" s="545"/>
      <c r="Q493" s="545"/>
      <c r="R493" s="545"/>
      <c r="S493" s="545"/>
      <c r="T493" s="545"/>
      <c r="U493" s="545"/>
      <c r="V493" s="545"/>
      <c r="W493" s="545"/>
      <c r="X493" s="545"/>
      <c r="Y493" s="545"/>
      <c r="Z493" s="545"/>
    </row>
    <row r="494" ht="9.0" customHeight="1">
      <c r="A494" s="545"/>
      <c r="B494" s="545"/>
      <c r="C494" s="545"/>
      <c r="D494" s="545"/>
      <c r="E494" s="545"/>
      <c r="F494" s="545"/>
      <c r="G494" s="545"/>
      <c r="H494" s="545"/>
      <c r="I494" s="545"/>
      <c r="J494" s="545"/>
      <c r="K494" s="545"/>
      <c r="L494" s="545"/>
      <c r="M494" s="545"/>
      <c r="N494" s="545"/>
      <c r="O494" s="545"/>
      <c r="P494" s="545"/>
      <c r="Q494" s="545"/>
      <c r="R494" s="545"/>
      <c r="S494" s="545"/>
      <c r="T494" s="545"/>
      <c r="U494" s="545"/>
      <c r="V494" s="545"/>
      <c r="W494" s="545"/>
      <c r="X494" s="545"/>
      <c r="Y494" s="545"/>
      <c r="Z494" s="545"/>
    </row>
    <row r="495" ht="9.0" customHeight="1">
      <c r="A495" s="545"/>
      <c r="B495" s="545"/>
      <c r="C495" s="545"/>
      <c r="D495" s="545"/>
      <c r="E495" s="545"/>
      <c r="F495" s="545"/>
      <c r="G495" s="545"/>
      <c r="H495" s="545"/>
      <c r="I495" s="545"/>
      <c r="J495" s="545"/>
      <c r="K495" s="545"/>
      <c r="L495" s="545"/>
      <c r="M495" s="545"/>
      <c r="N495" s="545"/>
      <c r="O495" s="545"/>
      <c r="P495" s="545"/>
      <c r="Q495" s="545"/>
      <c r="R495" s="545"/>
      <c r="S495" s="545"/>
      <c r="T495" s="545"/>
      <c r="U495" s="545"/>
      <c r="V495" s="545"/>
      <c r="W495" s="545"/>
      <c r="X495" s="545"/>
      <c r="Y495" s="545"/>
      <c r="Z495" s="545"/>
    </row>
    <row r="496" ht="9.0" customHeight="1">
      <c r="A496" s="545"/>
      <c r="B496" s="545"/>
      <c r="C496" s="545"/>
      <c r="D496" s="545"/>
      <c r="E496" s="545"/>
      <c r="F496" s="545"/>
      <c r="G496" s="545"/>
      <c r="H496" s="545"/>
      <c r="I496" s="545"/>
      <c r="J496" s="545"/>
      <c r="K496" s="545"/>
      <c r="L496" s="545"/>
      <c r="M496" s="545"/>
      <c r="N496" s="545"/>
      <c r="O496" s="545"/>
      <c r="P496" s="545"/>
      <c r="Q496" s="545"/>
      <c r="R496" s="545"/>
      <c r="S496" s="545"/>
      <c r="T496" s="545"/>
      <c r="U496" s="545"/>
      <c r="V496" s="545"/>
      <c r="W496" s="545"/>
      <c r="X496" s="545"/>
      <c r="Y496" s="545"/>
      <c r="Z496" s="545"/>
    </row>
    <row r="497" ht="9.0" customHeight="1">
      <c r="A497" s="545"/>
      <c r="B497" s="545"/>
      <c r="C497" s="545"/>
      <c r="D497" s="545"/>
      <c r="E497" s="545"/>
      <c r="F497" s="545"/>
      <c r="G497" s="545"/>
      <c r="H497" s="545"/>
      <c r="I497" s="545"/>
      <c r="J497" s="545"/>
      <c r="K497" s="545"/>
      <c r="L497" s="545"/>
      <c r="M497" s="545"/>
      <c r="N497" s="545"/>
      <c r="O497" s="545"/>
      <c r="P497" s="545"/>
      <c r="Q497" s="545"/>
      <c r="R497" s="545"/>
      <c r="S497" s="545"/>
      <c r="T497" s="545"/>
      <c r="U497" s="545"/>
      <c r="V497" s="545"/>
      <c r="W497" s="545"/>
      <c r="X497" s="545"/>
      <c r="Y497" s="545"/>
      <c r="Z497" s="545"/>
    </row>
    <row r="498" ht="9.0" customHeight="1">
      <c r="A498" s="545"/>
      <c r="B498" s="545"/>
      <c r="C498" s="545"/>
      <c r="D498" s="545"/>
      <c r="E498" s="545"/>
      <c r="F498" s="545"/>
      <c r="G498" s="545"/>
      <c r="H498" s="545"/>
      <c r="I498" s="545"/>
      <c r="J498" s="545"/>
      <c r="K498" s="545"/>
      <c r="L498" s="545"/>
      <c r="M498" s="545"/>
      <c r="N498" s="545"/>
      <c r="O498" s="545"/>
      <c r="P498" s="545"/>
      <c r="Q498" s="545"/>
      <c r="R498" s="545"/>
      <c r="S498" s="545"/>
      <c r="T498" s="545"/>
      <c r="U498" s="545"/>
      <c r="V498" s="545"/>
      <c r="W498" s="545"/>
      <c r="X498" s="545"/>
      <c r="Y498" s="545"/>
      <c r="Z498" s="545"/>
    </row>
    <row r="499" ht="9.0" customHeight="1">
      <c r="A499" s="545"/>
      <c r="B499" s="545"/>
      <c r="C499" s="545"/>
      <c r="D499" s="545"/>
      <c r="E499" s="545"/>
      <c r="F499" s="545"/>
      <c r="G499" s="545"/>
      <c r="H499" s="545"/>
      <c r="I499" s="545"/>
      <c r="J499" s="545"/>
      <c r="K499" s="545"/>
      <c r="L499" s="545"/>
      <c r="M499" s="545"/>
      <c r="N499" s="545"/>
      <c r="O499" s="545"/>
      <c r="P499" s="545"/>
      <c r="Q499" s="545"/>
      <c r="R499" s="545"/>
      <c r="S499" s="545"/>
      <c r="T499" s="545"/>
      <c r="U499" s="545"/>
      <c r="V499" s="545"/>
      <c r="W499" s="545"/>
      <c r="X499" s="545"/>
      <c r="Y499" s="545"/>
      <c r="Z499" s="545"/>
    </row>
    <row r="500" ht="9.0" customHeight="1">
      <c r="A500" s="545"/>
      <c r="B500" s="545"/>
      <c r="C500" s="545"/>
      <c r="D500" s="545"/>
      <c r="E500" s="545"/>
      <c r="F500" s="545"/>
      <c r="G500" s="545"/>
      <c r="H500" s="545"/>
      <c r="I500" s="545"/>
      <c r="J500" s="545"/>
      <c r="K500" s="545"/>
      <c r="L500" s="545"/>
      <c r="M500" s="545"/>
      <c r="N500" s="545"/>
      <c r="O500" s="545"/>
      <c r="P500" s="545"/>
      <c r="Q500" s="545"/>
      <c r="R500" s="545"/>
      <c r="S500" s="545"/>
      <c r="T500" s="545"/>
      <c r="U500" s="545"/>
      <c r="V500" s="545"/>
      <c r="W500" s="545"/>
      <c r="X500" s="545"/>
      <c r="Y500" s="545"/>
      <c r="Z500" s="545"/>
    </row>
    <row r="501" ht="9.0" customHeight="1">
      <c r="A501" s="545"/>
      <c r="B501" s="545"/>
      <c r="C501" s="545"/>
      <c r="D501" s="545"/>
      <c r="E501" s="545"/>
      <c r="F501" s="545"/>
      <c r="G501" s="545"/>
      <c r="H501" s="545"/>
      <c r="I501" s="545"/>
      <c r="J501" s="545"/>
      <c r="K501" s="545"/>
      <c r="L501" s="545"/>
      <c r="M501" s="545"/>
      <c r="N501" s="545"/>
      <c r="O501" s="545"/>
      <c r="P501" s="545"/>
      <c r="Q501" s="545"/>
      <c r="R501" s="545"/>
      <c r="S501" s="545"/>
      <c r="T501" s="545"/>
      <c r="U501" s="545"/>
      <c r="V501" s="545"/>
      <c r="W501" s="545"/>
      <c r="X501" s="545"/>
      <c r="Y501" s="545"/>
      <c r="Z501" s="545"/>
    </row>
    <row r="502" ht="9.0" customHeight="1">
      <c r="A502" s="545"/>
      <c r="B502" s="545"/>
      <c r="C502" s="545"/>
      <c r="D502" s="545"/>
      <c r="E502" s="545"/>
      <c r="F502" s="545"/>
      <c r="G502" s="545"/>
      <c r="H502" s="545"/>
      <c r="I502" s="545"/>
      <c r="J502" s="545"/>
      <c r="K502" s="545"/>
      <c r="L502" s="545"/>
      <c r="M502" s="545"/>
      <c r="N502" s="545"/>
      <c r="O502" s="545"/>
      <c r="P502" s="545"/>
      <c r="Q502" s="545"/>
      <c r="R502" s="545"/>
      <c r="S502" s="545"/>
      <c r="T502" s="545"/>
      <c r="U502" s="545"/>
      <c r="V502" s="545"/>
      <c r="W502" s="545"/>
      <c r="X502" s="545"/>
      <c r="Y502" s="545"/>
      <c r="Z502" s="545"/>
    </row>
    <row r="503" ht="9.0" customHeight="1">
      <c r="A503" s="545"/>
      <c r="B503" s="545"/>
      <c r="C503" s="545"/>
      <c r="D503" s="545"/>
      <c r="E503" s="545"/>
      <c r="F503" s="545"/>
      <c r="G503" s="545"/>
      <c r="H503" s="545"/>
      <c r="I503" s="545"/>
      <c r="J503" s="545"/>
      <c r="K503" s="545"/>
      <c r="L503" s="545"/>
      <c r="M503" s="545"/>
      <c r="N503" s="545"/>
      <c r="O503" s="545"/>
      <c r="P503" s="545"/>
      <c r="Q503" s="545"/>
      <c r="R503" s="545"/>
      <c r="S503" s="545"/>
      <c r="T503" s="545"/>
      <c r="U503" s="545"/>
      <c r="V503" s="545"/>
      <c r="W503" s="545"/>
      <c r="X503" s="545"/>
      <c r="Y503" s="545"/>
      <c r="Z503" s="545"/>
    </row>
    <row r="504" ht="9.0" customHeight="1">
      <c r="A504" s="545"/>
      <c r="B504" s="545"/>
      <c r="C504" s="545"/>
      <c r="D504" s="545"/>
      <c r="E504" s="545"/>
      <c r="F504" s="545"/>
      <c r="G504" s="545"/>
      <c r="H504" s="545"/>
      <c r="I504" s="545"/>
      <c r="J504" s="545"/>
      <c r="K504" s="545"/>
      <c r="L504" s="545"/>
      <c r="M504" s="545"/>
      <c r="N504" s="545"/>
      <c r="O504" s="545"/>
      <c r="P504" s="545"/>
      <c r="Q504" s="545"/>
      <c r="R504" s="545"/>
      <c r="S504" s="545"/>
      <c r="T504" s="545"/>
      <c r="U504" s="545"/>
      <c r="V504" s="545"/>
      <c r="W504" s="545"/>
      <c r="X504" s="545"/>
      <c r="Y504" s="545"/>
      <c r="Z504" s="545"/>
    </row>
    <row r="505" ht="9.0" customHeight="1">
      <c r="A505" s="545"/>
      <c r="B505" s="545"/>
      <c r="C505" s="545"/>
      <c r="D505" s="545"/>
      <c r="E505" s="545"/>
      <c r="F505" s="545"/>
      <c r="G505" s="545"/>
      <c r="H505" s="545"/>
      <c r="I505" s="545"/>
      <c r="J505" s="545"/>
      <c r="K505" s="545"/>
      <c r="L505" s="545"/>
      <c r="M505" s="545"/>
      <c r="N505" s="545"/>
      <c r="O505" s="545"/>
      <c r="P505" s="545"/>
      <c r="Q505" s="545"/>
      <c r="R505" s="545"/>
      <c r="S505" s="545"/>
      <c r="T505" s="545"/>
      <c r="U505" s="545"/>
      <c r="V505" s="545"/>
      <c r="W505" s="545"/>
      <c r="X505" s="545"/>
      <c r="Y505" s="545"/>
      <c r="Z505" s="545"/>
    </row>
    <row r="506" ht="9.0" customHeight="1">
      <c r="A506" s="545"/>
      <c r="B506" s="545"/>
      <c r="C506" s="545"/>
      <c r="D506" s="545"/>
      <c r="E506" s="545"/>
      <c r="F506" s="545"/>
      <c r="G506" s="545"/>
      <c r="H506" s="545"/>
      <c r="I506" s="545"/>
      <c r="J506" s="545"/>
      <c r="K506" s="545"/>
      <c r="L506" s="545"/>
      <c r="M506" s="545"/>
      <c r="N506" s="545"/>
      <c r="O506" s="545"/>
      <c r="P506" s="545"/>
      <c r="Q506" s="545"/>
      <c r="R506" s="545"/>
      <c r="S506" s="545"/>
      <c r="T506" s="545"/>
      <c r="U506" s="545"/>
      <c r="V506" s="545"/>
      <c r="W506" s="545"/>
      <c r="X506" s="545"/>
      <c r="Y506" s="545"/>
      <c r="Z506" s="545"/>
    </row>
    <row r="507" ht="9.0" customHeight="1">
      <c r="A507" s="545"/>
      <c r="B507" s="545"/>
      <c r="C507" s="545"/>
      <c r="D507" s="545"/>
      <c r="E507" s="545"/>
      <c r="F507" s="545"/>
      <c r="G507" s="545"/>
      <c r="H507" s="545"/>
      <c r="I507" s="545"/>
      <c r="J507" s="545"/>
      <c r="K507" s="545"/>
      <c r="L507" s="545"/>
      <c r="M507" s="545"/>
      <c r="N507" s="545"/>
      <c r="O507" s="545"/>
      <c r="P507" s="545"/>
      <c r="Q507" s="545"/>
      <c r="R507" s="545"/>
      <c r="S507" s="545"/>
      <c r="T507" s="545"/>
      <c r="U507" s="545"/>
      <c r="V507" s="545"/>
      <c r="W507" s="545"/>
      <c r="X507" s="545"/>
      <c r="Y507" s="545"/>
      <c r="Z507" s="545"/>
    </row>
    <row r="508" ht="9.0" customHeight="1">
      <c r="A508" s="545"/>
      <c r="B508" s="545"/>
      <c r="C508" s="545"/>
      <c r="D508" s="545"/>
      <c r="E508" s="545"/>
      <c r="F508" s="545"/>
      <c r="G508" s="545"/>
      <c r="H508" s="545"/>
      <c r="I508" s="545"/>
      <c r="J508" s="545"/>
      <c r="K508" s="545"/>
      <c r="L508" s="545"/>
      <c r="M508" s="545"/>
      <c r="N508" s="545"/>
      <c r="O508" s="545"/>
      <c r="P508" s="545"/>
      <c r="Q508" s="545"/>
      <c r="R508" s="545"/>
      <c r="S508" s="545"/>
      <c r="T508" s="545"/>
      <c r="U508" s="545"/>
      <c r="V508" s="545"/>
      <c r="W508" s="545"/>
      <c r="X508" s="545"/>
      <c r="Y508" s="545"/>
      <c r="Z508" s="545"/>
    </row>
    <row r="509" ht="9.0" customHeight="1">
      <c r="A509" s="545"/>
      <c r="B509" s="545"/>
      <c r="C509" s="545"/>
      <c r="D509" s="545"/>
      <c r="E509" s="545"/>
      <c r="F509" s="545"/>
      <c r="G509" s="545"/>
      <c r="H509" s="545"/>
      <c r="I509" s="545"/>
      <c r="J509" s="545"/>
      <c r="K509" s="545"/>
      <c r="L509" s="545"/>
      <c r="M509" s="545"/>
      <c r="N509" s="545"/>
      <c r="O509" s="545"/>
      <c r="P509" s="545"/>
      <c r="Q509" s="545"/>
      <c r="R509" s="545"/>
      <c r="S509" s="545"/>
      <c r="T509" s="545"/>
      <c r="U509" s="545"/>
      <c r="V509" s="545"/>
      <c r="W509" s="545"/>
      <c r="X509" s="545"/>
      <c r="Y509" s="545"/>
      <c r="Z509" s="545"/>
    </row>
    <row r="510" ht="9.0" customHeight="1">
      <c r="A510" s="545"/>
      <c r="B510" s="545"/>
      <c r="C510" s="545"/>
      <c r="D510" s="545"/>
      <c r="E510" s="545"/>
      <c r="F510" s="545"/>
      <c r="G510" s="545"/>
      <c r="H510" s="545"/>
      <c r="I510" s="545"/>
      <c r="J510" s="545"/>
      <c r="K510" s="545"/>
      <c r="L510" s="545"/>
      <c r="M510" s="545"/>
      <c r="N510" s="545"/>
      <c r="O510" s="545"/>
      <c r="P510" s="545"/>
      <c r="Q510" s="545"/>
      <c r="R510" s="545"/>
      <c r="S510" s="545"/>
      <c r="T510" s="545"/>
      <c r="U510" s="545"/>
      <c r="V510" s="545"/>
      <c r="W510" s="545"/>
      <c r="X510" s="545"/>
      <c r="Y510" s="545"/>
      <c r="Z510" s="545"/>
    </row>
    <row r="511" ht="9.0" customHeight="1">
      <c r="A511" s="545"/>
      <c r="B511" s="545"/>
      <c r="C511" s="545"/>
      <c r="D511" s="545"/>
      <c r="E511" s="545"/>
      <c r="F511" s="545"/>
      <c r="G511" s="545"/>
      <c r="H511" s="545"/>
      <c r="I511" s="545"/>
      <c r="J511" s="545"/>
      <c r="K511" s="545"/>
      <c r="L511" s="545"/>
      <c r="M511" s="545"/>
      <c r="N511" s="545"/>
      <c r="O511" s="545"/>
      <c r="P511" s="545"/>
      <c r="Q511" s="545"/>
      <c r="R511" s="545"/>
      <c r="S511" s="545"/>
      <c r="T511" s="545"/>
      <c r="U511" s="545"/>
      <c r="V511" s="545"/>
      <c r="W511" s="545"/>
      <c r="X511" s="545"/>
      <c r="Y511" s="545"/>
      <c r="Z511" s="545"/>
    </row>
    <row r="512" ht="9.0" customHeight="1">
      <c r="A512" s="545"/>
      <c r="B512" s="545"/>
      <c r="C512" s="545"/>
      <c r="D512" s="545"/>
      <c r="E512" s="545"/>
      <c r="F512" s="545"/>
      <c r="G512" s="545"/>
      <c r="H512" s="545"/>
      <c r="I512" s="545"/>
      <c r="J512" s="545"/>
      <c r="K512" s="545"/>
      <c r="L512" s="545"/>
      <c r="M512" s="545"/>
      <c r="N512" s="545"/>
      <c r="O512" s="545"/>
      <c r="P512" s="545"/>
      <c r="Q512" s="545"/>
      <c r="R512" s="545"/>
      <c r="S512" s="545"/>
      <c r="T512" s="545"/>
      <c r="U512" s="545"/>
      <c r="V512" s="545"/>
      <c r="W512" s="545"/>
      <c r="X512" s="545"/>
      <c r="Y512" s="545"/>
      <c r="Z512" s="545"/>
    </row>
    <row r="513" ht="9.0" customHeight="1">
      <c r="A513" s="545"/>
      <c r="B513" s="545"/>
      <c r="C513" s="545"/>
      <c r="D513" s="545"/>
      <c r="E513" s="545"/>
      <c r="F513" s="545"/>
      <c r="G513" s="545"/>
      <c r="H513" s="545"/>
      <c r="I513" s="545"/>
      <c r="J513" s="545"/>
      <c r="K513" s="545"/>
      <c r="L513" s="545"/>
      <c r="M513" s="545"/>
      <c r="N513" s="545"/>
      <c r="O513" s="545"/>
      <c r="P513" s="545"/>
      <c r="Q513" s="545"/>
      <c r="R513" s="545"/>
      <c r="S513" s="545"/>
      <c r="T513" s="545"/>
      <c r="U513" s="545"/>
      <c r="V513" s="545"/>
      <c r="W513" s="545"/>
      <c r="X513" s="545"/>
      <c r="Y513" s="545"/>
      <c r="Z513" s="545"/>
    </row>
    <row r="514" ht="9.0" customHeight="1">
      <c r="A514" s="545"/>
      <c r="B514" s="545"/>
      <c r="C514" s="545"/>
      <c r="D514" s="545"/>
      <c r="E514" s="545"/>
      <c r="F514" s="545"/>
      <c r="G514" s="545"/>
      <c r="H514" s="545"/>
      <c r="I514" s="545"/>
      <c r="J514" s="545"/>
      <c r="K514" s="545"/>
      <c r="L514" s="545"/>
      <c r="M514" s="545"/>
      <c r="N514" s="545"/>
      <c r="O514" s="545"/>
      <c r="P514" s="545"/>
      <c r="Q514" s="545"/>
      <c r="R514" s="545"/>
      <c r="S514" s="545"/>
      <c r="T514" s="545"/>
      <c r="U514" s="545"/>
      <c r="V514" s="545"/>
      <c r="W514" s="545"/>
      <c r="X514" s="545"/>
      <c r="Y514" s="545"/>
      <c r="Z514" s="545"/>
    </row>
    <row r="515" ht="9.0" customHeight="1">
      <c r="A515" s="545"/>
      <c r="B515" s="545"/>
      <c r="C515" s="545"/>
      <c r="D515" s="545"/>
      <c r="E515" s="545"/>
      <c r="F515" s="545"/>
      <c r="G515" s="545"/>
      <c r="H515" s="545"/>
      <c r="I515" s="545"/>
      <c r="J515" s="545"/>
      <c r="K515" s="545"/>
      <c r="L515" s="545"/>
      <c r="M515" s="545"/>
      <c r="N515" s="545"/>
      <c r="O515" s="545"/>
      <c r="P515" s="545"/>
      <c r="Q515" s="545"/>
      <c r="R515" s="545"/>
      <c r="S515" s="545"/>
      <c r="T515" s="545"/>
      <c r="U515" s="545"/>
      <c r="V515" s="545"/>
      <c r="W515" s="545"/>
      <c r="X515" s="545"/>
      <c r="Y515" s="545"/>
      <c r="Z515" s="545"/>
    </row>
    <row r="516" ht="9.0" customHeight="1">
      <c r="A516" s="545"/>
      <c r="B516" s="545"/>
      <c r="C516" s="545"/>
      <c r="D516" s="545"/>
      <c r="E516" s="545"/>
      <c r="F516" s="545"/>
      <c r="G516" s="545"/>
      <c r="H516" s="545"/>
      <c r="I516" s="545"/>
      <c r="J516" s="545"/>
      <c r="K516" s="545"/>
      <c r="L516" s="545"/>
      <c r="M516" s="545"/>
      <c r="N516" s="545"/>
      <c r="O516" s="545"/>
      <c r="P516" s="545"/>
      <c r="Q516" s="545"/>
      <c r="R516" s="545"/>
      <c r="S516" s="545"/>
      <c r="T516" s="545"/>
      <c r="U516" s="545"/>
      <c r="V516" s="545"/>
      <c r="W516" s="545"/>
      <c r="X516" s="545"/>
      <c r="Y516" s="545"/>
      <c r="Z516" s="545"/>
    </row>
    <row r="517" ht="9.0" customHeight="1">
      <c r="A517" s="545"/>
      <c r="B517" s="545"/>
      <c r="C517" s="545"/>
      <c r="D517" s="545"/>
      <c r="E517" s="545"/>
      <c r="F517" s="545"/>
      <c r="G517" s="545"/>
      <c r="H517" s="545"/>
      <c r="I517" s="545"/>
      <c r="J517" s="545"/>
      <c r="K517" s="545"/>
      <c r="L517" s="545"/>
      <c r="M517" s="545"/>
      <c r="N517" s="545"/>
      <c r="O517" s="545"/>
      <c r="P517" s="545"/>
      <c r="Q517" s="545"/>
      <c r="R517" s="545"/>
      <c r="S517" s="545"/>
      <c r="T517" s="545"/>
      <c r="U517" s="545"/>
      <c r="V517" s="545"/>
      <c r="W517" s="545"/>
      <c r="X517" s="545"/>
      <c r="Y517" s="545"/>
      <c r="Z517" s="545"/>
    </row>
    <row r="518" ht="9.0" customHeight="1">
      <c r="A518" s="545"/>
      <c r="B518" s="545"/>
      <c r="C518" s="545"/>
      <c r="D518" s="545"/>
      <c r="E518" s="545"/>
      <c r="F518" s="545"/>
      <c r="G518" s="545"/>
      <c r="H518" s="545"/>
      <c r="I518" s="545"/>
      <c r="J518" s="545"/>
      <c r="K518" s="545"/>
      <c r="L518" s="545"/>
      <c r="M518" s="545"/>
      <c r="N518" s="545"/>
      <c r="O518" s="545"/>
      <c r="P518" s="545"/>
      <c r="Q518" s="545"/>
      <c r="R518" s="545"/>
      <c r="S518" s="545"/>
      <c r="T518" s="545"/>
      <c r="U518" s="545"/>
      <c r="V518" s="545"/>
      <c r="W518" s="545"/>
      <c r="X518" s="545"/>
      <c r="Y518" s="545"/>
      <c r="Z518" s="545"/>
    </row>
    <row r="519" ht="9.0" customHeight="1">
      <c r="A519" s="545"/>
      <c r="B519" s="545"/>
      <c r="C519" s="545"/>
      <c r="D519" s="545"/>
      <c r="E519" s="545"/>
      <c r="F519" s="545"/>
      <c r="G519" s="545"/>
      <c r="H519" s="545"/>
      <c r="I519" s="545"/>
      <c r="J519" s="545"/>
      <c r="K519" s="545"/>
      <c r="L519" s="545"/>
      <c r="M519" s="545"/>
      <c r="N519" s="545"/>
      <c r="O519" s="545"/>
      <c r="P519" s="545"/>
      <c r="Q519" s="545"/>
      <c r="R519" s="545"/>
      <c r="S519" s="545"/>
      <c r="T519" s="545"/>
      <c r="U519" s="545"/>
      <c r="V519" s="545"/>
      <c r="W519" s="545"/>
      <c r="X519" s="545"/>
      <c r="Y519" s="545"/>
      <c r="Z519" s="545"/>
    </row>
    <row r="520" ht="9.0" customHeight="1">
      <c r="A520" s="545"/>
      <c r="B520" s="545"/>
      <c r="C520" s="545"/>
      <c r="D520" s="545"/>
      <c r="E520" s="545"/>
      <c r="F520" s="545"/>
      <c r="G520" s="545"/>
      <c r="H520" s="545"/>
      <c r="I520" s="545"/>
      <c r="J520" s="545"/>
      <c r="K520" s="545"/>
      <c r="L520" s="545"/>
      <c r="M520" s="545"/>
      <c r="N520" s="545"/>
      <c r="O520" s="545"/>
      <c r="P520" s="545"/>
      <c r="Q520" s="545"/>
      <c r="R520" s="545"/>
      <c r="S520" s="545"/>
      <c r="T520" s="545"/>
      <c r="U520" s="545"/>
      <c r="V520" s="545"/>
      <c r="W520" s="545"/>
      <c r="X520" s="545"/>
      <c r="Y520" s="545"/>
      <c r="Z520" s="545"/>
    </row>
    <row r="521" ht="9.0" customHeight="1">
      <c r="A521" s="545"/>
      <c r="B521" s="545"/>
      <c r="C521" s="545"/>
      <c r="D521" s="545"/>
      <c r="E521" s="545"/>
      <c r="F521" s="545"/>
      <c r="G521" s="545"/>
      <c r="H521" s="545"/>
      <c r="I521" s="545"/>
      <c r="J521" s="545"/>
      <c r="K521" s="545"/>
      <c r="L521" s="545"/>
      <c r="M521" s="545"/>
      <c r="N521" s="545"/>
      <c r="O521" s="545"/>
      <c r="P521" s="545"/>
      <c r="Q521" s="545"/>
      <c r="R521" s="545"/>
      <c r="S521" s="545"/>
      <c r="T521" s="545"/>
      <c r="U521" s="545"/>
      <c r="V521" s="545"/>
      <c r="W521" s="545"/>
      <c r="X521" s="545"/>
      <c r="Y521" s="545"/>
      <c r="Z521" s="545"/>
    </row>
    <row r="522" ht="9.0" customHeight="1">
      <c r="A522" s="545"/>
      <c r="B522" s="545"/>
      <c r="C522" s="545"/>
      <c r="D522" s="545"/>
      <c r="E522" s="545"/>
      <c r="F522" s="545"/>
      <c r="G522" s="545"/>
      <c r="H522" s="545"/>
      <c r="I522" s="545"/>
      <c r="J522" s="545"/>
      <c r="K522" s="545"/>
      <c r="L522" s="545"/>
      <c r="M522" s="545"/>
      <c r="N522" s="545"/>
      <c r="O522" s="545"/>
      <c r="P522" s="545"/>
      <c r="Q522" s="545"/>
      <c r="R522" s="545"/>
      <c r="S522" s="545"/>
      <c r="T522" s="545"/>
      <c r="U522" s="545"/>
      <c r="V522" s="545"/>
      <c r="W522" s="545"/>
      <c r="X522" s="545"/>
      <c r="Y522" s="545"/>
      <c r="Z522" s="545"/>
    </row>
    <row r="523" ht="9.0" customHeight="1">
      <c r="A523" s="545"/>
      <c r="B523" s="545"/>
      <c r="C523" s="545"/>
      <c r="D523" s="545"/>
      <c r="E523" s="545"/>
      <c r="F523" s="545"/>
      <c r="G523" s="545"/>
      <c r="H523" s="545"/>
      <c r="I523" s="545"/>
      <c r="J523" s="545"/>
      <c r="K523" s="545"/>
      <c r="L523" s="545"/>
      <c r="M523" s="545"/>
      <c r="N523" s="545"/>
      <c r="O523" s="545"/>
      <c r="P523" s="545"/>
      <c r="Q523" s="545"/>
      <c r="R523" s="545"/>
      <c r="S523" s="545"/>
      <c r="T523" s="545"/>
      <c r="U523" s="545"/>
      <c r="V523" s="545"/>
      <c r="W523" s="545"/>
      <c r="X523" s="545"/>
      <c r="Y523" s="545"/>
      <c r="Z523" s="545"/>
    </row>
    <row r="524" ht="9.0" customHeight="1">
      <c r="A524" s="545"/>
      <c r="B524" s="545"/>
      <c r="C524" s="545"/>
      <c r="D524" s="545"/>
      <c r="E524" s="545"/>
      <c r="F524" s="545"/>
      <c r="G524" s="545"/>
      <c r="H524" s="545"/>
      <c r="I524" s="545"/>
      <c r="J524" s="545"/>
      <c r="K524" s="545"/>
      <c r="L524" s="545"/>
      <c r="M524" s="545"/>
      <c r="N524" s="545"/>
      <c r="O524" s="545"/>
      <c r="P524" s="545"/>
      <c r="Q524" s="545"/>
      <c r="R524" s="545"/>
      <c r="S524" s="545"/>
      <c r="T524" s="545"/>
      <c r="U524" s="545"/>
      <c r="V524" s="545"/>
      <c r="W524" s="545"/>
      <c r="X524" s="545"/>
      <c r="Y524" s="545"/>
      <c r="Z524" s="545"/>
    </row>
    <row r="525" ht="9.0" customHeight="1">
      <c r="A525" s="545"/>
      <c r="B525" s="545"/>
      <c r="C525" s="545"/>
      <c r="D525" s="545"/>
      <c r="E525" s="545"/>
      <c r="F525" s="545"/>
      <c r="G525" s="545"/>
      <c r="H525" s="545"/>
      <c r="I525" s="545"/>
      <c r="J525" s="545"/>
      <c r="K525" s="545"/>
      <c r="L525" s="545"/>
      <c r="M525" s="545"/>
      <c r="N525" s="545"/>
      <c r="O525" s="545"/>
      <c r="P525" s="545"/>
      <c r="Q525" s="545"/>
      <c r="R525" s="545"/>
      <c r="S525" s="545"/>
      <c r="T525" s="545"/>
      <c r="U525" s="545"/>
      <c r="V525" s="545"/>
      <c r="W525" s="545"/>
      <c r="X525" s="545"/>
      <c r="Y525" s="545"/>
      <c r="Z525" s="545"/>
    </row>
    <row r="526" ht="9.0" customHeight="1">
      <c r="A526" s="545"/>
      <c r="B526" s="545"/>
      <c r="C526" s="545"/>
      <c r="D526" s="545"/>
      <c r="E526" s="545"/>
      <c r="F526" s="545"/>
      <c r="G526" s="545"/>
      <c r="H526" s="545"/>
      <c r="I526" s="545"/>
      <c r="J526" s="545"/>
      <c r="K526" s="545"/>
      <c r="L526" s="545"/>
      <c r="M526" s="545"/>
      <c r="N526" s="545"/>
      <c r="O526" s="545"/>
      <c r="P526" s="545"/>
      <c r="Q526" s="545"/>
      <c r="R526" s="545"/>
      <c r="S526" s="545"/>
      <c r="T526" s="545"/>
      <c r="U526" s="545"/>
      <c r="V526" s="545"/>
      <c r="W526" s="545"/>
      <c r="X526" s="545"/>
      <c r="Y526" s="545"/>
      <c r="Z526" s="545"/>
    </row>
    <row r="527" ht="9.0" customHeight="1">
      <c r="A527" s="545"/>
      <c r="B527" s="545"/>
      <c r="C527" s="545"/>
      <c r="D527" s="545"/>
      <c r="E527" s="545"/>
      <c r="F527" s="545"/>
      <c r="G527" s="545"/>
      <c r="H527" s="545"/>
      <c r="I527" s="545"/>
      <c r="J527" s="545"/>
      <c r="K527" s="545"/>
      <c r="L527" s="545"/>
      <c r="M527" s="545"/>
      <c r="N527" s="545"/>
      <c r="O527" s="545"/>
      <c r="P527" s="545"/>
      <c r="Q527" s="545"/>
      <c r="R527" s="545"/>
      <c r="S527" s="545"/>
      <c r="T527" s="545"/>
      <c r="U527" s="545"/>
      <c r="V527" s="545"/>
      <c r="W527" s="545"/>
      <c r="X527" s="545"/>
      <c r="Y527" s="545"/>
      <c r="Z527" s="545"/>
    </row>
    <row r="528" ht="9.0" customHeight="1">
      <c r="A528" s="545"/>
      <c r="B528" s="545"/>
      <c r="C528" s="545"/>
      <c r="D528" s="545"/>
      <c r="E528" s="545"/>
      <c r="F528" s="545"/>
      <c r="G528" s="545"/>
      <c r="H528" s="545"/>
      <c r="I528" s="545"/>
      <c r="J528" s="545"/>
      <c r="K528" s="545"/>
      <c r="L528" s="545"/>
      <c r="M528" s="545"/>
      <c r="N528" s="545"/>
      <c r="O528" s="545"/>
      <c r="P528" s="545"/>
      <c r="Q528" s="545"/>
      <c r="R528" s="545"/>
      <c r="S528" s="545"/>
      <c r="T528" s="545"/>
      <c r="U528" s="545"/>
      <c r="V528" s="545"/>
      <c r="W528" s="545"/>
      <c r="X528" s="545"/>
      <c r="Y528" s="545"/>
      <c r="Z528" s="545"/>
    </row>
    <row r="529" ht="9.0" customHeight="1">
      <c r="A529" s="545"/>
      <c r="B529" s="545"/>
      <c r="C529" s="545"/>
      <c r="D529" s="545"/>
      <c r="E529" s="545"/>
      <c r="F529" s="545"/>
      <c r="G529" s="545"/>
      <c r="H529" s="545"/>
      <c r="I529" s="545"/>
      <c r="J529" s="545"/>
      <c r="K529" s="545"/>
      <c r="L529" s="545"/>
      <c r="M529" s="545"/>
      <c r="N529" s="545"/>
      <c r="O529" s="545"/>
      <c r="P529" s="545"/>
      <c r="Q529" s="545"/>
      <c r="R529" s="545"/>
      <c r="S529" s="545"/>
      <c r="T529" s="545"/>
      <c r="U529" s="545"/>
      <c r="V529" s="545"/>
      <c r="W529" s="545"/>
      <c r="X529" s="545"/>
      <c r="Y529" s="545"/>
      <c r="Z529" s="545"/>
    </row>
    <row r="530" ht="9.0" customHeight="1">
      <c r="A530" s="545"/>
      <c r="B530" s="545"/>
      <c r="C530" s="545"/>
      <c r="D530" s="545"/>
      <c r="E530" s="545"/>
      <c r="F530" s="545"/>
      <c r="G530" s="545"/>
      <c r="H530" s="545"/>
      <c r="I530" s="545"/>
      <c r="J530" s="545"/>
      <c r="K530" s="545"/>
      <c r="L530" s="545"/>
      <c r="M530" s="545"/>
      <c r="N530" s="545"/>
      <c r="O530" s="545"/>
      <c r="P530" s="545"/>
      <c r="Q530" s="545"/>
      <c r="R530" s="545"/>
      <c r="S530" s="545"/>
      <c r="T530" s="545"/>
      <c r="U530" s="545"/>
      <c r="V530" s="545"/>
      <c r="W530" s="545"/>
      <c r="X530" s="545"/>
      <c r="Y530" s="545"/>
      <c r="Z530" s="545"/>
    </row>
    <row r="531" ht="9.0" customHeight="1">
      <c r="A531" s="545"/>
      <c r="B531" s="545"/>
      <c r="C531" s="545"/>
      <c r="D531" s="545"/>
      <c r="E531" s="545"/>
      <c r="F531" s="545"/>
      <c r="G531" s="545"/>
      <c r="H531" s="545"/>
      <c r="I531" s="545"/>
      <c r="J531" s="545"/>
      <c r="K531" s="545"/>
      <c r="L531" s="545"/>
      <c r="M531" s="545"/>
      <c r="N531" s="545"/>
      <c r="O531" s="545"/>
      <c r="P531" s="545"/>
      <c r="Q531" s="545"/>
      <c r="R531" s="545"/>
      <c r="S531" s="545"/>
      <c r="T531" s="545"/>
      <c r="U531" s="545"/>
      <c r="V531" s="545"/>
      <c r="W531" s="545"/>
      <c r="X531" s="545"/>
      <c r="Y531" s="545"/>
      <c r="Z531" s="545"/>
    </row>
    <row r="532" ht="9.0" customHeight="1">
      <c r="A532" s="545"/>
      <c r="B532" s="545"/>
      <c r="C532" s="545"/>
      <c r="D532" s="545"/>
      <c r="E532" s="545"/>
      <c r="F532" s="545"/>
      <c r="G532" s="545"/>
      <c r="H532" s="545"/>
      <c r="I532" s="545"/>
      <c r="J532" s="545"/>
      <c r="K532" s="545"/>
      <c r="L532" s="545"/>
      <c r="M532" s="545"/>
      <c r="N532" s="545"/>
      <c r="O532" s="545"/>
      <c r="P532" s="545"/>
      <c r="Q532" s="545"/>
      <c r="R532" s="545"/>
      <c r="S532" s="545"/>
      <c r="T532" s="545"/>
      <c r="U532" s="545"/>
      <c r="V532" s="545"/>
      <c r="W532" s="545"/>
      <c r="X532" s="545"/>
      <c r="Y532" s="545"/>
      <c r="Z532" s="545"/>
    </row>
    <row r="533" ht="9.0" customHeight="1">
      <c r="A533" s="545"/>
      <c r="B533" s="545"/>
      <c r="C533" s="545"/>
      <c r="D533" s="545"/>
      <c r="E533" s="545"/>
      <c r="F533" s="545"/>
      <c r="G533" s="545"/>
      <c r="H533" s="545"/>
      <c r="I533" s="545"/>
      <c r="J533" s="545"/>
      <c r="K533" s="545"/>
      <c r="L533" s="545"/>
      <c r="M533" s="545"/>
      <c r="N533" s="545"/>
      <c r="O533" s="545"/>
      <c r="P533" s="545"/>
      <c r="Q533" s="545"/>
      <c r="R533" s="545"/>
      <c r="S533" s="545"/>
      <c r="T533" s="545"/>
      <c r="U533" s="545"/>
      <c r="V533" s="545"/>
      <c r="W533" s="545"/>
      <c r="X533" s="545"/>
      <c r="Y533" s="545"/>
      <c r="Z533" s="545"/>
    </row>
    <row r="534" ht="9.0" customHeight="1">
      <c r="A534" s="545"/>
      <c r="B534" s="545"/>
      <c r="C534" s="545"/>
      <c r="D534" s="545"/>
      <c r="E534" s="545"/>
      <c r="F534" s="545"/>
      <c r="G534" s="545"/>
      <c r="H534" s="545"/>
      <c r="I534" s="545"/>
      <c r="J534" s="545"/>
      <c r="K534" s="545"/>
      <c r="L534" s="545"/>
      <c r="M534" s="545"/>
      <c r="N534" s="545"/>
      <c r="O534" s="545"/>
      <c r="P534" s="545"/>
      <c r="Q534" s="545"/>
      <c r="R534" s="545"/>
      <c r="S534" s="545"/>
      <c r="T534" s="545"/>
      <c r="U534" s="545"/>
      <c r="V534" s="545"/>
      <c r="W534" s="545"/>
      <c r="X534" s="545"/>
      <c r="Y534" s="545"/>
      <c r="Z534" s="545"/>
    </row>
    <row r="535" ht="9.0" customHeight="1">
      <c r="A535" s="545"/>
      <c r="B535" s="545"/>
      <c r="C535" s="545"/>
      <c r="D535" s="545"/>
      <c r="E535" s="545"/>
      <c r="F535" s="545"/>
      <c r="G535" s="545"/>
      <c r="H535" s="545"/>
      <c r="I535" s="545"/>
      <c r="J535" s="545"/>
      <c r="K535" s="545"/>
      <c r="L535" s="545"/>
      <c r="M535" s="545"/>
      <c r="N535" s="545"/>
      <c r="O535" s="545"/>
      <c r="P535" s="545"/>
      <c r="Q535" s="545"/>
      <c r="R535" s="545"/>
      <c r="S535" s="545"/>
      <c r="T535" s="545"/>
      <c r="U535" s="545"/>
      <c r="V535" s="545"/>
      <c r="W535" s="545"/>
      <c r="X535" s="545"/>
      <c r="Y535" s="545"/>
      <c r="Z535" s="545"/>
    </row>
    <row r="536" ht="9.0" customHeight="1">
      <c r="A536" s="545"/>
      <c r="B536" s="545"/>
      <c r="C536" s="545"/>
      <c r="D536" s="545"/>
      <c r="E536" s="545"/>
      <c r="F536" s="545"/>
      <c r="G536" s="545"/>
      <c r="H536" s="545"/>
      <c r="I536" s="545"/>
      <c r="J536" s="545"/>
      <c r="K536" s="545"/>
      <c r="L536" s="545"/>
      <c r="M536" s="545"/>
      <c r="N536" s="545"/>
      <c r="O536" s="545"/>
      <c r="P536" s="545"/>
      <c r="Q536" s="545"/>
      <c r="R536" s="545"/>
      <c r="S536" s="545"/>
      <c r="T536" s="545"/>
      <c r="U536" s="545"/>
      <c r="V536" s="545"/>
      <c r="W536" s="545"/>
      <c r="X536" s="545"/>
      <c r="Y536" s="545"/>
      <c r="Z536" s="545"/>
    </row>
    <row r="537" ht="9.0" customHeight="1">
      <c r="A537" s="545"/>
      <c r="B537" s="545"/>
      <c r="C537" s="545"/>
      <c r="D537" s="545"/>
      <c r="E537" s="545"/>
      <c r="F537" s="545"/>
      <c r="G537" s="545"/>
      <c r="H537" s="545"/>
      <c r="I537" s="545"/>
      <c r="J537" s="545"/>
      <c r="K537" s="545"/>
      <c r="L537" s="545"/>
      <c r="M537" s="545"/>
      <c r="N537" s="545"/>
      <c r="O537" s="545"/>
      <c r="P537" s="545"/>
      <c r="Q537" s="545"/>
      <c r="R537" s="545"/>
      <c r="S537" s="545"/>
      <c r="T537" s="545"/>
      <c r="U537" s="545"/>
      <c r="V537" s="545"/>
      <c r="W537" s="545"/>
      <c r="X537" s="545"/>
      <c r="Y537" s="545"/>
      <c r="Z537" s="545"/>
    </row>
    <row r="538" ht="9.0" customHeight="1">
      <c r="A538" s="545"/>
      <c r="B538" s="545"/>
      <c r="C538" s="545"/>
      <c r="D538" s="545"/>
      <c r="E538" s="545"/>
      <c r="F538" s="545"/>
      <c r="G538" s="545"/>
      <c r="H538" s="545"/>
      <c r="I538" s="545"/>
      <c r="J538" s="545"/>
      <c r="K538" s="545"/>
      <c r="L538" s="545"/>
      <c r="M538" s="545"/>
      <c r="N538" s="545"/>
      <c r="O538" s="545"/>
      <c r="P538" s="545"/>
      <c r="Q538" s="545"/>
      <c r="R538" s="545"/>
      <c r="S538" s="545"/>
      <c r="T538" s="545"/>
      <c r="U538" s="545"/>
      <c r="V538" s="545"/>
      <c r="W538" s="545"/>
      <c r="X538" s="545"/>
      <c r="Y538" s="545"/>
      <c r="Z538" s="545"/>
    </row>
    <row r="539" ht="9.0" customHeight="1">
      <c r="A539" s="545"/>
      <c r="B539" s="545"/>
      <c r="C539" s="545"/>
      <c r="D539" s="545"/>
      <c r="E539" s="545"/>
      <c r="F539" s="545"/>
      <c r="G539" s="545"/>
      <c r="H539" s="545"/>
      <c r="I539" s="545"/>
      <c r="J539" s="545"/>
      <c r="K539" s="545"/>
      <c r="L539" s="545"/>
      <c r="M539" s="545"/>
      <c r="N539" s="545"/>
      <c r="O539" s="545"/>
      <c r="P539" s="545"/>
      <c r="Q539" s="545"/>
      <c r="R539" s="545"/>
      <c r="S539" s="545"/>
      <c r="T539" s="545"/>
      <c r="U539" s="545"/>
      <c r="V539" s="545"/>
      <c r="W539" s="545"/>
      <c r="X539" s="545"/>
      <c r="Y539" s="545"/>
      <c r="Z539" s="545"/>
    </row>
    <row r="540" ht="9.0" customHeight="1">
      <c r="A540" s="545"/>
      <c r="B540" s="545"/>
      <c r="C540" s="545"/>
      <c r="D540" s="545"/>
      <c r="E540" s="545"/>
      <c r="F540" s="545"/>
      <c r="G540" s="545"/>
      <c r="H540" s="545"/>
      <c r="I540" s="545"/>
      <c r="J540" s="545"/>
      <c r="K540" s="545"/>
      <c r="L540" s="545"/>
      <c r="M540" s="545"/>
      <c r="N540" s="545"/>
      <c r="O540" s="545"/>
      <c r="P540" s="545"/>
      <c r="Q540" s="545"/>
      <c r="R540" s="545"/>
      <c r="S540" s="545"/>
      <c r="T540" s="545"/>
      <c r="U540" s="545"/>
      <c r="V540" s="545"/>
      <c r="W540" s="545"/>
      <c r="X540" s="545"/>
      <c r="Y540" s="545"/>
      <c r="Z540" s="545"/>
    </row>
    <row r="541" ht="9.0" customHeight="1">
      <c r="A541" s="545"/>
      <c r="B541" s="545"/>
      <c r="C541" s="545"/>
      <c r="D541" s="545"/>
      <c r="E541" s="545"/>
      <c r="F541" s="545"/>
      <c r="G541" s="545"/>
      <c r="H541" s="545"/>
      <c r="I541" s="545"/>
      <c r="J541" s="545"/>
      <c r="K541" s="545"/>
      <c r="L541" s="545"/>
      <c r="M541" s="545"/>
      <c r="N541" s="545"/>
      <c r="O541" s="545"/>
      <c r="P541" s="545"/>
      <c r="Q541" s="545"/>
      <c r="R541" s="545"/>
      <c r="S541" s="545"/>
      <c r="T541" s="545"/>
      <c r="U541" s="545"/>
      <c r="V541" s="545"/>
      <c r="W541" s="545"/>
      <c r="X541" s="545"/>
      <c r="Y541" s="545"/>
      <c r="Z541" s="545"/>
    </row>
    <row r="542" ht="9.0" customHeight="1">
      <c r="A542" s="545"/>
      <c r="B542" s="545"/>
      <c r="C542" s="545"/>
      <c r="D542" s="545"/>
      <c r="E542" s="545"/>
      <c r="F542" s="545"/>
      <c r="G542" s="545"/>
      <c r="H542" s="545"/>
      <c r="I542" s="545"/>
      <c r="J542" s="545"/>
      <c r="K542" s="545"/>
      <c r="L542" s="545"/>
      <c r="M542" s="545"/>
      <c r="N542" s="545"/>
      <c r="O542" s="545"/>
      <c r="P542" s="545"/>
      <c r="Q542" s="545"/>
      <c r="R542" s="545"/>
      <c r="S542" s="545"/>
      <c r="T542" s="545"/>
      <c r="U542" s="545"/>
      <c r="V542" s="545"/>
      <c r="W542" s="545"/>
      <c r="X542" s="545"/>
      <c r="Y542" s="545"/>
      <c r="Z542" s="545"/>
    </row>
    <row r="543" ht="9.0" customHeight="1">
      <c r="A543" s="545"/>
      <c r="B543" s="545"/>
      <c r="C543" s="545"/>
      <c r="D543" s="545"/>
      <c r="E543" s="545"/>
      <c r="F543" s="545"/>
      <c r="G543" s="545"/>
      <c r="H543" s="545"/>
      <c r="I543" s="545"/>
      <c r="J543" s="545"/>
      <c r="K543" s="545"/>
      <c r="L543" s="545"/>
      <c r="M543" s="545"/>
      <c r="N543" s="545"/>
      <c r="O543" s="545"/>
      <c r="P543" s="545"/>
      <c r="Q543" s="545"/>
      <c r="R543" s="545"/>
      <c r="S543" s="545"/>
      <c r="T543" s="545"/>
      <c r="U543" s="545"/>
      <c r="V543" s="545"/>
      <c r="W543" s="545"/>
      <c r="X543" s="545"/>
      <c r="Y543" s="545"/>
      <c r="Z543" s="545"/>
    </row>
    <row r="544" ht="9.0" customHeight="1">
      <c r="A544" s="545"/>
      <c r="B544" s="545"/>
      <c r="C544" s="545"/>
      <c r="D544" s="545"/>
      <c r="E544" s="545"/>
      <c r="F544" s="545"/>
      <c r="G544" s="545"/>
      <c r="H544" s="545"/>
      <c r="I544" s="545"/>
      <c r="J544" s="545"/>
      <c r="K544" s="545"/>
      <c r="L544" s="545"/>
      <c r="M544" s="545"/>
      <c r="N544" s="545"/>
      <c r="O544" s="545"/>
      <c r="P544" s="545"/>
      <c r="Q544" s="545"/>
      <c r="R544" s="545"/>
      <c r="S544" s="545"/>
      <c r="T544" s="545"/>
      <c r="U544" s="545"/>
      <c r="V544" s="545"/>
      <c r="W544" s="545"/>
      <c r="X544" s="545"/>
      <c r="Y544" s="545"/>
      <c r="Z544" s="545"/>
    </row>
    <row r="545" ht="9.0" customHeight="1">
      <c r="A545" s="545"/>
      <c r="B545" s="545"/>
      <c r="C545" s="545"/>
      <c r="D545" s="545"/>
      <c r="E545" s="545"/>
      <c r="F545" s="545"/>
      <c r="G545" s="545"/>
      <c r="H545" s="545"/>
      <c r="I545" s="545"/>
      <c r="J545" s="545"/>
      <c r="K545" s="545"/>
      <c r="L545" s="545"/>
      <c r="M545" s="545"/>
      <c r="N545" s="545"/>
      <c r="O545" s="545"/>
      <c r="P545" s="545"/>
      <c r="Q545" s="545"/>
      <c r="R545" s="545"/>
      <c r="S545" s="545"/>
      <c r="T545" s="545"/>
      <c r="U545" s="545"/>
      <c r="V545" s="545"/>
      <c r="W545" s="545"/>
      <c r="X545" s="545"/>
      <c r="Y545" s="545"/>
      <c r="Z545" s="545"/>
    </row>
    <row r="546" ht="9.0" customHeight="1">
      <c r="A546" s="545"/>
      <c r="B546" s="545"/>
      <c r="C546" s="545"/>
      <c r="D546" s="545"/>
      <c r="E546" s="545"/>
      <c r="F546" s="545"/>
      <c r="G546" s="545"/>
      <c r="H546" s="545"/>
      <c r="I546" s="545"/>
      <c r="J546" s="545"/>
      <c r="K546" s="545"/>
      <c r="L546" s="545"/>
      <c r="M546" s="545"/>
      <c r="N546" s="545"/>
      <c r="O546" s="545"/>
      <c r="P546" s="545"/>
      <c r="Q546" s="545"/>
      <c r="R546" s="545"/>
      <c r="S546" s="545"/>
      <c r="T546" s="545"/>
      <c r="U546" s="545"/>
      <c r="V546" s="545"/>
      <c r="W546" s="545"/>
      <c r="X546" s="545"/>
      <c r="Y546" s="545"/>
      <c r="Z546" s="545"/>
    </row>
    <row r="547" ht="9.0" customHeight="1">
      <c r="A547" s="545"/>
      <c r="B547" s="545"/>
      <c r="C547" s="545"/>
      <c r="D547" s="545"/>
      <c r="E547" s="545"/>
      <c r="F547" s="545"/>
      <c r="G547" s="545"/>
      <c r="H547" s="545"/>
      <c r="I547" s="545"/>
      <c r="J547" s="545"/>
      <c r="K547" s="545"/>
      <c r="L547" s="545"/>
      <c r="M547" s="545"/>
      <c r="N547" s="545"/>
      <c r="O547" s="545"/>
      <c r="P547" s="545"/>
      <c r="Q547" s="545"/>
      <c r="R547" s="545"/>
      <c r="S547" s="545"/>
      <c r="T547" s="545"/>
      <c r="U547" s="545"/>
      <c r="V547" s="545"/>
      <c r="W547" s="545"/>
      <c r="X547" s="545"/>
      <c r="Y547" s="545"/>
      <c r="Z547" s="545"/>
    </row>
    <row r="548" ht="9.0" customHeight="1">
      <c r="A548" s="545"/>
      <c r="B548" s="545"/>
      <c r="C548" s="545"/>
      <c r="D548" s="545"/>
      <c r="E548" s="545"/>
      <c r="F548" s="545"/>
      <c r="G548" s="545"/>
      <c r="H548" s="545"/>
      <c r="I548" s="545"/>
      <c r="J548" s="545"/>
      <c r="K548" s="545"/>
      <c r="L548" s="545"/>
      <c r="M548" s="545"/>
      <c r="N548" s="545"/>
      <c r="O548" s="545"/>
      <c r="P548" s="545"/>
      <c r="Q548" s="545"/>
      <c r="R548" s="545"/>
      <c r="S548" s="545"/>
      <c r="T548" s="545"/>
      <c r="U548" s="545"/>
      <c r="V548" s="545"/>
      <c r="W548" s="545"/>
      <c r="X548" s="545"/>
      <c r="Y548" s="545"/>
      <c r="Z548" s="545"/>
    </row>
    <row r="549" ht="9.0" customHeight="1">
      <c r="A549" s="545"/>
      <c r="B549" s="545"/>
      <c r="C549" s="545"/>
      <c r="D549" s="545"/>
      <c r="E549" s="545"/>
      <c r="F549" s="545"/>
      <c r="G549" s="545"/>
      <c r="H549" s="545"/>
      <c r="I549" s="545"/>
      <c r="J549" s="545"/>
      <c r="K549" s="545"/>
      <c r="L549" s="545"/>
      <c r="M549" s="545"/>
      <c r="N549" s="545"/>
      <c r="O549" s="545"/>
      <c r="P549" s="545"/>
      <c r="Q549" s="545"/>
      <c r="R549" s="545"/>
      <c r="S549" s="545"/>
      <c r="T549" s="545"/>
      <c r="U549" s="545"/>
      <c r="V549" s="545"/>
      <c r="W549" s="545"/>
      <c r="X549" s="545"/>
      <c r="Y549" s="545"/>
      <c r="Z549" s="545"/>
    </row>
    <row r="550" ht="9.0" customHeight="1">
      <c r="A550" s="545"/>
      <c r="B550" s="545"/>
      <c r="C550" s="545"/>
      <c r="D550" s="545"/>
      <c r="E550" s="545"/>
      <c r="F550" s="545"/>
      <c r="G550" s="545"/>
      <c r="H550" s="545"/>
      <c r="I550" s="545"/>
      <c r="J550" s="545"/>
      <c r="K550" s="545"/>
      <c r="L550" s="545"/>
      <c r="M550" s="545"/>
      <c r="N550" s="545"/>
      <c r="O550" s="545"/>
      <c r="P550" s="545"/>
      <c r="Q550" s="545"/>
      <c r="R550" s="545"/>
      <c r="S550" s="545"/>
      <c r="T550" s="545"/>
      <c r="U550" s="545"/>
      <c r="V550" s="545"/>
      <c r="W550" s="545"/>
      <c r="X550" s="545"/>
      <c r="Y550" s="545"/>
      <c r="Z550" s="545"/>
    </row>
    <row r="551" ht="9.0" customHeight="1">
      <c r="A551" s="545"/>
      <c r="B551" s="545"/>
      <c r="C551" s="545"/>
      <c r="D551" s="545"/>
      <c r="E551" s="545"/>
      <c r="F551" s="545"/>
      <c r="G551" s="545"/>
      <c r="H551" s="545"/>
      <c r="I551" s="545"/>
      <c r="J551" s="545"/>
      <c r="K551" s="545"/>
      <c r="L551" s="545"/>
      <c r="M551" s="545"/>
      <c r="N551" s="545"/>
      <c r="O551" s="545"/>
      <c r="P551" s="545"/>
      <c r="Q551" s="545"/>
      <c r="R551" s="545"/>
      <c r="S551" s="545"/>
      <c r="T551" s="545"/>
      <c r="U551" s="545"/>
      <c r="V551" s="545"/>
      <c r="W551" s="545"/>
      <c r="X551" s="545"/>
      <c r="Y551" s="545"/>
      <c r="Z551" s="545"/>
    </row>
    <row r="552" ht="9.0" customHeight="1">
      <c r="A552" s="545"/>
      <c r="B552" s="545"/>
      <c r="C552" s="545"/>
      <c r="D552" s="545"/>
      <c r="E552" s="545"/>
      <c r="F552" s="545"/>
      <c r="G552" s="545"/>
      <c r="H552" s="545"/>
      <c r="I552" s="545"/>
      <c r="J552" s="545"/>
      <c r="K552" s="545"/>
      <c r="L552" s="545"/>
      <c r="M552" s="545"/>
      <c r="N552" s="545"/>
      <c r="O552" s="545"/>
      <c r="P552" s="545"/>
      <c r="Q552" s="545"/>
      <c r="R552" s="545"/>
      <c r="S552" s="545"/>
      <c r="T552" s="545"/>
      <c r="U552" s="545"/>
      <c r="V552" s="545"/>
      <c r="W552" s="545"/>
      <c r="X552" s="545"/>
      <c r="Y552" s="545"/>
      <c r="Z552" s="545"/>
    </row>
    <row r="553" ht="9.0" customHeight="1">
      <c r="A553" s="545"/>
      <c r="B553" s="545"/>
      <c r="C553" s="545"/>
      <c r="D553" s="545"/>
      <c r="E553" s="545"/>
      <c r="F553" s="545"/>
      <c r="G553" s="545"/>
      <c r="H553" s="545"/>
      <c r="I553" s="545"/>
      <c r="J553" s="545"/>
      <c r="K553" s="545"/>
      <c r="L553" s="545"/>
      <c r="M553" s="545"/>
      <c r="N553" s="545"/>
      <c r="O553" s="545"/>
      <c r="P553" s="545"/>
      <c r="Q553" s="545"/>
      <c r="R553" s="545"/>
      <c r="S553" s="545"/>
      <c r="T553" s="545"/>
      <c r="U553" s="545"/>
      <c r="V553" s="545"/>
      <c r="W553" s="545"/>
      <c r="X553" s="545"/>
      <c r="Y553" s="545"/>
      <c r="Z553" s="545"/>
    </row>
    <row r="554" ht="9.0" customHeight="1">
      <c r="A554" s="545"/>
      <c r="B554" s="545"/>
      <c r="C554" s="545"/>
      <c r="D554" s="545"/>
      <c r="E554" s="545"/>
      <c r="F554" s="545"/>
      <c r="G554" s="545"/>
      <c r="H554" s="545"/>
      <c r="I554" s="545"/>
      <c r="J554" s="545"/>
      <c r="K554" s="545"/>
      <c r="L554" s="545"/>
      <c r="M554" s="545"/>
      <c r="N554" s="545"/>
      <c r="O554" s="545"/>
      <c r="P554" s="545"/>
      <c r="Q554" s="545"/>
      <c r="R554" s="545"/>
      <c r="S554" s="545"/>
      <c r="T554" s="545"/>
      <c r="U554" s="545"/>
      <c r="V554" s="545"/>
      <c r="W554" s="545"/>
      <c r="X554" s="545"/>
      <c r="Y554" s="545"/>
      <c r="Z554" s="545"/>
    </row>
    <row r="555" ht="9.0" customHeight="1">
      <c r="A555" s="545"/>
      <c r="B555" s="545"/>
      <c r="C555" s="545"/>
      <c r="D555" s="545"/>
      <c r="E555" s="545"/>
      <c r="F555" s="545"/>
      <c r="G555" s="545"/>
      <c r="H555" s="545"/>
      <c r="I555" s="545"/>
      <c r="J555" s="545"/>
      <c r="K555" s="545"/>
      <c r="L555" s="545"/>
      <c r="M555" s="545"/>
      <c r="N555" s="545"/>
      <c r="O555" s="545"/>
      <c r="P555" s="545"/>
      <c r="Q555" s="545"/>
      <c r="R555" s="545"/>
      <c r="S555" s="545"/>
      <c r="T555" s="545"/>
      <c r="U555" s="545"/>
      <c r="V555" s="545"/>
      <c r="W555" s="545"/>
      <c r="X555" s="545"/>
      <c r="Y555" s="545"/>
      <c r="Z555" s="545"/>
    </row>
    <row r="556" ht="9.0" customHeight="1">
      <c r="A556" s="545"/>
      <c r="B556" s="545"/>
      <c r="C556" s="545"/>
      <c r="D556" s="545"/>
      <c r="E556" s="545"/>
      <c r="F556" s="545"/>
      <c r="G556" s="545"/>
      <c r="H556" s="545"/>
      <c r="I556" s="545"/>
      <c r="J556" s="545"/>
      <c r="K556" s="545"/>
      <c r="L556" s="545"/>
      <c r="M556" s="545"/>
      <c r="N556" s="545"/>
      <c r="O556" s="545"/>
      <c r="P556" s="545"/>
      <c r="Q556" s="545"/>
      <c r="R556" s="545"/>
      <c r="S556" s="545"/>
      <c r="T556" s="545"/>
      <c r="U556" s="545"/>
      <c r="V556" s="545"/>
      <c r="W556" s="545"/>
      <c r="X556" s="545"/>
      <c r="Y556" s="545"/>
      <c r="Z556" s="545"/>
    </row>
    <row r="557" ht="9.0" customHeight="1">
      <c r="A557" s="545"/>
      <c r="B557" s="545"/>
      <c r="C557" s="545"/>
      <c r="D557" s="545"/>
      <c r="E557" s="545"/>
      <c r="F557" s="545"/>
      <c r="G557" s="545"/>
      <c r="H557" s="545"/>
      <c r="I557" s="545"/>
      <c r="J557" s="545"/>
      <c r="K557" s="545"/>
      <c r="L557" s="545"/>
      <c r="M557" s="545"/>
      <c r="N557" s="545"/>
      <c r="O557" s="545"/>
      <c r="P557" s="545"/>
      <c r="Q557" s="545"/>
      <c r="R557" s="545"/>
      <c r="S557" s="545"/>
      <c r="T557" s="545"/>
      <c r="U557" s="545"/>
      <c r="V557" s="545"/>
      <c r="W557" s="545"/>
      <c r="X557" s="545"/>
      <c r="Y557" s="545"/>
      <c r="Z557" s="545"/>
    </row>
    <row r="558" ht="9.0" customHeight="1">
      <c r="A558" s="545"/>
      <c r="B558" s="545"/>
      <c r="C558" s="545"/>
      <c r="D558" s="545"/>
      <c r="E558" s="545"/>
      <c r="F558" s="545"/>
      <c r="G558" s="545"/>
      <c r="H558" s="545"/>
      <c r="I558" s="545"/>
      <c r="J558" s="545"/>
      <c r="K558" s="545"/>
      <c r="L558" s="545"/>
      <c r="M558" s="545"/>
      <c r="N558" s="545"/>
      <c r="O558" s="545"/>
      <c r="P558" s="545"/>
      <c r="Q558" s="545"/>
      <c r="R558" s="545"/>
      <c r="S558" s="545"/>
      <c r="T558" s="545"/>
      <c r="U558" s="545"/>
      <c r="V558" s="545"/>
      <c r="W558" s="545"/>
      <c r="X558" s="545"/>
      <c r="Y558" s="545"/>
      <c r="Z558" s="545"/>
    </row>
    <row r="559" ht="9.0" customHeight="1">
      <c r="A559" s="545"/>
      <c r="B559" s="545"/>
      <c r="C559" s="545"/>
      <c r="D559" s="545"/>
      <c r="E559" s="545"/>
      <c r="F559" s="545"/>
      <c r="G559" s="545"/>
      <c r="H559" s="545"/>
      <c r="I559" s="545"/>
      <c r="J559" s="545"/>
      <c r="K559" s="545"/>
      <c r="L559" s="545"/>
      <c r="M559" s="545"/>
      <c r="N559" s="545"/>
      <c r="O559" s="545"/>
      <c r="P559" s="545"/>
      <c r="Q559" s="545"/>
      <c r="R559" s="545"/>
      <c r="S559" s="545"/>
      <c r="T559" s="545"/>
      <c r="U559" s="545"/>
      <c r="V559" s="545"/>
      <c r="W559" s="545"/>
      <c r="X559" s="545"/>
      <c r="Y559" s="545"/>
      <c r="Z559" s="545"/>
    </row>
    <row r="560" ht="9.0" customHeight="1">
      <c r="A560" s="545"/>
      <c r="B560" s="545"/>
      <c r="C560" s="545"/>
      <c r="D560" s="545"/>
      <c r="E560" s="545"/>
      <c r="F560" s="545"/>
      <c r="G560" s="545"/>
      <c r="H560" s="545"/>
      <c r="I560" s="545"/>
      <c r="J560" s="545"/>
      <c r="K560" s="545"/>
      <c r="L560" s="545"/>
      <c r="M560" s="545"/>
      <c r="N560" s="545"/>
      <c r="O560" s="545"/>
      <c r="P560" s="545"/>
      <c r="Q560" s="545"/>
      <c r="R560" s="545"/>
      <c r="S560" s="545"/>
      <c r="T560" s="545"/>
      <c r="U560" s="545"/>
      <c r="V560" s="545"/>
      <c r="W560" s="545"/>
      <c r="X560" s="545"/>
      <c r="Y560" s="545"/>
      <c r="Z560" s="545"/>
    </row>
    <row r="561" ht="9.0" customHeight="1">
      <c r="A561" s="545"/>
      <c r="B561" s="545"/>
      <c r="C561" s="545"/>
      <c r="D561" s="545"/>
      <c r="E561" s="545"/>
      <c r="F561" s="545"/>
      <c r="G561" s="545"/>
      <c r="H561" s="545"/>
      <c r="I561" s="545"/>
      <c r="J561" s="545"/>
      <c r="K561" s="545"/>
      <c r="L561" s="545"/>
      <c r="M561" s="545"/>
      <c r="N561" s="545"/>
      <c r="O561" s="545"/>
      <c r="P561" s="545"/>
      <c r="Q561" s="545"/>
      <c r="R561" s="545"/>
      <c r="S561" s="545"/>
      <c r="T561" s="545"/>
      <c r="U561" s="545"/>
      <c r="V561" s="545"/>
      <c r="W561" s="545"/>
      <c r="X561" s="545"/>
      <c r="Y561" s="545"/>
      <c r="Z561" s="545"/>
    </row>
    <row r="562" ht="9.0" customHeight="1">
      <c r="A562" s="545"/>
      <c r="B562" s="545"/>
      <c r="C562" s="545"/>
      <c r="D562" s="545"/>
      <c r="E562" s="545"/>
      <c r="F562" s="545"/>
      <c r="G562" s="545"/>
      <c r="H562" s="545"/>
      <c r="I562" s="545"/>
      <c r="J562" s="545"/>
      <c r="K562" s="545"/>
      <c r="L562" s="545"/>
      <c r="M562" s="545"/>
      <c r="N562" s="545"/>
      <c r="O562" s="545"/>
      <c r="P562" s="545"/>
      <c r="Q562" s="545"/>
      <c r="R562" s="545"/>
      <c r="S562" s="545"/>
      <c r="T562" s="545"/>
      <c r="U562" s="545"/>
      <c r="V562" s="545"/>
      <c r="W562" s="545"/>
      <c r="X562" s="545"/>
      <c r="Y562" s="545"/>
      <c r="Z562" s="545"/>
    </row>
    <row r="563" ht="9.0" customHeight="1">
      <c r="A563" s="545"/>
      <c r="B563" s="545"/>
      <c r="C563" s="545"/>
      <c r="D563" s="545"/>
      <c r="E563" s="545"/>
      <c r="F563" s="545"/>
      <c r="G563" s="545"/>
      <c r="H563" s="545"/>
      <c r="I563" s="545"/>
      <c r="J563" s="545"/>
      <c r="K563" s="545"/>
      <c r="L563" s="545"/>
      <c r="M563" s="545"/>
      <c r="N563" s="545"/>
      <c r="O563" s="545"/>
      <c r="P563" s="545"/>
      <c r="Q563" s="545"/>
      <c r="R563" s="545"/>
      <c r="S563" s="545"/>
      <c r="T563" s="545"/>
      <c r="U563" s="545"/>
      <c r="V563" s="545"/>
      <c r="W563" s="545"/>
      <c r="X563" s="545"/>
      <c r="Y563" s="545"/>
      <c r="Z563" s="545"/>
    </row>
    <row r="564" ht="9.0" customHeight="1">
      <c r="A564" s="545"/>
      <c r="B564" s="545"/>
      <c r="C564" s="545"/>
      <c r="D564" s="545"/>
      <c r="E564" s="545"/>
      <c r="F564" s="545"/>
      <c r="G564" s="545"/>
      <c r="H564" s="545"/>
      <c r="I564" s="545"/>
      <c r="J564" s="545"/>
      <c r="K564" s="545"/>
      <c r="L564" s="545"/>
      <c r="M564" s="545"/>
      <c r="N564" s="545"/>
      <c r="O564" s="545"/>
      <c r="P564" s="545"/>
      <c r="Q564" s="545"/>
      <c r="R564" s="545"/>
      <c r="S564" s="545"/>
      <c r="T564" s="545"/>
      <c r="U564" s="545"/>
      <c r="V564" s="545"/>
      <c r="W564" s="545"/>
      <c r="X564" s="545"/>
      <c r="Y564" s="545"/>
      <c r="Z564" s="545"/>
    </row>
    <row r="565" ht="9.0" customHeight="1">
      <c r="A565" s="545"/>
      <c r="B565" s="545"/>
      <c r="C565" s="545"/>
      <c r="D565" s="545"/>
      <c r="E565" s="545"/>
      <c r="F565" s="545"/>
      <c r="G565" s="545"/>
      <c r="H565" s="545"/>
      <c r="I565" s="545"/>
      <c r="J565" s="545"/>
      <c r="K565" s="545"/>
      <c r="L565" s="545"/>
      <c r="M565" s="545"/>
      <c r="N565" s="545"/>
      <c r="O565" s="545"/>
      <c r="P565" s="545"/>
      <c r="Q565" s="545"/>
      <c r="R565" s="545"/>
      <c r="S565" s="545"/>
      <c r="T565" s="545"/>
      <c r="U565" s="545"/>
      <c r="V565" s="545"/>
      <c r="W565" s="545"/>
      <c r="X565" s="545"/>
      <c r="Y565" s="545"/>
      <c r="Z565" s="545"/>
    </row>
    <row r="566" ht="9.0" customHeight="1">
      <c r="A566" s="545"/>
      <c r="B566" s="545"/>
      <c r="C566" s="545"/>
      <c r="D566" s="545"/>
      <c r="E566" s="545"/>
      <c r="F566" s="545"/>
      <c r="G566" s="545"/>
      <c r="H566" s="545"/>
      <c r="I566" s="545"/>
      <c r="J566" s="545"/>
      <c r="K566" s="545"/>
      <c r="L566" s="545"/>
      <c r="M566" s="545"/>
      <c r="N566" s="545"/>
      <c r="O566" s="545"/>
      <c r="P566" s="545"/>
      <c r="Q566" s="545"/>
      <c r="R566" s="545"/>
      <c r="S566" s="545"/>
      <c r="T566" s="545"/>
      <c r="U566" s="545"/>
      <c r="V566" s="545"/>
      <c r="W566" s="545"/>
      <c r="X566" s="545"/>
      <c r="Y566" s="545"/>
      <c r="Z566" s="545"/>
    </row>
    <row r="567" ht="9.0" customHeight="1">
      <c r="A567" s="545"/>
      <c r="B567" s="545"/>
      <c r="C567" s="545"/>
      <c r="D567" s="545"/>
      <c r="E567" s="545"/>
      <c r="F567" s="545"/>
      <c r="G567" s="545"/>
      <c r="H567" s="545"/>
      <c r="I567" s="545"/>
      <c r="J567" s="545"/>
      <c r="K567" s="545"/>
      <c r="L567" s="545"/>
      <c r="M567" s="545"/>
      <c r="N567" s="545"/>
      <c r="O567" s="545"/>
      <c r="P567" s="545"/>
      <c r="Q567" s="545"/>
      <c r="R567" s="545"/>
      <c r="S567" s="545"/>
      <c r="T567" s="545"/>
      <c r="U567" s="545"/>
      <c r="V567" s="545"/>
      <c r="W567" s="545"/>
      <c r="X567" s="545"/>
      <c r="Y567" s="545"/>
      <c r="Z567" s="545"/>
    </row>
    <row r="568" ht="9.0" customHeight="1">
      <c r="A568" s="545"/>
      <c r="B568" s="545"/>
      <c r="C568" s="545"/>
      <c r="D568" s="545"/>
      <c r="E568" s="545"/>
      <c r="F568" s="545"/>
      <c r="G568" s="545"/>
      <c r="H568" s="545"/>
      <c r="I568" s="545"/>
      <c r="J568" s="545"/>
      <c r="K568" s="545"/>
      <c r="L568" s="545"/>
      <c r="M568" s="545"/>
      <c r="N568" s="545"/>
      <c r="O568" s="545"/>
      <c r="P568" s="545"/>
      <c r="Q568" s="545"/>
      <c r="R568" s="545"/>
      <c r="S568" s="545"/>
      <c r="T568" s="545"/>
      <c r="U568" s="545"/>
      <c r="V568" s="545"/>
      <c r="W568" s="545"/>
      <c r="X568" s="545"/>
      <c r="Y568" s="545"/>
      <c r="Z568" s="545"/>
    </row>
    <row r="569" ht="9.0" customHeight="1">
      <c r="A569" s="545"/>
      <c r="B569" s="545"/>
      <c r="C569" s="545"/>
      <c r="D569" s="545"/>
      <c r="E569" s="545"/>
      <c r="F569" s="545"/>
      <c r="G569" s="545"/>
      <c r="H569" s="545"/>
      <c r="I569" s="545"/>
      <c r="J569" s="545"/>
      <c r="K569" s="545"/>
      <c r="L569" s="545"/>
      <c r="M569" s="545"/>
      <c r="N569" s="545"/>
      <c r="O569" s="545"/>
      <c r="P569" s="545"/>
      <c r="Q569" s="545"/>
      <c r="R569" s="545"/>
      <c r="S569" s="545"/>
      <c r="T569" s="545"/>
      <c r="U569" s="545"/>
      <c r="V569" s="545"/>
      <c r="W569" s="545"/>
      <c r="X569" s="545"/>
      <c r="Y569" s="545"/>
      <c r="Z569" s="545"/>
    </row>
    <row r="570" ht="9.0" customHeight="1">
      <c r="A570" s="545"/>
      <c r="B570" s="545"/>
      <c r="C570" s="545"/>
      <c r="D570" s="545"/>
      <c r="E570" s="545"/>
      <c r="F570" s="545"/>
      <c r="G570" s="545"/>
      <c r="H570" s="545"/>
      <c r="I570" s="545"/>
      <c r="J570" s="545"/>
      <c r="K570" s="545"/>
      <c r="L570" s="545"/>
      <c r="M570" s="545"/>
      <c r="N570" s="545"/>
      <c r="O570" s="545"/>
      <c r="P570" s="545"/>
      <c r="Q570" s="545"/>
      <c r="R570" s="545"/>
      <c r="S570" s="545"/>
      <c r="T570" s="545"/>
      <c r="U570" s="545"/>
      <c r="V570" s="545"/>
      <c r="W570" s="545"/>
      <c r="X570" s="545"/>
      <c r="Y570" s="545"/>
      <c r="Z570" s="545"/>
    </row>
    <row r="571" ht="9.0" customHeight="1">
      <c r="A571" s="545"/>
      <c r="B571" s="545"/>
      <c r="C571" s="545"/>
      <c r="D571" s="545"/>
      <c r="E571" s="545"/>
      <c r="F571" s="545"/>
      <c r="G571" s="545"/>
      <c r="H571" s="545"/>
      <c r="I571" s="545"/>
      <c r="J571" s="545"/>
      <c r="K571" s="545"/>
      <c r="L571" s="545"/>
      <c r="M571" s="545"/>
      <c r="N571" s="545"/>
      <c r="O571" s="545"/>
      <c r="P571" s="545"/>
      <c r="Q571" s="545"/>
      <c r="R571" s="545"/>
      <c r="S571" s="545"/>
      <c r="T571" s="545"/>
      <c r="U571" s="545"/>
      <c r="V571" s="545"/>
      <c r="W571" s="545"/>
      <c r="X571" s="545"/>
      <c r="Y571" s="545"/>
      <c r="Z571" s="545"/>
    </row>
    <row r="572" ht="9.0" customHeight="1">
      <c r="A572" s="545"/>
      <c r="B572" s="545"/>
      <c r="C572" s="545"/>
      <c r="D572" s="545"/>
      <c r="E572" s="545"/>
      <c r="F572" s="545"/>
      <c r="G572" s="545"/>
      <c r="H572" s="545"/>
      <c r="I572" s="545"/>
      <c r="J572" s="545"/>
      <c r="K572" s="545"/>
      <c r="L572" s="545"/>
      <c r="M572" s="545"/>
      <c r="N572" s="545"/>
      <c r="O572" s="545"/>
      <c r="P572" s="545"/>
      <c r="Q572" s="545"/>
      <c r="R572" s="545"/>
      <c r="S572" s="545"/>
      <c r="T572" s="545"/>
      <c r="U572" s="545"/>
      <c r="V572" s="545"/>
      <c r="W572" s="545"/>
      <c r="X572" s="545"/>
      <c r="Y572" s="545"/>
      <c r="Z572" s="545"/>
    </row>
    <row r="573" ht="9.0" customHeight="1">
      <c r="A573" s="545"/>
      <c r="B573" s="545"/>
      <c r="C573" s="545"/>
      <c r="D573" s="545"/>
      <c r="E573" s="545"/>
      <c r="F573" s="545"/>
      <c r="G573" s="545"/>
      <c r="H573" s="545"/>
      <c r="I573" s="545"/>
      <c r="J573" s="545"/>
      <c r="K573" s="545"/>
      <c r="L573" s="545"/>
      <c r="M573" s="545"/>
      <c r="N573" s="545"/>
      <c r="O573" s="545"/>
      <c r="P573" s="545"/>
      <c r="Q573" s="545"/>
      <c r="R573" s="545"/>
      <c r="S573" s="545"/>
      <c r="T573" s="545"/>
      <c r="U573" s="545"/>
      <c r="V573" s="545"/>
      <c r="W573" s="545"/>
      <c r="X573" s="545"/>
      <c r="Y573" s="545"/>
      <c r="Z573" s="545"/>
    </row>
    <row r="574" ht="9.0" customHeight="1">
      <c r="A574" s="545"/>
      <c r="B574" s="545"/>
      <c r="C574" s="545"/>
      <c r="D574" s="545"/>
      <c r="E574" s="545"/>
      <c r="F574" s="545"/>
      <c r="G574" s="545"/>
      <c r="H574" s="545"/>
      <c r="I574" s="545"/>
      <c r="J574" s="545"/>
      <c r="K574" s="545"/>
      <c r="L574" s="545"/>
      <c r="M574" s="545"/>
      <c r="N574" s="545"/>
      <c r="O574" s="545"/>
      <c r="P574" s="545"/>
      <c r="Q574" s="545"/>
      <c r="R574" s="545"/>
      <c r="S574" s="545"/>
      <c r="T574" s="545"/>
      <c r="U574" s="545"/>
      <c r="V574" s="545"/>
      <c r="W574" s="545"/>
      <c r="X574" s="545"/>
      <c r="Y574" s="545"/>
      <c r="Z574" s="545"/>
    </row>
    <row r="575" ht="9.0" customHeight="1">
      <c r="A575" s="545"/>
      <c r="B575" s="545"/>
      <c r="C575" s="545"/>
      <c r="D575" s="545"/>
      <c r="E575" s="545"/>
      <c r="F575" s="545"/>
      <c r="G575" s="545"/>
      <c r="H575" s="545"/>
      <c r="I575" s="545"/>
      <c r="J575" s="545"/>
      <c r="K575" s="545"/>
      <c r="L575" s="545"/>
      <c r="M575" s="545"/>
      <c r="N575" s="545"/>
      <c r="O575" s="545"/>
      <c r="P575" s="545"/>
      <c r="Q575" s="545"/>
      <c r="R575" s="545"/>
      <c r="S575" s="545"/>
      <c r="T575" s="545"/>
      <c r="U575" s="545"/>
      <c r="V575" s="545"/>
      <c r="W575" s="545"/>
      <c r="X575" s="545"/>
      <c r="Y575" s="545"/>
      <c r="Z575" s="545"/>
    </row>
    <row r="576" ht="9.0" customHeight="1">
      <c r="A576" s="545"/>
      <c r="B576" s="545"/>
      <c r="C576" s="545"/>
      <c r="D576" s="545"/>
      <c r="E576" s="545"/>
      <c r="F576" s="545"/>
      <c r="G576" s="545"/>
      <c r="H576" s="545"/>
      <c r="I576" s="545"/>
      <c r="J576" s="545"/>
      <c r="K576" s="545"/>
      <c r="L576" s="545"/>
      <c r="M576" s="545"/>
      <c r="N576" s="545"/>
      <c r="O576" s="545"/>
      <c r="P576" s="545"/>
      <c r="Q576" s="545"/>
      <c r="R576" s="545"/>
      <c r="S576" s="545"/>
      <c r="T576" s="545"/>
      <c r="U576" s="545"/>
      <c r="V576" s="545"/>
      <c r="W576" s="545"/>
      <c r="X576" s="545"/>
      <c r="Y576" s="545"/>
      <c r="Z576" s="545"/>
    </row>
    <row r="577" ht="9.0" customHeight="1">
      <c r="A577" s="545"/>
      <c r="B577" s="545"/>
      <c r="C577" s="545"/>
      <c r="D577" s="545"/>
      <c r="E577" s="545"/>
      <c r="F577" s="545"/>
      <c r="G577" s="545"/>
      <c r="H577" s="545"/>
      <c r="I577" s="545"/>
      <c r="J577" s="545"/>
      <c r="K577" s="545"/>
      <c r="L577" s="545"/>
      <c r="M577" s="545"/>
      <c r="N577" s="545"/>
      <c r="O577" s="545"/>
      <c r="P577" s="545"/>
      <c r="Q577" s="545"/>
      <c r="R577" s="545"/>
      <c r="S577" s="545"/>
      <c r="T577" s="545"/>
      <c r="U577" s="545"/>
      <c r="V577" s="545"/>
      <c r="W577" s="545"/>
      <c r="X577" s="545"/>
      <c r="Y577" s="545"/>
      <c r="Z577" s="545"/>
    </row>
    <row r="578" ht="9.0" customHeight="1">
      <c r="A578" s="545"/>
      <c r="B578" s="545"/>
      <c r="C578" s="545"/>
      <c r="D578" s="545"/>
      <c r="E578" s="545"/>
      <c r="F578" s="545"/>
      <c r="G578" s="545"/>
      <c r="H578" s="545"/>
      <c r="I578" s="545"/>
      <c r="J578" s="545"/>
      <c r="K578" s="545"/>
      <c r="L578" s="545"/>
      <c r="M578" s="545"/>
      <c r="N578" s="545"/>
      <c r="O578" s="545"/>
      <c r="P578" s="545"/>
      <c r="Q578" s="545"/>
      <c r="R578" s="545"/>
      <c r="S578" s="545"/>
      <c r="T578" s="545"/>
      <c r="U578" s="545"/>
      <c r="V578" s="545"/>
      <c r="W578" s="545"/>
      <c r="X578" s="545"/>
      <c r="Y578" s="545"/>
      <c r="Z578" s="545"/>
    </row>
    <row r="579" ht="9.0" customHeight="1">
      <c r="A579" s="545"/>
      <c r="B579" s="545"/>
      <c r="C579" s="545"/>
      <c r="D579" s="545"/>
      <c r="E579" s="545"/>
      <c r="F579" s="545"/>
      <c r="G579" s="545"/>
      <c r="H579" s="545"/>
      <c r="I579" s="545"/>
      <c r="J579" s="545"/>
      <c r="K579" s="545"/>
      <c r="L579" s="545"/>
      <c r="M579" s="545"/>
      <c r="N579" s="545"/>
      <c r="O579" s="545"/>
      <c r="P579" s="545"/>
      <c r="Q579" s="545"/>
      <c r="R579" s="545"/>
      <c r="S579" s="545"/>
      <c r="T579" s="545"/>
      <c r="U579" s="545"/>
      <c r="V579" s="545"/>
      <c r="W579" s="545"/>
      <c r="X579" s="545"/>
      <c r="Y579" s="545"/>
      <c r="Z579" s="545"/>
    </row>
    <row r="580" ht="9.0" customHeight="1">
      <c r="A580" s="545"/>
      <c r="B580" s="545"/>
      <c r="C580" s="545"/>
      <c r="D580" s="545"/>
      <c r="E580" s="545"/>
      <c r="F580" s="545"/>
      <c r="G580" s="545"/>
      <c r="H580" s="545"/>
      <c r="I580" s="545"/>
      <c r="J580" s="545"/>
      <c r="K580" s="545"/>
      <c r="L580" s="545"/>
      <c r="M580" s="545"/>
      <c r="N580" s="545"/>
      <c r="O580" s="545"/>
      <c r="P580" s="545"/>
      <c r="Q580" s="545"/>
      <c r="R580" s="545"/>
      <c r="S580" s="545"/>
      <c r="T580" s="545"/>
      <c r="U580" s="545"/>
      <c r="V580" s="545"/>
      <c r="W580" s="545"/>
      <c r="X580" s="545"/>
      <c r="Y580" s="545"/>
      <c r="Z580" s="545"/>
    </row>
    <row r="581" ht="9.0" customHeight="1">
      <c r="A581" s="545"/>
      <c r="B581" s="545"/>
      <c r="C581" s="545"/>
      <c r="D581" s="545"/>
      <c r="E581" s="545"/>
      <c r="F581" s="545"/>
      <c r="G581" s="545"/>
      <c r="H581" s="545"/>
      <c r="I581" s="545"/>
      <c r="J581" s="545"/>
      <c r="K581" s="545"/>
      <c r="L581" s="545"/>
      <c r="M581" s="545"/>
      <c r="N581" s="545"/>
      <c r="O581" s="545"/>
      <c r="P581" s="545"/>
      <c r="Q581" s="545"/>
      <c r="R581" s="545"/>
      <c r="S581" s="545"/>
      <c r="T581" s="545"/>
      <c r="U581" s="545"/>
      <c r="V581" s="545"/>
      <c r="W581" s="545"/>
      <c r="X581" s="545"/>
      <c r="Y581" s="545"/>
      <c r="Z581" s="545"/>
    </row>
    <row r="582" ht="9.0" customHeight="1">
      <c r="A582" s="545"/>
      <c r="B582" s="545"/>
      <c r="C582" s="545"/>
      <c r="D582" s="545"/>
      <c r="E582" s="545"/>
      <c r="F582" s="545"/>
      <c r="G582" s="545"/>
      <c r="H582" s="545"/>
      <c r="I582" s="545"/>
      <c r="J582" s="545"/>
      <c r="K582" s="545"/>
      <c r="L582" s="545"/>
      <c r="M582" s="545"/>
      <c r="N582" s="545"/>
      <c r="O582" s="545"/>
      <c r="P582" s="545"/>
      <c r="Q582" s="545"/>
      <c r="R582" s="545"/>
      <c r="S582" s="545"/>
      <c r="T582" s="545"/>
      <c r="U582" s="545"/>
      <c r="V582" s="545"/>
      <c r="W582" s="545"/>
      <c r="X582" s="545"/>
      <c r="Y582" s="545"/>
      <c r="Z582" s="545"/>
    </row>
    <row r="583" ht="9.0" customHeight="1">
      <c r="A583" s="545"/>
      <c r="B583" s="545"/>
      <c r="C583" s="545"/>
      <c r="D583" s="545"/>
      <c r="E583" s="545"/>
      <c r="F583" s="545"/>
      <c r="G583" s="545"/>
      <c r="H583" s="545"/>
      <c r="I583" s="545"/>
      <c r="J583" s="545"/>
      <c r="K583" s="545"/>
      <c r="L583" s="545"/>
      <c r="M583" s="545"/>
      <c r="N583" s="545"/>
      <c r="O583" s="545"/>
      <c r="P583" s="545"/>
      <c r="Q583" s="545"/>
      <c r="R583" s="545"/>
      <c r="S583" s="545"/>
      <c r="T583" s="545"/>
      <c r="U583" s="545"/>
      <c r="V583" s="545"/>
      <c r="W583" s="545"/>
      <c r="X583" s="545"/>
      <c r="Y583" s="545"/>
      <c r="Z583" s="545"/>
    </row>
    <row r="584" ht="9.0" customHeight="1">
      <c r="A584" s="545"/>
      <c r="B584" s="545"/>
      <c r="C584" s="545"/>
      <c r="D584" s="545"/>
      <c r="E584" s="545"/>
      <c r="F584" s="545"/>
      <c r="G584" s="545"/>
      <c r="H584" s="545"/>
      <c r="I584" s="545"/>
      <c r="J584" s="545"/>
      <c r="K584" s="545"/>
      <c r="L584" s="545"/>
      <c r="M584" s="545"/>
      <c r="N584" s="545"/>
      <c r="O584" s="545"/>
      <c r="P584" s="545"/>
      <c r="Q584" s="545"/>
      <c r="R584" s="545"/>
      <c r="S584" s="545"/>
      <c r="T584" s="545"/>
      <c r="U584" s="545"/>
      <c r="V584" s="545"/>
      <c r="W584" s="545"/>
      <c r="X584" s="545"/>
      <c r="Y584" s="545"/>
      <c r="Z584" s="545"/>
    </row>
    <row r="585" ht="9.0" customHeight="1">
      <c r="A585" s="545"/>
      <c r="B585" s="545"/>
      <c r="C585" s="545"/>
      <c r="D585" s="545"/>
      <c r="E585" s="545"/>
      <c r="F585" s="545"/>
      <c r="G585" s="545"/>
      <c r="H585" s="545"/>
      <c r="I585" s="545"/>
      <c r="J585" s="545"/>
      <c r="K585" s="545"/>
      <c r="L585" s="545"/>
      <c r="M585" s="545"/>
      <c r="N585" s="545"/>
      <c r="O585" s="545"/>
      <c r="P585" s="545"/>
      <c r="Q585" s="545"/>
      <c r="R585" s="545"/>
      <c r="S585" s="545"/>
      <c r="T585" s="545"/>
      <c r="U585" s="545"/>
      <c r="V585" s="545"/>
      <c r="W585" s="545"/>
      <c r="X585" s="545"/>
      <c r="Y585" s="545"/>
      <c r="Z585" s="545"/>
    </row>
    <row r="586" ht="9.0" customHeight="1">
      <c r="A586" s="545"/>
      <c r="B586" s="545"/>
      <c r="C586" s="545"/>
      <c r="D586" s="545"/>
      <c r="E586" s="545"/>
      <c r="F586" s="545"/>
      <c r="G586" s="545"/>
      <c r="H586" s="545"/>
      <c r="I586" s="545"/>
      <c r="J586" s="545"/>
      <c r="K586" s="545"/>
      <c r="L586" s="545"/>
      <c r="M586" s="545"/>
      <c r="N586" s="545"/>
      <c r="O586" s="545"/>
      <c r="P586" s="545"/>
      <c r="Q586" s="545"/>
      <c r="R586" s="545"/>
      <c r="S586" s="545"/>
      <c r="T586" s="545"/>
      <c r="U586" s="545"/>
      <c r="V586" s="545"/>
      <c r="W586" s="545"/>
      <c r="X586" s="545"/>
      <c r="Y586" s="545"/>
      <c r="Z586" s="545"/>
    </row>
    <row r="587" ht="9.0" customHeight="1">
      <c r="A587" s="545"/>
      <c r="B587" s="545"/>
      <c r="C587" s="545"/>
      <c r="D587" s="545"/>
      <c r="E587" s="545"/>
      <c r="F587" s="545"/>
      <c r="G587" s="545"/>
      <c r="H587" s="545"/>
      <c r="I587" s="545"/>
      <c r="J587" s="545"/>
      <c r="K587" s="545"/>
      <c r="L587" s="545"/>
      <c r="M587" s="545"/>
      <c r="N587" s="545"/>
      <c r="O587" s="545"/>
      <c r="P587" s="545"/>
      <c r="Q587" s="545"/>
      <c r="R587" s="545"/>
      <c r="S587" s="545"/>
      <c r="T587" s="545"/>
      <c r="U587" s="545"/>
      <c r="V587" s="545"/>
      <c r="W587" s="545"/>
      <c r="X587" s="545"/>
      <c r="Y587" s="545"/>
      <c r="Z587" s="545"/>
    </row>
    <row r="588" ht="9.0" customHeight="1">
      <c r="A588" s="545"/>
      <c r="B588" s="545"/>
      <c r="C588" s="545"/>
      <c r="D588" s="545"/>
      <c r="E588" s="545"/>
      <c r="F588" s="545"/>
      <c r="G588" s="545"/>
      <c r="H588" s="545"/>
      <c r="I588" s="545"/>
      <c r="J588" s="545"/>
      <c r="K588" s="545"/>
      <c r="L588" s="545"/>
      <c r="M588" s="545"/>
      <c r="N588" s="545"/>
      <c r="O588" s="545"/>
      <c r="P588" s="545"/>
      <c r="Q588" s="545"/>
      <c r="R588" s="545"/>
      <c r="S588" s="545"/>
      <c r="T588" s="545"/>
      <c r="U588" s="545"/>
      <c r="V588" s="545"/>
      <c r="W588" s="545"/>
      <c r="X588" s="545"/>
      <c r="Y588" s="545"/>
      <c r="Z588" s="545"/>
    </row>
    <row r="589" ht="9.0" customHeight="1">
      <c r="A589" s="545"/>
      <c r="B589" s="545"/>
      <c r="C589" s="545"/>
      <c r="D589" s="545"/>
      <c r="E589" s="545"/>
      <c r="F589" s="545"/>
      <c r="G589" s="545"/>
      <c r="H589" s="545"/>
      <c r="I589" s="545"/>
      <c r="J589" s="545"/>
      <c r="K589" s="545"/>
      <c r="L589" s="545"/>
      <c r="M589" s="545"/>
      <c r="N589" s="545"/>
      <c r="O589" s="545"/>
      <c r="P589" s="545"/>
      <c r="Q589" s="545"/>
      <c r="R589" s="545"/>
      <c r="S589" s="545"/>
      <c r="T589" s="545"/>
      <c r="U589" s="545"/>
      <c r="V589" s="545"/>
      <c r="W589" s="545"/>
      <c r="X589" s="545"/>
      <c r="Y589" s="545"/>
      <c r="Z589" s="545"/>
    </row>
    <row r="590" ht="9.0" customHeight="1">
      <c r="A590" s="545"/>
      <c r="B590" s="545"/>
      <c r="C590" s="545"/>
      <c r="D590" s="545"/>
      <c r="E590" s="545"/>
      <c r="F590" s="545"/>
      <c r="G590" s="545"/>
      <c r="H590" s="545"/>
      <c r="I590" s="545"/>
      <c r="J590" s="545"/>
      <c r="K590" s="545"/>
      <c r="L590" s="545"/>
      <c r="M590" s="545"/>
      <c r="N590" s="545"/>
      <c r="O590" s="545"/>
      <c r="P590" s="545"/>
      <c r="Q590" s="545"/>
      <c r="R590" s="545"/>
      <c r="S590" s="545"/>
      <c r="T590" s="545"/>
      <c r="U590" s="545"/>
      <c r="V590" s="545"/>
      <c r="W590" s="545"/>
      <c r="X590" s="545"/>
      <c r="Y590" s="545"/>
      <c r="Z590" s="545"/>
    </row>
    <row r="591" ht="9.0" customHeight="1">
      <c r="A591" s="545"/>
      <c r="B591" s="545"/>
      <c r="C591" s="545"/>
      <c r="D591" s="545"/>
      <c r="E591" s="545"/>
      <c r="F591" s="545"/>
      <c r="G591" s="545"/>
      <c r="H591" s="545"/>
      <c r="I591" s="545"/>
      <c r="J591" s="545"/>
      <c r="K591" s="545"/>
      <c r="L591" s="545"/>
      <c r="M591" s="545"/>
      <c r="N591" s="545"/>
      <c r="O591" s="545"/>
      <c r="P591" s="545"/>
      <c r="Q591" s="545"/>
      <c r="R591" s="545"/>
      <c r="S591" s="545"/>
      <c r="T591" s="545"/>
      <c r="U591" s="545"/>
      <c r="V591" s="545"/>
      <c r="W591" s="545"/>
      <c r="X591" s="545"/>
      <c r="Y591" s="545"/>
      <c r="Z591" s="545"/>
    </row>
    <row r="592" ht="9.0" customHeight="1">
      <c r="A592" s="545"/>
      <c r="B592" s="545"/>
      <c r="C592" s="545"/>
      <c r="D592" s="545"/>
      <c r="E592" s="545"/>
      <c r="F592" s="545"/>
      <c r="G592" s="545"/>
      <c r="H592" s="545"/>
      <c r="I592" s="545"/>
      <c r="J592" s="545"/>
      <c r="K592" s="545"/>
      <c r="L592" s="545"/>
      <c r="M592" s="545"/>
      <c r="N592" s="545"/>
      <c r="O592" s="545"/>
      <c r="P592" s="545"/>
      <c r="Q592" s="545"/>
      <c r="R592" s="545"/>
      <c r="S592" s="545"/>
      <c r="T592" s="545"/>
      <c r="U592" s="545"/>
      <c r="V592" s="545"/>
      <c r="W592" s="545"/>
      <c r="X592" s="545"/>
      <c r="Y592" s="545"/>
      <c r="Z592" s="545"/>
    </row>
    <row r="593" ht="9.0" customHeight="1">
      <c r="A593" s="545"/>
      <c r="B593" s="545"/>
      <c r="C593" s="545"/>
      <c r="D593" s="545"/>
      <c r="E593" s="545"/>
      <c r="F593" s="545"/>
      <c r="G593" s="545"/>
      <c r="H593" s="545"/>
      <c r="I593" s="545"/>
      <c r="J593" s="545"/>
      <c r="K593" s="545"/>
      <c r="L593" s="545"/>
      <c r="M593" s="545"/>
      <c r="N593" s="545"/>
      <c r="O593" s="545"/>
      <c r="P593" s="545"/>
      <c r="Q593" s="545"/>
      <c r="R593" s="545"/>
      <c r="S593" s="545"/>
      <c r="T593" s="545"/>
      <c r="U593" s="545"/>
      <c r="V593" s="545"/>
      <c r="W593" s="545"/>
      <c r="X593" s="545"/>
      <c r="Y593" s="545"/>
      <c r="Z593" s="545"/>
    </row>
    <row r="594" ht="9.0" customHeight="1">
      <c r="A594" s="545"/>
      <c r="B594" s="545"/>
      <c r="C594" s="545"/>
      <c r="D594" s="545"/>
      <c r="E594" s="545"/>
      <c r="F594" s="545"/>
      <c r="G594" s="545"/>
      <c r="H594" s="545"/>
      <c r="I594" s="545"/>
      <c r="J594" s="545"/>
      <c r="K594" s="545"/>
      <c r="L594" s="545"/>
      <c r="M594" s="545"/>
      <c r="N594" s="545"/>
      <c r="O594" s="545"/>
      <c r="P594" s="545"/>
      <c r="Q594" s="545"/>
      <c r="R594" s="545"/>
      <c r="S594" s="545"/>
      <c r="T594" s="545"/>
      <c r="U594" s="545"/>
      <c r="V594" s="545"/>
      <c r="W594" s="545"/>
      <c r="X594" s="545"/>
      <c r="Y594" s="545"/>
      <c r="Z594" s="545"/>
    </row>
    <row r="595" ht="9.0" customHeight="1">
      <c r="A595" s="545"/>
      <c r="B595" s="545"/>
      <c r="C595" s="545"/>
      <c r="D595" s="545"/>
      <c r="E595" s="545"/>
      <c r="F595" s="545"/>
      <c r="G595" s="545"/>
      <c r="H595" s="545"/>
      <c r="I595" s="545"/>
      <c r="J595" s="545"/>
      <c r="K595" s="545"/>
      <c r="L595" s="545"/>
      <c r="M595" s="545"/>
      <c r="N595" s="545"/>
      <c r="O595" s="545"/>
      <c r="P595" s="545"/>
      <c r="Q595" s="545"/>
      <c r="R595" s="545"/>
      <c r="S595" s="545"/>
      <c r="T595" s="545"/>
      <c r="U595" s="545"/>
      <c r="V595" s="545"/>
      <c r="W595" s="545"/>
      <c r="X595" s="545"/>
      <c r="Y595" s="545"/>
      <c r="Z595" s="545"/>
    </row>
    <row r="596" ht="9.0" customHeight="1">
      <c r="A596" s="545"/>
      <c r="B596" s="545"/>
      <c r="C596" s="545"/>
      <c r="D596" s="545"/>
      <c r="E596" s="545"/>
      <c r="F596" s="545"/>
      <c r="G596" s="545"/>
      <c r="H596" s="545"/>
      <c r="I596" s="545"/>
      <c r="J596" s="545"/>
      <c r="K596" s="545"/>
      <c r="L596" s="545"/>
      <c r="M596" s="545"/>
      <c r="N596" s="545"/>
      <c r="O596" s="545"/>
      <c r="P596" s="545"/>
      <c r="Q596" s="545"/>
      <c r="R596" s="545"/>
      <c r="S596" s="545"/>
      <c r="T596" s="545"/>
      <c r="U596" s="545"/>
      <c r="V596" s="545"/>
      <c r="W596" s="545"/>
      <c r="X596" s="545"/>
      <c r="Y596" s="545"/>
      <c r="Z596" s="545"/>
    </row>
    <row r="597" ht="9.0" customHeight="1">
      <c r="A597" s="545"/>
      <c r="B597" s="545"/>
      <c r="C597" s="545"/>
      <c r="D597" s="545"/>
      <c r="E597" s="545"/>
      <c r="F597" s="545"/>
      <c r="G597" s="545"/>
      <c r="H597" s="545"/>
      <c r="I597" s="545"/>
      <c r="J597" s="545"/>
      <c r="K597" s="545"/>
      <c r="L597" s="545"/>
      <c r="M597" s="545"/>
      <c r="N597" s="545"/>
      <c r="O597" s="545"/>
      <c r="P597" s="545"/>
      <c r="Q597" s="545"/>
      <c r="R597" s="545"/>
      <c r="S597" s="545"/>
      <c r="T597" s="545"/>
      <c r="U597" s="545"/>
      <c r="V597" s="545"/>
      <c r="W597" s="545"/>
      <c r="X597" s="545"/>
      <c r="Y597" s="545"/>
      <c r="Z597" s="545"/>
    </row>
    <row r="598" ht="9.0" customHeight="1">
      <c r="A598" s="545"/>
      <c r="B598" s="545"/>
      <c r="C598" s="545"/>
      <c r="D598" s="545"/>
      <c r="E598" s="545"/>
      <c r="F598" s="545"/>
      <c r="G598" s="545"/>
      <c r="H598" s="545"/>
      <c r="I598" s="545"/>
      <c r="J598" s="545"/>
      <c r="K598" s="545"/>
      <c r="L598" s="545"/>
      <c r="M598" s="545"/>
      <c r="N598" s="545"/>
      <c r="O598" s="545"/>
      <c r="P598" s="545"/>
      <c r="Q598" s="545"/>
      <c r="R598" s="545"/>
      <c r="S598" s="545"/>
      <c r="T598" s="545"/>
      <c r="U598" s="545"/>
      <c r="V598" s="545"/>
      <c r="W598" s="545"/>
      <c r="X598" s="545"/>
      <c r="Y598" s="545"/>
      <c r="Z598" s="545"/>
    </row>
    <row r="599" ht="9.0" customHeight="1">
      <c r="A599" s="545"/>
      <c r="B599" s="545"/>
      <c r="C599" s="545"/>
      <c r="D599" s="545"/>
      <c r="E599" s="545"/>
      <c r="F599" s="545"/>
      <c r="G599" s="545"/>
      <c r="H599" s="545"/>
      <c r="I599" s="545"/>
      <c r="J599" s="545"/>
      <c r="K599" s="545"/>
      <c r="L599" s="545"/>
      <c r="M599" s="545"/>
      <c r="N599" s="545"/>
      <c r="O599" s="545"/>
      <c r="P599" s="545"/>
      <c r="Q599" s="545"/>
      <c r="R599" s="545"/>
      <c r="S599" s="545"/>
      <c r="T599" s="545"/>
      <c r="U599" s="545"/>
      <c r="V599" s="545"/>
      <c r="W599" s="545"/>
      <c r="X599" s="545"/>
      <c r="Y599" s="545"/>
      <c r="Z599" s="545"/>
    </row>
    <row r="600" ht="9.0" customHeight="1">
      <c r="A600" s="545"/>
      <c r="B600" s="545"/>
      <c r="C600" s="545"/>
      <c r="D600" s="545"/>
      <c r="E600" s="545"/>
      <c r="F600" s="545"/>
      <c r="G600" s="545"/>
      <c r="H600" s="545"/>
      <c r="I600" s="545"/>
      <c r="J600" s="545"/>
      <c r="K600" s="545"/>
      <c r="L600" s="545"/>
      <c r="M600" s="545"/>
      <c r="N600" s="545"/>
      <c r="O600" s="545"/>
      <c r="P600" s="545"/>
      <c r="Q600" s="545"/>
      <c r="R600" s="545"/>
      <c r="S600" s="545"/>
      <c r="T600" s="545"/>
      <c r="U600" s="545"/>
      <c r="V600" s="545"/>
      <c r="W600" s="545"/>
      <c r="X600" s="545"/>
      <c r="Y600" s="545"/>
      <c r="Z600" s="545"/>
    </row>
    <row r="601" ht="9.0" customHeight="1">
      <c r="A601" s="545"/>
      <c r="B601" s="545"/>
      <c r="C601" s="545"/>
      <c r="D601" s="545"/>
      <c r="E601" s="545"/>
      <c r="F601" s="545"/>
      <c r="G601" s="545"/>
      <c r="H601" s="545"/>
      <c r="I601" s="545"/>
      <c r="J601" s="545"/>
      <c r="K601" s="545"/>
      <c r="L601" s="545"/>
      <c r="M601" s="545"/>
      <c r="N601" s="545"/>
      <c r="O601" s="545"/>
      <c r="P601" s="545"/>
      <c r="Q601" s="545"/>
      <c r="R601" s="545"/>
      <c r="S601" s="545"/>
      <c r="T601" s="545"/>
      <c r="U601" s="545"/>
      <c r="V601" s="545"/>
      <c r="W601" s="545"/>
      <c r="X601" s="545"/>
      <c r="Y601" s="545"/>
      <c r="Z601" s="545"/>
    </row>
    <row r="602" ht="9.0" customHeight="1">
      <c r="A602" s="545"/>
      <c r="B602" s="545"/>
      <c r="C602" s="545"/>
      <c r="D602" s="545"/>
      <c r="E602" s="545"/>
      <c r="F602" s="545"/>
      <c r="G602" s="545"/>
      <c r="H602" s="545"/>
      <c r="I602" s="545"/>
      <c r="J602" s="545"/>
      <c r="K602" s="545"/>
      <c r="L602" s="545"/>
      <c r="M602" s="545"/>
      <c r="N602" s="545"/>
      <c r="O602" s="545"/>
      <c r="P602" s="545"/>
      <c r="Q602" s="545"/>
      <c r="R602" s="545"/>
      <c r="S602" s="545"/>
      <c r="T602" s="545"/>
      <c r="U602" s="545"/>
      <c r="V602" s="545"/>
      <c r="W602" s="545"/>
      <c r="X602" s="545"/>
      <c r="Y602" s="545"/>
      <c r="Z602" s="545"/>
    </row>
    <row r="603" ht="9.0" customHeight="1">
      <c r="A603" s="545"/>
      <c r="B603" s="545"/>
      <c r="C603" s="545"/>
      <c r="D603" s="545"/>
      <c r="E603" s="545"/>
      <c r="F603" s="545"/>
      <c r="G603" s="545"/>
      <c r="H603" s="545"/>
      <c r="I603" s="545"/>
      <c r="J603" s="545"/>
      <c r="K603" s="545"/>
      <c r="L603" s="545"/>
      <c r="M603" s="545"/>
      <c r="N603" s="545"/>
      <c r="O603" s="545"/>
      <c r="P603" s="545"/>
      <c r="Q603" s="545"/>
      <c r="R603" s="545"/>
      <c r="S603" s="545"/>
      <c r="T603" s="545"/>
      <c r="U603" s="545"/>
      <c r="V603" s="545"/>
      <c r="W603" s="545"/>
      <c r="X603" s="545"/>
      <c r="Y603" s="545"/>
      <c r="Z603" s="545"/>
    </row>
    <row r="604" ht="9.0" customHeight="1">
      <c r="A604" s="545"/>
      <c r="B604" s="545"/>
      <c r="C604" s="545"/>
      <c r="D604" s="545"/>
      <c r="E604" s="545"/>
      <c r="F604" s="545"/>
      <c r="G604" s="545"/>
      <c r="H604" s="545"/>
      <c r="I604" s="545"/>
      <c r="J604" s="545"/>
      <c r="K604" s="545"/>
      <c r="L604" s="545"/>
      <c r="M604" s="545"/>
      <c r="N604" s="545"/>
      <c r="O604" s="545"/>
      <c r="P604" s="545"/>
      <c r="Q604" s="545"/>
      <c r="R604" s="545"/>
      <c r="S604" s="545"/>
      <c r="T604" s="545"/>
      <c r="U604" s="545"/>
      <c r="V604" s="545"/>
      <c r="W604" s="545"/>
      <c r="X604" s="545"/>
      <c r="Y604" s="545"/>
      <c r="Z604" s="545"/>
    </row>
    <row r="605" ht="9.0" customHeight="1">
      <c r="A605" s="545"/>
      <c r="B605" s="545"/>
      <c r="C605" s="545"/>
      <c r="D605" s="545"/>
      <c r="E605" s="545"/>
      <c r="F605" s="545"/>
      <c r="G605" s="545"/>
      <c r="H605" s="545"/>
      <c r="I605" s="545"/>
      <c r="J605" s="545"/>
      <c r="K605" s="545"/>
      <c r="L605" s="545"/>
      <c r="M605" s="545"/>
      <c r="N605" s="545"/>
      <c r="O605" s="545"/>
      <c r="P605" s="545"/>
      <c r="Q605" s="545"/>
      <c r="R605" s="545"/>
      <c r="S605" s="545"/>
      <c r="T605" s="545"/>
      <c r="U605" s="545"/>
      <c r="V605" s="545"/>
      <c r="W605" s="545"/>
      <c r="X605" s="545"/>
      <c r="Y605" s="545"/>
      <c r="Z605" s="545"/>
    </row>
    <row r="606" ht="9.0" customHeight="1">
      <c r="A606" s="545"/>
      <c r="B606" s="545"/>
      <c r="C606" s="545"/>
      <c r="D606" s="545"/>
      <c r="E606" s="545"/>
      <c r="F606" s="545"/>
      <c r="G606" s="545"/>
      <c r="H606" s="545"/>
      <c r="I606" s="545"/>
      <c r="J606" s="545"/>
      <c r="K606" s="545"/>
      <c r="L606" s="545"/>
      <c r="M606" s="545"/>
      <c r="N606" s="545"/>
      <c r="O606" s="545"/>
      <c r="P606" s="545"/>
      <c r="Q606" s="545"/>
      <c r="R606" s="545"/>
      <c r="S606" s="545"/>
      <c r="T606" s="545"/>
      <c r="U606" s="545"/>
      <c r="V606" s="545"/>
      <c r="W606" s="545"/>
      <c r="X606" s="545"/>
      <c r="Y606" s="545"/>
      <c r="Z606" s="545"/>
    </row>
    <row r="607" ht="9.0" customHeight="1">
      <c r="A607" s="545"/>
      <c r="B607" s="545"/>
      <c r="C607" s="545"/>
      <c r="D607" s="545"/>
      <c r="E607" s="545"/>
      <c r="F607" s="545"/>
      <c r="G607" s="545"/>
      <c r="H607" s="545"/>
      <c r="I607" s="545"/>
      <c r="J607" s="545"/>
      <c r="K607" s="545"/>
      <c r="L607" s="545"/>
      <c r="M607" s="545"/>
      <c r="N607" s="545"/>
      <c r="O607" s="545"/>
      <c r="P607" s="545"/>
      <c r="Q607" s="545"/>
      <c r="R607" s="545"/>
      <c r="S607" s="545"/>
      <c r="T607" s="545"/>
      <c r="U607" s="545"/>
      <c r="V607" s="545"/>
      <c r="W607" s="545"/>
      <c r="X607" s="545"/>
      <c r="Y607" s="545"/>
      <c r="Z607" s="545"/>
    </row>
    <row r="608" ht="9.0" customHeight="1">
      <c r="A608" s="545"/>
      <c r="B608" s="545"/>
      <c r="C608" s="545"/>
      <c r="D608" s="545"/>
      <c r="E608" s="545"/>
      <c r="F608" s="545"/>
      <c r="G608" s="545"/>
      <c r="H608" s="545"/>
      <c r="I608" s="545"/>
      <c r="J608" s="545"/>
      <c r="K608" s="545"/>
      <c r="L608" s="545"/>
      <c r="M608" s="545"/>
      <c r="N608" s="545"/>
      <c r="O608" s="545"/>
      <c r="P608" s="545"/>
      <c r="Q608" s="545"/>
      <c r="R608" s="545"/>
      <c r="S608" s="545"/>
      <c r="T608" s="545"/>
      <c r="U608" s="545"/>
      <c r="V608" s="545"/>
      <c r="W608" s="545"/>
      <c r="X608" s="545"/>
      <c r="Y608" s="545"/>
      <c r="Z608" s="545"/>
    </row>
    <row r="609" ht="9.0" customHeight="1">
      <c r="A609" s="545"/>
      <c r="B609" s="545"/>
      <c r="C609" s="545"/>
      <c r="D609" s="545"/>
      <c r="E609" s="545"/>
      <c r="F609" s="545"/>
      <c r="G609" s="545"/>
      <c r="H609" s="545"/>
      <c r="I609" s="545"/>
      <c r="J609" s="545"/>
      <c r="K609" s="545"/>
      <c r="L609" s="545"/>
      <c r="M609" s="545"/>
      <c r="N609" s="545"/>
      <c r="O609" s="545"/>
      <c r="P609" s="545"/>
      <c r="Q609" s="545"/>
      <c r="R609" s="545"/>
      <c r="S609" s="545"/>
      <c r="T609" s="545"/>
      <c r="U609" s="545"/>
      <c r="V609" s="545"/>
      <c r="W609" s="545"/>
      <c r="X609" s="545"/>
      <c r="Y609" s="545"/>
      <c r="Z609" s="545"/>
    </row>
    <row r="610" ht="9.0" customHeight="1">
      <c r="A610" s="545"/>
      <c r="B610" s="545"/>
      <c r="C610" s="545"/>
      <c r="D610" s="545"/>
      <c r="E610" s="545"/>
      <c r="F610" s="545"/>
      <c r="G610" s="545"/>
      <c r="H610" s="545"/>
      <c r="I610" s="545"/>
      <c r="J610" s="545"/>
      <c r="K610" s="545"/>
      <c r="L610" s="545"/>
      <c r="M610" s="545"/>
      <c r="N610" s="545"/>
      <c r="O610" s="545"/>
      <c r="P610" s="545"/>
      <c r="Q610" s="545"/>
      <c r="R610" s="545"/>
      <c r="S610" s="545"/>
      <c r="T610" s="545"/>
      <c r="U610" s="545"/>
      <c r="V610" s="545"/>
      <c r="W610" s="545"/>
      <c r="X610" s="545"/>
      <c r="Y610" s="545"/>
      <c r="Z610" s="545"/>
    </row>
    <row r="611" ht="9.0" customHeight="1">
      <c r="A611" s="545"/>
      <c r="B611" s="545"/>
      <c r="C611" s="545"/>
      <c r="D611" s="545"/>
      <c r="E611" s="545"/>
      <c r="F611" s="545"/>
      <c r="G611" s="545"/>
      <c r="H611" s="545"/>
      <c r="I611" s="545"/>
      <c r="J611" s="545"/>
      <c r="K611" s="545"/>
      <c r="L611" s="545"/>
      <c r="M611" s="545"/>
      <c r="N611" s="545"/>
      <c r="O611" s="545"/>
      <c r="P611" s="545"/>
      <c r="Q611" s="545"/>
      <c r="R611" s="545"/>
      <c r="S611" s="545"/>
      <c r="T611" s="545"/>
      <c r="U611" s="545"/>
      <c r="V611" s="545"/>
      <c r="W611" s="545"/>
      <c r="X611" s="545"/>
      <c r="Y611" s="545"/>
      <c r="Z611" s="545"/>
    </row>
    <row r="612" ht="9.0" customHeight="1">
      <c r="A612" s="545"/>
      <c r="B612" s="545"/>
      <c r="C612" s="545"/>
      <c r="D612" s="545"/>
      <c r="E612" s="545"/>
      <c r="F612" s="545"/>
      <c r="G612" s="545"/>
      <c r="H612" s="545"/>
      <c r="I612" s="545"/>
      <c r="J612" s="545"/>
      <c r="K612" s="545"/>
      <c r="L612" s="545"/>
      <c r="M612" s="545"/>
      <c r="N612" s="545"/>
      <c r="O612" s="545"/>
      <c r="P612" s="545"/>
      <c r="Q612" s="545"/>
      <c r="R612" s="545"/>
      <c r="S612" s="545"/>
      <c r="T612" s="545"/>
      <c r="U612" s="545"/>
      <c r="V612" s="545"/>
      <c r="W612" s="545"/>
      <c r="X612" s="545"/>
      <c r="Y612" s="545"/>
      <c r="Z612" s="545"/>
    </row>
    <row r="613" ht="9.0" customHeight="1">
      <c r="A613" s="545"/>
      <c r="B613" s="545"/>
      <c r="C613" s="545"/>
      <c r="D613" s="545"/>
      <c r="E613" s="545"/>
      <c r="F613" s="545"/>
      <c r="G613" s="545"/>
      <c r="H613" s="545"/>
      <c r="I613" s="545"/>
      <c r="J613" s="545"/>
      <c r="K613" s="545"/>
      <c r="L613" s="545"/>
      <c r="M613" s="545"/>
      <c r="N613" s="545"/>
      <c r="O613" s="545"/>
      <c r="P613" s="545"/>
      <c r="Q613" s="545"/>
      <c r="R613" s="545"/>
      <c r="S613" s="545"/>
      <c r="T613" s="545"/>
      <c r="U613" s="545"/>
      <c r="V613" s="545"/>
      <c r="W613" s="545"/>
      <c r="X613" s="545"/>
      <c r="Y613" s="545"/>
      <c r="Z613" s="545"/>
    </row>
    <row r="614" ht="9.0" customHeight="1">
      <c r="A614" s="545"/>
      <c r="B614" s="545"/>
      <c r="C614" s="545"/>
      <c r="D614" s="545"/>
      <c r="E614" s="545"/>
      <c r="F614" s="545"/>
      <c r="G614" s="545"/>
      <c r="H614" s="545"/>
      <c r="I614" s="545"/>
      <c r="J614" s="545"/>
      <c r="K614" s="545"/>
      <c r="L614" s="545"/>
      <c r="M614" s="545"/>
      <c r="N614" s="545"/>
      <c r="O614" s="545"/>
      <c r="P614" s="545"/>
      <c r="Q614" s="545"/>
      <c r="R614" s="545"/>
      <c r="S614" s="545"/>
      <c r="T614" s="545"/>
      <c r="U614" s="545"/>
      <c r="V614" s="545"/>
      <c r="W614" s="545"/>
      <c r="X614" s="545"/>
      <c r="Y614" s="545"/>
      <c r="Z614" s="545"/>
    </row>
    <row r="615" ht="9.0" customHeight="1">
      <c r="A615" s="545"/>
      <c r="B615" s="545"/>
      <c r="C615" s="545"/>
      <c r="D615" s="545"/>
      <c r="E615" s="545"/>
      <c r="F615" s="545"/>
      <c r="G615" s="545"/>
      <c r="H615" s="545"/>
      <c r="I615" s="545"/>
      <c r="J615" s="545"/>
      <c r="K615" s="545"/>
      <c r="L615" s="545"/>
      <c r="M615" s="545"/>
      <c r="N615" s="545"/>
      <c r="O615" s="545"/>
      <c r="P615" s="545"/>
      <c r="Q615" s="545"/>
      <c r="R615" s="545"/>
      <c r="S615" s="545"/>
      <c r="T615" s="545"/>
      <c r="U615" s="545"/>
      <c r="V615" s="545"/>
      <c r="W615" s="545"/>
      <c r="X615" s="545"/>
      <c r="Y615" s="545"/>
      <c r="Z615" s="545"/>
    </row>
    <row r="616" ht="9.0" customHeight="1">
      <c r="A616" s="545"/>
      <c r="B616" s="545"/>
      <c r="C616" s="545"/>
      <c r="D616" s="545"/>
      <c r="E616" s="545"/>
      <c r="F616" s="545"/>
      <c r="G616" s="545"/>
      <c r="H616" s="545"/>
      <c r="I616" s="545"/>
      <c r="J616" s="545"/>
      <c r="K616" s="545"/>
      <c r="L616" s="545"/>
      <c r="M616" s="545"/>
      <c r="N616" s="545"/>
      <c r="O616" s="545"/>
      <c r="P616" s="545"/>
      <c r="Q616" s="545"/>
      <c r="R616" s="545"/>
      <c r="S616" s="545"/>
      <c r="T616" s="545"/>
      <c r="U616" s="545"/>
      <c r="V616" s="545"/>
      <c r="W616" s="545"/>
      <c r="X616" s="545"/>
      <c r="Y616" s="545"/>
      <c r="Z616" s="545"/>
    </row>
    <row r="617" ht="9.0" customHeight="1">
      <c r="A617" s="545"/>
      <c r="B617" s="545"/>
      <c r="C617" s="545"/>
      <c r="D617" s="545"/>
      <c r="E617" s="545"/>
      <c r="F617" s="545"/>
      <c r="G617" s="545"/>
      <c r="H617" s="545"/>
      <c r="I617" s="545"/>
      <c r="J617" s="545"/>
      <c r="K617" s="545"/>
      <c r="L617" s="545"/>
      <c r="M617" s="545"/>
      <c r="N617" s="545"/>
      <c r="O617" s="545"/>
      <c r="P617" s="545"/>
      <c r="Q617" s="545"/>
      <c r="R617" s="545"/>
      <c r="S617" s="545"/>
      <c r="T617" s="545"/>
      <c r="U617" s="545"/>
      <c r="V617" s="545"/>
      <c r="W617" s="545"/>
      <c r="X617" s="545"/>
      <c r="Y617" s="545"/>
      <c r="Z617" s="545"/>
    </row>
    <row r="618" ht="9.0" customHeight="1">
      <c r="A618" s="545"/>
      <c r="B618" s="545"/>
      <c r="C618" s="545"/>
      <c r="D618" s="545"/>
      <c r="E618" s="545"/>
      <c r="F618" s="545"/>
      <c r="G618" s="545"/>
      <c r="H618" s="545"/>
      <c r="I618" s="545"/>
      <c r="J618" s="545"/>
      <c r="K618" s="545"/>
      <c r="L618" s="545"/>
      <c r="M618" s="545"/>
      <c r="N618" s="545"/>
      <c r="O618" s="545"/>
      <c r="P618" s="545"/>
      <c r="Q618" s="545"/>
      <c r="R618" s="545"/>
      <c r="S618" s="545"/>
      <c r="T618" s="545"/>
      <c r="U618" s="545"/>
      <c r="V618" s="545"/>
      <c r="W618" s="545"/>
      <c r="X618" s="545"/>
      <c r="Y618" s="545"/>
      <c r="Z618" s="545"/>
    </row>
    <row r="619" ht="9.0" customHeight="1">
      <c r="A619" s="545"/>
      <c r="B619" s="545"/>
      <c r="C619" s="545"/>
      <c r="D619" s="545"/>
      <c r="E619" s="545"/>
      <c r="F619" s="545"/>
      <c r="G619" s="545"/>
      <c r="H619" s="545"/>
      <c r="I619" s="545"/>
      <c r="J619" s="545"/>
      <c r="K619" s="545"/>
      <c r="L619" s="545"/>
      <c r="M619" s="545"/>
      <c r="N619" s="545"/>
      <c r="O619" s="545"/>
      <c r="P619" s="545"/>
      <c r="Q619" s="545"/>
      <c r="R619" s="545"/>
      <c r="S619" s="545"/>
      <c r="T619" s="545"/>
      <c r="U619" s="545"/>
      <c r="V619" s="545"/>
      <c r="W619" s="545"/>
      <c r="X619" s="545"/>
      <c r="Y619" s="545"/>
      <c r="Z619" s="545"/>
    </row>
    <row r="620" ht="9.0" customHeight="1">
      <c r="A620" s="545"/>
      <c r="B620" s="545"/>
      <c r="C620" s="545"/>
      <c r="D620" s="545"/>
      <c r="E620" s="545"/>
      <c r="F620" s="545"/>
      <c r="G620" s="545"/>
      <c r="H620" s="545"/>
      <c r="I620" s="545"/>
      <c r="J620" s="545"/>
      <c r="K620" s="545"/>
      <c r="L620" s="545"/>
      <c r="M620" s="545"/>
      <c r="N620" s="545"/>
      <c r="O620" s="545"/>
      <c r="P620" s="545"/>
      <c r="Q620" s="545"/>
      <c r="R620" s="545"/>
      <c r="S620" s="545"/>
      <c r="T620" s="545"/>
      <c r="U620" s="545"/>
      <c r="V620" s="545"/>
      <c r="W620" s="545"/>
      <c r="X620" s="545"/>
      <c r="Y620" s="545"/>
      <c r="Z620" s="545"/>
    </row>
    <row r="621" ht="9.0" customHeight="1">
      <c r="A621" s="545"/>
      <c r="B621" s="545"/>
      <c r="C621" s="545"/>
      <c r="D621" s="545"/>
      <c r="E621" s="545"/>
      <c r="F621" s="545"/>
      <c r="G621" s="545"/>
      <c r="H621" s="545"/>
      <c r="I621" s="545"/>
      <c r="J621" s="545"/>
      <c r="K621" s="545"/>
      <c r="L621" s="545"/>
      <c r="M621" s="545"/>
      <c r="N621" s="545"/>
      <c r="O621" s="545"/>
      <c r="P621" s="545"/>
      <c r="Q621" s="545"/>
      <c r="R621" s="545"/>
      <c r="S621" s="545"/>
      <c r="T621" s="545"/>
      <c r="U621" s="545"/>
      <c r="V621" s="545"/>
      <c r="W621" s="545"/>
      <c r="X621" s="545"/>
      <c r="Y621" s="545"/>
      <c r="Z621" s="545"/>
    </row>
    <row r="622" ht="9.0" customHeight="1">
      <c r="A622" s="545"/>
      <c r="B622" s="545"/>
      <c r="C622" s="545"/>
      <c r="D622" s="545"/>
      <c r="E622" s="545"/>
      <c r="F622" s="545"/>
      <c r="G622" s="545"/>
      <c r="H622" s="545"/>
      <c r="I622" s="545"/>
      <c r="J622" s="545"/>
      <c r="K622" s="545"/>
      <c r="L622" s="545"/>
      <c r="M622" s="545"/>
      <c r="N622" s="545"/>
      <c r="O622" s="545"/>
      <c r="P622" s="545"/>
      <c r="Q622" s="545"/>
      <c r="R622" s="545"/>
      <c r="S622" s="545"/>
      <c r="T622" s="545"/>
      <c r="U622" s="545"/>
      <c r="V622" s="545"/>
      <c r="W622" s="545"/>
      <c r="X622" s="545"/>
      <c r="Y622" s="545"/>
      <c r="Z622" s="545"/>
    </row>
    <row r="623" ht="9.0" customHeight="1">
      <c r="A623" s="545"/>
      <c r="B623" s="545"/>
      <c r="C623" s="545"/>
      <c r="D623" s="545"/>
      <c r="E623" s="545"/>
      <c r="F623" s="545"/>
      <c r="G623" s="545"/>
      <c r="H623" s="545"/>
      <c r="I623" s="545"/>
      <c r="J623" s="545"/>
      <c r="K623" s="545"/>
      <c r="L623" s="545"/>
      <c r="M623" s="545"/>
      <c r="N623" s="545"/>
      <c r="O623" s="545"/>
      <c r="P623" s="545"/>
      <c r="Q623" s="545"/>
      <c r="R623" s="545"/>
      <c r="S623" s="545"/>
      <c r="T623" s="545"/>
      <c r="U623" s="545"/>
      <c r="V623" s="545"/>
      <c r="W623" s="545"/>
      <c r="X623" s="545"/>
      <c r="Y623" s="545"/>
      <c r="Z623" s="545"/>
    </row>
    <row r="624" ht="9.0" customHeight="1">
      <c r="A624" s="545"/>
      <c r="B624" s="545"/>
      <c r="C624" s="545"/>
      <c r="D624" s="545"/>
      <c r="E624" s="545"/>
      <c r="F624" s="545"/>
      <c r="G624" s="545"/>
      <c r="H624" s="545"/>
      <c r="I624" s="545"/>
      <c r="J624" s="545"/>
      <c r="K624" s="545"/>
      <c r="L624" s="545"/>
      <c r="M624" s="545"/>
      <c r="N624" s="545"/>
      <c r="O624" s="545"/>
      <c r="P624" s="545"/>
      <c r="Q624" s="545"/>
      <c r="R624" s="545"/>
      <c r="S624" s="545"/>
      <c r="T624" s="545"/>
      <c r="U624" s="545"/>
      <c r="V624" s="545"/>
      <c r="W624" s="545"/>
      <c r="X624" s="545"/>
      <c r="Y624" s="545"/>
      <c r="Z624" s="545"/>
    </row>
    <row r="625" ht="9.0" customHeight="1">
      <c r="A625" s="545"/>
      <c r="B625" s="545"/>
      <c r="C625" s="545"/>
      <c r="D625" s="545"/>
      <c r="E625" s="545"/>
      <c r="F625" s="545"/>
      <c r="G625" s="545"/>
      <c r="H625" s="545"/>
      <c r="I625" s="545"/>
      <c r="J625" s="545"/>
      <c r="K625" s="545"/>
      <c r="L625" s="545"/>
      <c r="M625" s="545"/>
      <c r="N625" s="545"/>
      <c r="O625" s="545"/>
      <c r="P625" s="545"/>
      <c r="Q625" s="545"/>
      <c r="R625" s="545"/>
      <c r="S625" s="545"/>
      <c r="T625" s="545"/>
      <c r="U625" s="545"/>
      <c r="V625" s="545"/>
      <c r="W625" s="545"/>
      <c r="X625" s="545"/>
      <c r="Y625" s="545"/>
      <c r="Z625" s="545"/>
    </row>
    <row r="626" ht="9.0" customHeight="1">
      <c r="A626" s="545"/>
      <c r="B626" s="545"/>
      <c r="C626" s="545"/>
      <c r="D626" s="545"/>
      <c r="E626" s="545"/>
      <c r="F626" s="545"/>
      <c r="G626" s="545"/>
      <c r="H626" s="545"/>
      <c r="I626" s="545"/>
      <c r="J626" s="545"/>
      <c r="K626" s="545"/>
      <c r="L626" s="545"/>
      <c r="M626" s="545"/>
      <c r="N626" s="545"/>
      <c r="O626" s="545"/>
      <c r="P626" s="545"/>
      <c r="Q626" s="545"/>
      <c r="R626" s="545"/>
      <c r="S626" s="545"/>
      <c r="T626" s="545"/>
      <c r="U626" s="545"/>
      <c r="V626" s="545"/>
      <c r="W626" s="545"/>
      <c r="X626" s="545"/>
      <c r="Y626" s="545"/>
      <c r="Z626" s="545"/>
    </row>
    <row r="627" ht="9.0" customHeight="1">
      <c r="A627" s="545"/>
      <c r="B627" s="545"/>
      <c r="C627" s="545"/>
      <c r="D627" s="545"/>
      <c r="E627" s="545"/>
      <c r="F627" s="545"/>
      <c r="G627" s="545"/>
      <c r="H627" s="545"/>
      <c r="I627" s="545"/>
      <c r="J627" s="545"/>
      <c r="K627" s="545"/>
      <c r="L627" s="545"/>
      <c r="M627" s="545"/>
      <c r="N627" s="545"/>
      <c r="O627" s="545"/>
      <c r="P627" s="545"/>
      <c r="Q627" s="545"/>
      <c r="R627" s="545"/>
      <c r="S627" s="545"/>
      <c r="T627" s="545"/>
      <c r="U627" s="545"/>
      <c r="V627" s="545"/>
      <c r="W627" s="545"/>
      <c r="X627" s="545"/>
      <c r="Y627" s="545"/>
      <c r="Z627" s="545"/>
    </row>
    <row r="628" ht="9.0" customHeight="1">
      <c r="A628" s="545"/>
      <c r="B628" s="545"/>
      <c r="C628" s="545"/>
      <c r="D628" s="545"/>
      <c r="E628" s="545"/>
      <c r="F628" s="545"/>
      <c r="G628" s="545"/>
      <c r="H628" s="545"/>
      <c r="I628" s="545"/>
      <c r="J628" s="545"/>
      <c r="K628" s="545"/>
      <c r="L628" s="545"/>
      <c r="M628" s="545"/>
      <c r="N628" s="545"/>
      <c r="O628" s="545"/>
      <c r="P628" s="545"/>
      <c r="Q628" s="545"/>
      <c r="R628" s="545"/>
      <c r="S628" s="545"/>
      <c r="T628" s="545"/>
      <c r="U628" s="545"/>
      <c r="V628" s="545"/>
      <c r="W628" s="545"/>
      <c r="X628" s="545"/>
      <c r="Y628" s="545"/>
      <c r="Z628" s="545"/>
    </row>
    <row r="629" ht="9.0" customHeight="1">
      <c r="A629" s="545"/>
      <c r="B629" s="545"/>
      <c r="C629" s="545"/>
      <c r="D629" s="545"/>
      <c r="E629" s="545"/>
      <c r="F629" s="545"/>
      <c r="G629" s="545"/>
      <c r="H629" s="545"/>
      <c r="I629" s="545"/>
      <c r="J629" s="545"/>
      <c r="K629" s="545"/>
      <c r="L629" s="545"/>
      <c r="M629" s="545"/>
      <c r="N629" s="545"/>
      <c r="O629" s="545"/>
      <c r="P629" s="545"/>
      <c r="Q629" s="545"/>
      <c r="R629" s="545"/>
      <c r="S629" s="545"/>
      <c r="T629" s="545"/>
      <c r="U629" s="545"/>
      <c r="V629" s="545"/>
      <c r="W629" s="545"/>
      <c r="X629" s="545"/>
      <c r="Y629" s="545"/>
      <c r="Z629" s="545"/>
    </row>
    <row r="630" ht="9.0" customHeight="1">
      <c r="A630" s="545"/>
      <c r="B630" s="545"/>
      <c r="C630" s="545"/>
      <c r="D630" s="545"/>
      <c r="E630" s="545"/>
      <c r="F630" s="545"/>
      <c r="G630" s="545"/>
      <c r="H630" s="545"/>
      <c r="I630" s="545"/>
      <c r="J630" s="545"/>
      <c r="K630" s="545"/>
      <c r="L630" s="545"/>
      <c r="M630" s="545"/>
      <c r="N630" s="545"/>
      <c r="O630" s="545"/>
      <c r="P630" s="545"/>
      <c r="Q630" s="545"/>
      <c r="R630" s="545"/>
      <c r="S630" s="545"/>
      <c r="T630" s="545"/>
      <c r="U630" s="545"/>
      <c r="V630" s="545"/>
      <c r="W630" s="545"/>
      <c r="X630" s="545"/>
      <c r="Y630" s="545"/>
      <c r="Z630" s="545"/>
    </row>
    <row r="631" ht="9.0" customHeight="1">
      <c r="A631" s="545"/>
      <c r="B631" s="545"/>
      <c r="C631" s="545"/>
      <c r="D631" s="545"/>
      <c r="E631" s="545"/>
      <c r="F631" s="545"/>
      <c r="G631" s="545"/>
      <c r="H631" s="545"/>
      <c r="I631" s="545"/>
      <c r="J631" s="545"/>
      <c r="K631" s="545"/>
      <c r="L631" s="545"/>
      <c r="M631" s="545"/>
      <c r="N631" s="545"/>
      <c r="O631" s="545"/>
      <c r="P631" s="545"/>
      <c r="Q631" s="545"/>
      <c r="R631" s="545"/>
      <c r="S631" s="545"/>
      <c r="T631" s="545"/>
      <c r="U631" s="545"/>
      <c r="V631" s="545"/>
      <c r="W631" s="545"/>
      <c r="X631" s="545"/>
      <c r="Y631" s="545"/>
      <c r="Z631" s="545"/>
    </row>
    <row r="632" ht="9.0" customHeight="1">
      <c r="A632" s="545"/>
      <c r="B632" s="545"/>
      <c r="C632" s="545"/>
      <c r="D632" s="545"/>
      <c r="E632" s="545"/>
      <c r="F632" s="545"/>
      <c r="G632" s="545"/>
      <c r="H632" s="545"/>
      <c r="I632" s="545"/>
      <c r="J632" s="545"/>
      <c r="K632" s="545"/>
      <c r="L632" s="545"/>
      <c r="M632" s="545"/>
      <c r="N632" s="545"/>
      <c r="O632" s="545"/>
      <c r="P632" s="545"/>
      <c r="Q632" s="545"/>
      <c r="R632" s="545"/>
      <c r="S632" s="545"/>
      <c r="T632" s="545"/>
      <c r="U632" s="545"/>
      <c r="V632" s="545"/>
      <c r="W632" s="545"/>
      <c r="X632" s="545"/>
      <c r="Y632" s="545"/>
      <c r="Z632" s="545"/>
    </row>
    <row r="633" ht="9.0" customHeight="1">
      <c r="A633" s="545"/>
      <c r="B633" s="545"/>
      <c r="C633" s="545"/>
      <c r="D633" s="545"/>
      <c r="E633" s="545"/>
      <c r="F633" s="545"/>
      <c r="G633" s="545"/>
      <c r="H633" s="545"/>
      <c r="I633" s="545"/>
      <c r="J633" s="545"/>
      <c r="K633" s="545"/>
      <c r="L633" s="545"/>
      <c r="M633" s="545"/>
      <c r="N633" s="545"/>
      <c r="O633" s="545"/>
      <c r="P633" s="545"/>
      <c r="Q633" s="545"/>
      <c r="R633" s="545"/>
      <c r="S633" s="545"/>
      <c r="T633" s="545"/>
      <c r="U633" s="545"/>
      <c r="V633" s="545"/>
      <c r="W633" s="545"/>
      <c r="X633" s="545"/>
      <c r="Y633" s="545"/>
      <c r="Z633" s="545"/>
    </row>
    <row r="634" ht="9.0" customHeight="1">
      <c r="A634" s="545"/>
      <c r="B634" s="545"/>
      <c r="C634" s="545"/>
      <c r="D634" s="545"/>
      <c r="E634" s="545"/>
      <c r="F634" s="545"/>
      <c r="G634" s="545"/>
      <c r="H634" s="545"/>
      <c r="I634" s="545"/>
      <c r="J634" s="545"/>
      <c r="K634" s="545"/>
      <c r="L634" s="545"/>
      <c r="M634" s="545"/>
      <c r="N634" s="545"/>
      <c r="O634" s="545"/>
      <c r="P634" s="545"/>
      <c r="Q634" s="545"/>
      <c r="R634" s="545"/>
      <c r="S634" s="545"/>
      <c r="T634" s="545"/>
      <c r="U634" s="545"/>
      <c r="V634" s="545"/>
      <c r="W634" s="545"/>
      <c r="X634" s="545"/>
      <c r="Y634" s="545"/>
      <c r="Z634" s="545"/>
    </row>
    <row r="635" ht="9.0" customHeight="1">
      <c r="A635" s="545"/>
      <c r="B635" s="545"/>
      <c r="C635" s="545"/>
      <c r="D635" s="545"/>
      <c r="E635" s="545"/>
      <c r="F635" s="545"/>
      <c r="G635" s="545"/>
      <c r="H635" s="545"/>
      <c r="I635" s="545"/>
      <c r="J635" s="545"/>
      <c r="K635" s="545"/>
      <c r="L635" s="545"/>
      <c r="M635" s="545"/>
      <c r="N635" s="545"/>
      <c r="O635" s="545"/>
      <c r="P635" s="545"/>
      <c r="Q635" s="545"/>
      <c r="R635" s="545"/>
      <c r="S635" s="545"/>
      <c r="T635" s="545"/>
      <c r="U635" s="545"/>
      <c r="V635" s="545"/>
      <c r="W635" s="545"/>
      <c r="X635" s="545"/>
      <c r="Y635" s="545"/>
      <c r="Z635" s="545"/>
    </row>
    <row r="636" ht="9.0" customHeight="1">
      <c r="A636" s="545"/>
      <c r="B636" s="545"/>
      <c r="C636" s="545"/>
      <c r="D636" s="545"/>
      <c r="E636" s="545"/>
      <c r="F636" s="545"/>
      <c r="G636" s="545"/>
      <c r="H636" s="545"/>
      <c r="I636" s="545"/>
      <c r="J636" s="545"/>
      <c r="K636" s="545"/>
      <c r="L636" s="545"/>
      <c r="M636" s="545"/>
      <c r="N636" s="545"/>
      <c r="O636" s="545"/>
      <c r="P636" s="545"/>
      <c r="Q636" s="545"/>
      <c r="R636" s="545"/>
      <c r="S636" s="545"/>
      <c r="T636" s="545"/>
      <c r="U636" s="545"/>
      <c r="V636" s="545"/>
      <c r="W636" s="545"/>
      <c r="X636" s="545"/>
      <c r="Y636" s="545"/>
      <c r="Z636" s="545"/>
    </row>
    <row r="637" ht="9.0" customHeight="1">
      <c r="A637" s="545"/>
      <c r="B637" s="545"/>
      <c r="C637" s="545"/>
      <c r="D637" s="545"/>
      <c r="E637" s="545"/>
      <c r="F637" s="545"/>
      <c r="G637" s="545"/>
      <c r="H637" s="545"/>
      <c r="I637" s="545"/>
      <c r="J637" s="545"/>
      <c r="K637" s="545"/>
      <c r="L637" s="545"/>
      <c r="M637" s="545"/>
      <c r="N637" s="545"/>
      <c r="O637" s="545"/>
      <c r="P637" s="545"/>
      <c r="Q637" s="545"/>
      <c r="R637" s="545"/>
      <c r="S637" s="545"/>
      <c r="T637" s="545"/>
      <c r="U637" s="545"/>
      <c r="V637" s="545"/>
      <c r="W637" s="545"/>
      <c r="X637" s="545"/>
      <c r="Y637" s="545"/>
      <c r="Z637" s="545"/>
    </row>
    <row r="638" ht="9.0" customHeight="1">
      <c r="A638" s="545"/>
      <c r="B638" s="545"/>
      <c r="C638" s="545"/>
      <c r="D638" s="545"/>
      <c r="E638" s="545"/>
      <c r="F638" s="545"/>
      <c r="G638" s="545"/>
      <c r="H638" s="545"/>
      <c r="I638" s="545"/>
      <c r="J638" s="545"/>
      <c r="K638" s="545"/>
      <c r="L638" s="545"/>
      <c r="M638" s="545"/>
      <c r="N638" s="545"/>
      <c r="O638" s="545"/>
      <c r="P638" s="545"/>
      <c r="Q638" s="545"/>
      <c r="R638" s="545"/>
      <c r="S638" s="545"/>
      <c r="T638" s="545"/>
      <c r="U638" s="545"/>
      <c r="V638" s="545"/>
      <c r="W638" s="545"/>
      <c r="X638" s="545"/>
      <c r="Y638" s="545"/>
      <c r="Z638" s="545"/>
    </row>
    <row r="639" ht="9.0" customHeight="1">
      <c r="A639" s="545"/>
      <c r="B639" s="545"/>
      <c r="C639" s="545"/>
      <c r="D639" s="545"/>
      <c r="E639" s="545"/>
      <c r="F639" s="545"/>
      <c r="G639" s="545"/>
      <c r="H639" s="545"/>
      <c r="I639" s="545"/>
      <c r="J639" s="545"/>
      <c r="K639" s="545"/>
      <c r="L639" s="545"/>
      <c r="M639" s="545"/>
      <c r="N639" s="545"/>
      <c r="O639" s="545"/>
      <c r="P639" s="545"/>
      <c r="Q639" s="545"/>
      <c r="R639" s="545"/>
      <c r="S639" s="545"/>
      <c r="T639" s="545"/>
      <c r="U639" s="545"/>
      <c r="V639" s="545"/>
      <c r="W639" s="545"/>
      <c r="X639" s="545"/>
      <c r="Y639" s="545"/>
      <c r="Z639" s="545"/>
    </row>
    <row r="640" ht="9.0" customHeight="1">
      <c r="A640" s="545"/>
      <c r="B640" s="545"/>
      <c r="C640" s="545"/>
      <c r="D640" s="545"/>
      <c r="E640" s="545"/>
      <c r="F640" s="545"/>
      <c r="G640" s="545"/>
      <c r="H640" s="545"/>
      <c r="I640" s="545"/>
      <c r="J640" s="545"/>
      <c r="K640" s="545"/>
      <c r="L640" s="545"/>
      <c r="M640" s="545"/>
      <c r="N640" s="545"/>
      <c r="O640" s="545"/>
      <c r="P640" s="545"/>
      <c r="Q640" s="545"/>
      <c r="R640" s="545"/>
      <c r="S640" s="545"/>
      <c r="T640" s="545"/>
      <c r="U640" s="545"/>
      <c r="V640" s="545"/>
      <c r="W640" s="545"/>
      <c r="X640" s="545"/>
      <c r="Y640" s="545"/>
      <c r="Z640" s="545"/>
    </row>
    <row r="641" ht="9.0" customHeight="1">
      <c r="A641" s="545"/>
      <c r="B641" s="545"/>
      <c r="C641" s="545"/>
      <c r="D641" s="545"/>
      <c r="E641" s="545"/>
      <c r="F641" s="545"/>
      <c r="G641" s="545"/>
      <c r="H641" s="545"/>
      <c r="I641" s="545"/>
      <c r="J641" s="545"/>
      <c r="K641" s="545"/>
      <c r="L641" s="545"/>
      <c r="M641" s="545"/>
      <c r="N641" s="545"/>
      <c r="O641" s="545"/>
      <c r="P641" s="545"/>
      <c r="Q641" s="545"/>
      <c r="R641" s="545"/>
      <c r="S641" s="545"/>
      <c r="T641" s="545"/>
      <c r="U641" s="545"/>
      <c r="V641" s="545"/>
      <c r="W641" s="545"/>
      <c r="X641" s="545"/>
      <c r="Y641" s="545"/>
      <c r="Z641" s="545"/>
    </row>
    <row r="642" ht="9.0" customHeight="1">
      <c r="A642" s="545"/>
      <c r="B642" s="545"/>
      <c r="C642" s="545"/>
      <c r="D642" s="545"/>
      <c r="E642" s="545"/>
      <c r="F642" s="545"/>
      <c r="G642" s="545"/>
      <c r="H642" s="545"/>
      <c r="I642" s="545"/>
      <c r="J642" s="545"/>
      <c r="K642" s="545"/>
      <c r="L642" s="545"/>
      <c r="M642" s="545"/>
      <c r="N642" s="545"/>
      <c r="O642" s="545"/>
      <c r="P642" s="545"/>
      <c r="Q642" s="545"/>
      <c r="R642" s="545"/>
      <c r="S642" s="545"/>
      <c r="T642" s="545"/>
      <c r="U642" s="545"/>
      <c r="V642" s="545"/>
      <c r="W642" s="545"/>
      <c r="X642" s="545"/>
      <c r="Y642" s="545"/>
      <c r="Z642" s="545"/>
    </row>
    <row r="643" ht="9.0" customHeight="1">
      <c r="A643" s="545"/>
      <c r="B643" s="545"/>
      <c r="C643" s="545"/>
      <c r="D643" s="545"/>
      <c r="E643" s="545"/>
      <c r="F643" s="545"/>
      <c r="G643" s="545"/>
      <c r="H643" s="545"/>
      <c r="I643" s="545"/>
      <c r="J643" s="545"/>
      <c r="K643" s="545"/>
      <c r="L643" s="545"/>
      <c r="M643" s="545"/>
      <c r="N643" s="545"/>
      <c r="O643" s="545"/>
      <c r="P643" s="545"/>
      <c r="Q643" s="545"/>
      <c r="R643" s="545"/>
      <c r="S643" s="545"/>
      <c r="T643" s="545"/>
      <c r="U643" s="545"/>
      <c r="V643" s="545"/>
      <c r="W643" s="545"/>
      <c r="X643" s="545"/>
      <c r="Y643" s="545"/>
      <c r="Z643" s="545"/>
    </row>
    <row r="644" ht="9.0" customHeight="1">
      <c r="A644" s="545"/>
      <c r="B644" s="545"/>
      <c r="C644" s="545"/>
      <c r="D644" s="545"/>
      <c r="E644" s="545"/>
      <c r="F644" s="545"/>
      <c r="G644" s="545"/>
      <c r="H644" s="545"/>
      <c r="I644" s="545"/>
      <c r="J644" s="545"/>
      <c r="K644" s="545"/>
      <c r="L644" s="545"/>
      <c r="M644" s="545"/>
      <c r="N644" s="545"/>
      <c r="O644" s="545"/>
      <c r="P644" s="545"/>
      <c r="Q644" s="545"/>
      <c r="R644" s="545"/>
      <c r="S644" s="545"/>
      <c r="T644" s="545"/>
      <c r="U644" s="545"/>
      <c r="V644" s="545"/>
      <c r="W644" s="545"/>
      <c r="X644" s="545"/>
      <c r="Y644" s="545"/>
      <c r="Z644" s="545"/>
    </row>
    <row r="645" ht="9.0" customHeight="1">
      <c r="A645" s="545"/>
      <c r="B645" s="545"/>
      <c r="C645" s="545"/>
      <c r="D645" s="545"/>
      <c r="E645" s="545"/>
      <c r="F645" s="545"/>
      <c r="G645" s="545"/>
      <c r="H645" s="545"/>
      <c r="I645" s="545"/>
      <c r="J645" s="545"/>
      <c r="K645" s="545"/>
      <c r="L645" s="545"/>
      <c r="M645" s="545"/>
      <c r="N645" s="545"/>
      <c r="O645" s="545"/>
      <c r="P645" s="545"/>
      <c r="Q645" s="545"/>
      <c r="R645" s="545"/>
      <c r="S645" s="545"/>
      <c r="T645" s="545"/>
      <c r="U645" s="545"/>
      <c r="V645" s="545"/>
      <c r="W645" s="545"/>
      <c r="X645" s="545"/>
      <c r="Y645" s="545"/>
      <c r="Z645" s="545"/>
    </row>
    <row r="646" ht="9.0" customHeight="1">
      <c r="A646" s="545"/>
      <c r="B646" s="545"/>
      <c r="C646" s="545"/>
      <c r="D646" s="545"/>
      <c r="E646" s="545"/>
      <c r="F646" s="545"/>
      <c r="G646" s="545"/>
      <c r="H646" s="545"/>
      <c r="I646" s="545"/>
      <c r="J646" s="545"/>
      <c r="K646" s="545"/>
      <c r="L646" s="545"/>
      <c r="M646" s="545"/>
      <c r="N646" s="545"/>
      <c r="O646" s="545"/>
      <c r="P646" s="545"/>
      <c r="Q646" s="545"/>
      <c r="R646" s="545"/>
      <c r="S646" s="545"/>
      <c r="T646" s="545"/>
      <c r="U646" s="545"/>
      <c r="V646" s="545"/>
      <c r="W646" s="545"/>
      <c r="X646" s="545"/>
      <c r="Y646" s="545"/>
      <c r="Z646" s="545"/>
    </row>
    <row r="647" ht="9.0" customHeight="1">
      <c r="A647" s="545"/>
      <c r="B647" s="545"/>
      <c r="C647" s="545"/>
      <c r="D647" s="545"/>
      <c r="E647" s="545"/>
      <c r="F647" s="545"/>
      <c r="G647" s="545"/>
      <c r="H647" s="545"/>
      <c r="I647" s="545"/>
      <c r="J647" s="545"/>
      <c r="K647" s="545"/>
      <c r="L647" s="545"/>
      <c r="M647" s="545"/>
      <c r="N647" s="545"/>
      <c r="O647" s="545"/>
      <c r="P647" s="545"/>
      <c r="Q647" s="545"/>
      <c r="R647" s="545"/>
      <c r="S647" s="545"/>
      <c r="T647" s="545"/>
      <c r="U647" s="545"/>
      <c r="V647" s="545"/>
      <c r="W647" s="545"/>
      <c r="X647" s="545"/>
      <c r="Y647" s="545"/>
      <c r="Z647" s="545"/>
    </row>
    <row r="648" ht="9.0" customHeight="1">
      <c r="A648" s="545"/>
      <c r="B648" s="545"/>
      <c r="C648" s="545"/>
      <c r="D648" s="545"/>
      <c r="E648" s="545"/>
      <c r="F648" s="545"/>
      <c r="G648" s="545"/>
      <c r="H648" s="545"/>
      <c r="I648" s="545"/>
      <c r="J648" s="545"/>
      <c r="K648" s="545"/>
      <c r="L648" s="545"/>
      <c r="M648" s="545"/>
      <c r="N648" s="545"/>
      <c r="O648" s="545"/>
      <c r="P648" s="545"/>
      <c r="Q648" s="545"/>
      <c r="R648" s="545"/>
      <c r="S648" s="545"/>
      <c r="T648" s="545"/>
      <c r="U648" s="545"/>
      <c r="V648" s="545"/>
      <c r="W648" s="545"/>
      <c r="X648" s="545"/>
      <c r="Y648" s="545"/>
      <c r="Z648" s="545"/>
    </row>
    <row r="649" ht="9.0" customHeight="1">
      <c r="A649" s="545"/>
      <c r="B649" s="545"/>
      <c r="C649" s="545"/>
      <c r="D649" s="545"/>
      <c r="E649" s="545"/>
      <c r="F649" s="545"/>
      <c r="G649" s="545"/>
      <c r="H649" s="545"/>
      <c r="I649" s="545"/>
      <c r="J649" s="545"/>
      <c r="K649" s="545"/>
      <c r="L649" s="545"/>
      <c r="M649" s="545"/>
      <c r="N649" s="545"/>
      <c r="O649" s="545"/>
      <c r="P649" s="545"/>
      <c r="Q649" s="545"/>
      <c r="R649" s="545"/>
      <c r="S649" s="545"/>
      <c r="T649" s="545"/>
      <c r="U649" s="545"/>
      <c r="V649" s="545"/>
      <c r="W649" s="545"/>
      <c r="X649" s="545"/>
      <c r="Y649" s="545"/>
      <c r="Z649" s="545"/>
    </row>
    <row r="650" ht="9.0" customHeight="1">
      <c r="A650" s="545"/>
      <c r="B650" s="545"/>
      <c r="C650" s="545"/>
      <c r="D650" s="545"/>
      <c r="E650" s="545"/>
      <c r="F650" s="545"/>
      <c r="G650" s="545"/>
      <c r="H650" s="545"/>
      <c r="I650" s="545"/>
      <c r="J650" s="545"/>
      <c r="K650" s="545"/>
      <c r="L650" s="545"/>
      <c r="M650" s="545"/>
      <c r="N650" s="545"/>
      <c r="O650" s="545"/>
      <c r="P650" s="545"/>
      <c r="Q650" s="545"/>
      <c r="R650" s="545"/>
      <c r="S650" s="545"/>
      <c r="T650" s="545"/>
      <c r="U650" s="545"/>
      <c r="V650" s="545"/>
      <c r="W650" s="545"/>
      <c r="X650" s="545"/>
      <c r="Y650" s="545"/>
      <c r="Z650" s="545"/>
    </row>
    <row r="651" ht="9.0" customHeight="1">
      <c r="A651" s="545"/>
      <c r="B651" s="545"/>
      <c r="C651" s="545"/>
      <c r="D651" s="545"/>
      <c r="E651" s="545"/>
      <c r="F651" s="545"/>
      <c r="G651" s="545"/>
      <c r="H651" s="545"/>
      <c r="I651" s="545"/>
      <c r="J651" s="545"/>
      <c r="K651" s="545"/>
      <c r="L651" s="545"/>
      <c r="M651" s="545"/>
      <c r="N651" s="545"/>
      <c r="O651" s="545"/>
      <c r="P651" s="545"/>
      <c r="Q651" s="545"/>
      <c r="R651" s="545"/>
      <c r="S651" s="545"/>
      <c r="T651" s="545"/>
      <c r="U651" s="545"/>
      <c r="V651" s="545"/>
      <c r="W651" s="545"/>
      <c r="X651" s="545"/>
      <c r="Y651" s="545"/>
      <c r="Z651" s="545"/>
    </row>
    <row r="652" ht="9.0" customHeight="1">
      <c r="A652" s="545"/>
      <c r="B652" s="545"/>
      <c r="C652" s="545"/>
      <c r="D652" s="545"/>
      <c r="E652" s="545"/>
      <c r="F652" s="545"/>
      <c r="G652" s="545"/>
      <c r="H652" s="545"/>
      <c r="I652" s="545"/>
      <c r="J652" s="545"/>
      <c r="K652" s="545"/>
      <c r="L652" s="545"/>
      <c r="M652" s="545"/>
      <c r="N652" s="545"/>
      <c r="O652" s="545"/>
      <c r="P652" s="545"/>
      <c r="Q652" s="545"/>
      <c r="R652" s="545"/>
      <c r="S652" s="545"/>
      <c r="T652" s="545"/>
      <c r="U652" s="545"/>
      <c r="V652" s="545"/>
      <c r="W652" s="545"/>
      <c r="X652" s="545"/>
      <c r="Y652" s="545"/>
      <c r="Z652" s="545"/>
    </row>
    <row r="653" ht="9.0" customHeight="1">
      <c r="A653" s="545"/>
      <c r="B653" s="545"/>
      <c r="C653" s="545"/>
      <c r="D653" s="545"/>
      <c r="E653" s="545"/>
      <c r="F653" s="545"/>
      <c r="G653" s="545"/>
      <c r="H653" s="545"/>
      <c r="I653" s="545"/>
      <c r="J653" s="545"/>
      <c r="K653" s="545"/>
      <c r="L653" s="545"/>
      <c r="M653" s="545"/>
      <c r="N653" s="545"/>
      <c r="O653" s="545"/>
      <c r="P653" s="545"/>
      <c r="Q653" s="545"/>
      <c r="R653" s="545"/>
      <c r="S653" s="545"/>
      <c r="T653" s="545"/>
      <c r="U653" s="545"/>
      <c r="V653" s="545"/>
      <c r="W653" s="545"/>
      <c r="X653" s="545"/>
      <c r="Y653" s="545"/>
      <c r="Z653" s="545"/>
    </row>
    <row r="654" ht="9.0" customHeight="1">
      <c r="A654" s="545"/>
      <c r="B654" s="545"/>
      <c r="C654" s="545"/>
      <c r="D654" s="545"/>
      <c r="E654" s="545"/>
      <c r="F654" s="545"/>
      <c r="G654" s="545"/>
      <c r="H654" s="545"/>
      <c r="I654" s="545"/>
      <c r="J654" s="545"/>
      <c r="K654" s="545"/>
      <c r="L654" s="545"/>
      <c r="M654" s="545"/>
      <c r="N654" s="545"/>
      <c r="O654" s="545"/>
      <c r="P654" s="545"/>
      <c r="Q654" s="545"/>
      <c r="R654" s="545"/>
      <c r="S654" s="545"/>
      <c r="T654" s="545"/>
      <c r="U654" s="545"/>
      <c r="V654" s="545"/>
      <c r="W654" s="545"/>
      <c r="X654" s="545"/>
      <c r="Y654" s="545"/>
      <c r="Z654" s="545"/>
    </row>
    <row r="655" ht="9.0" customHeight="1">
      <c r="A655" s="545"/>
      <c r="B655" s="545"/>
      <c r="C655" s="545"/>
      <c r="D655" s="545"/>
      <c r="E655" s="545"/>
      <c r="F655" s="545"/>
      <c r="G655" s="545"/>
      <c r="H655" s="545"/>
      <c r="I655" s="545"/>
      <c r="J655" s="545"/>
      <c r="K655" s="545"/>
      <c r="L655" s="545"/>
      <c r="M655" s="545"/>
      <c r="N655" s="545"/>
      <c r="O655" s="545"/>
      <c r="P655" s="545"/>
      <c r="Q655" s="545"/>
      <c r="R655" s="545"/>
      <c r="S655" s="545"/>
      <c r="T655" s="545"/>
      <c r="U655" s="545"/>
      <c r="V655" s="545"/>
      <c r="W655" s="545"/>
      <c r="X655" s="545"/>
      <c r="Y655" s="545"/>
      <c r="Z655" s="545"/>
    </row>
    <row r="656" ht="9.0" customHeight="1">
      <c r="A656" s="545"/>
      <c r="B656" s="545"/>
      <c r="C656" s="545"/>
      <c r="D656" s="545"/>
      <c r="E656" s="545"/>
      <c r="F656" s="545"/>
      <c r="G656" s="545"/>
      <c r="H656" s="545"/>
      <c r="I656" s="545"/>
      <c r="J656" s="545"/>
      <c r="K656" s="545"/>
      <c r="L656" s="545"/>
      <c r="M656" s="545"/>
      <c r="N656" s="545"/>
      <c r="O656" s="545"/>
      <c r="P656" s="545"/>
      <c r="Q656" s="545"/>
      <c r="R656" s="545"/>
      <c r="S656" s="545"/>
      <c r="T656" s="545"/>
      <c r="U656" s="545"/>
      <c r="V656" s="545"/>
      <c r="W656" s="545"/>
      <c r="X656" s="545"/>
      <c r="Y656" s="545"/>
      <c r="Z656" s="545"/>
    </row>
    <row r="657" ht="9.0" customHeight="1">
      <c r="A657" s="545"/>
      <c r="B657" s="545"/>
      <c r="C657" s="545"/>
      <c r="D657" s="545"/>
      <c r="E657" s="545"/>
      <c r="F657" s="545"/>
      <c r="G657" s="545"/>
      <c r="H657" s="545"/>
      <c r="I657" s="545"/>
      <c r="J657" s="545"/>
      <c r="K657" s="545"/>
      <c r="L657" s="545"/>
      <c r="M657" s="545"/>
      <c r="N657" s="545"/>
      <c r="O657" s="545"/>
      <c r="P657" s="545"/>
      <c r="Q657" s="545"/>
      <c r="R657" s="545"/>
      <c r="S657" s="545"/>
      <c r="T657" s="545"/>
      <c r="U657" s="545"/>
      <c r="V657" s="545"/>
      <c r="W657" s="545"/>
      <c r="X657" s="545"/>
      <c r="Y657" s="545"/>
      <c r="Z657" s="545"/>
    </row>
    <row r="658" ht="9.0" customHeight="1">
      <c r="A658" s="545"/>
      <c r="B658" s="545"/>
      <c r="C658" s="545"/>
      <c r="D658" s="545"/>
      <c r="E658" s="545"/>
      <c r="F658" s="545"/>
      <c r="G658" s="545"/>
      <c r="H658" s="545"/>
      <c r="I658" s="545"/>
      <c r="J658" s="545"/>
      <c r="K658" s="545"/>
      <c r="L658" s="545"/>
      <c r="M658" s="545"/>
      <c r="N658" s="545"/>
      <c r="O658" s="545"/>
      <c r="P658" s="545"/>
      <c r="Q658" s="545"/>
      <c r="R658" s="545"/>
      <c r="S658" s="545"/>
      <c r="T658" s="545"/>
      <c r="U658" s="545"/>
      <c r="V658" s="545"/>
      <c r="W658" s="545"/>
      <c r="X658" s="545"/>
      <c r="Y658" s="545"/>
      <c r="Z658" s="545"/>
    </row>
    <row r="659" ht="9.0" customHeight="1">
      <c r="A659" s="545"/>
      <c r="B659" s="545"/>
      <c r="C659" s="545"/>
      <c r="D659" s="545"/>
      <c r="E659" s="545"/>
      <c r="F659" s="545"/>
      <c r="G659" s="545"/>
      <c r="H659" s="545"/>
      <c r="I659" s="545"/>
      <c r="J659" s="545"/>
      <c r="K659" s="545"/>
      <c r="L659" s="545"/>
      <c r="M659" s="545"/>
      <c r="N659" s="545"/>
      <c r="O659" s="545"/>
      <c r="P659" s="545"/>
      <c r="Q659" s="545"/>
      <c r="R659" s="545"/>
      <c r="S659" s="545"/>
      <c r="T659" s="545"/>
      <c r="U659" s="545"/>
      <c r="V659" s="545"/>
      <c r="W659" s="545"/>
      <c r="X659" s="545"/>
      <c r="Y659" s="545"/>
      <c r="Z659" s="545"/>
    </row>
    <row r="660" ht="9.0" customHeight="1">
      <c r="A660" s="545"/>
      <c r="B660" s="545"/>
      <c r="C660" s="545"/>
      <c r="D660" s="545"/>
      <c r="E660" s="545"/>
      <c r="F660" s="545"/>
      <c r="G660" s="545"/>
      <c r="H660" s="545"/>
      <c r="I660" s="545"/>
      <c r="J660" s="545"/>
      <c r="K660" s="545"/>
      <c r="L660" s="545"/>
      <c r="M660" s="545"/>
      <c r="N660" s="545"/>
      <c r="O660" s="545"/>
      <c r="P660" s="545"/>
      <c r="Q660" s="545"/>
      <c r="R660" s="545"/>
      <c r="S660" s="545"/>
      <c r="T660" s="545"/>
      <c r="U660" s="545"/>
      <c r="V660" s="545"/>
      <c r="W660" s="545"/>
      <c r="X660" s="545"/>
      <c r="Y660" s="545"/>
      <c r="Z660" s="545"/>
    </row>
    <row r="661" ht="9.0" customHeight="1">
      <c r="A661" s="545"/>
      <c r="B661" s="545"/>
      <c r="C661" s="545"/>
      <c r="D661" s="545"/>
      <c r="E661" s="545"/>
      <c r="F661" s="545"/>
      <c r="G661" s="545"/>
      <c r="H661" s="545"/>
      <c r="I661" s="545"/>
      <c r="J661" s="545"/>
      <c r="K661" s="545"/>
      <c r="L661" s="545"/>
      <c r="M661" s="545"/>
      <c r="N661" s="545"/>
      <c r="O661" s="545"/>
      <c r="P661" s="545"/>
      <c r="Q661" s="545"/>
      <c r="R661" s="545"/>
      <c r="S661" s="545"/>
      <c r="T661" s="545"/>
      <c r="U661" s="545"/>
      <c r="V661" s="545"/>
      <c r="W661" s="545"/>
      <c r="X661" s="545"/>
      <c r="Y661" s="545"/>
      <c r="Z661" s="545"/>
    </row>
    <row r="662" ht="9.0" customHeight="1">
      <c r="A662" s="545"/>
      <c r="B662" s="545"/>
      <c r="C662" s="545"/>
      <c r="D662" s="545"/>
      <c r="E662" s="545"/>
      <c r="F662" s="545"/>
      <c r="G662" s="545"/>
      <c r="H662" s="545"/>
      <c r="I662" s="545"/>
      <c r="J662" s="545"/>
      <c r="K662" s="545"/>
      <c r="L662" s="545"/>
      <c r="M662" s="545"/>
      <c r="N662" s="545"/>
      <c r="O662" s="545"/>
      <c r="P662" s="545"/>
      <c r="Q662" s="545"/>
      <c r="R662" s="545"/>
      <c r="S662" s="545"/>
      <c r="T662" s="545"/>
      <c r="U662" s="545"/>
      <c r="V662" s="545"/>
      <c r="W662" s="545"/>
      <c r="X662" s="545"/>
      <c r="Y662" s="545"/>
      <c r="Z662" s="545"/>
    </row>
    <row r="663" ht="9.0" customHeight="1">
      <c r="A663" s="545"/>
      <c r="B663" s="545"/>
      <c r="C663" s="545"/>
      <c r="D663" s="545"/>
      <c r="E663" s="545"/>
      <c r="F663" s="545"/>
      <c r="G663" s="545"/>
      <c r="H663" s="545"/>
      <c r="I663" s="545"/>
      <c r="J663" s="545"/>
      <c r="K663" s="545"/>
      <c r="L663" s="545"/>
      <c r="M663" s="545"/>
      <c r="N663" s="545"/>
      <c r="O663" s="545"/>
      <c r="P663" s="545"/>
      <c r="Q663" s="545"/>
      <c r="R663" s="545"/>
      <c r="S663" s="545"/>
      <c r="T663" s="545"/>
      <c r="U663" s="545"/>
      <c r="V663" s="545"/>
      <c r="W663" s="545"/>
      <c r="X663" s="545"/>
      <c r="Y663" s="545"/>
      <c r="Z663" s="545"/>
    </row>
    <row r="664" ht="9.0" customHeight="1">
      <c r="A664" s="545"/>
      <c r="B664" s="545"/>
      <c r="C664" s="545"/>
      <c r="D664" s="545"/>
      <c r="E664" s="545"/>
      <c r="F664" s="545"/>
      <c r="G664" s="545"/>
      <c r="H664" s="545"/>
      <c r="I664" s="545"/>
      <c r="J664" s="545"/>
      <c r="K664" s="545"/>
      <c r="L664" s="545"/>
      <c r="M664" s="545"/>
      <c r="N664" s="545"/>
      <c r="O664" s="545"/>
      <c r="P664" s="545"/>
      <c r="Q664" s="545"/>
      <c r="R664" s="545"/>
      <c r="S664" s="545"/>
      <c r="T664" s="545"/>
      <c r="U664" s="545"/>
      <c r="V664" s="545"/>
      <c r="W664" s="545"/>
      <c r="X664" s="545"/>
      <c r="Y664" s="545"/>
      <c r="Z664" s="545"/>
    </row>
    <row r="665" ht="9.0" customHeight="1">
      <c r="A665" s="545"/>
      <c r="B665" s="545"/>
      <c r="C665" s="545"/>
      <c r="D665" s="545"/>
      <c r="E665" s="545"/>
      <c r="F665" s="545"/>
      <c r="G665" s="545"/>
      <c r="H665" s="545"/>
      <c r="I665" s="545"/>
      <c r="J665" s="545"/>
      <c r="K665" s="545"/>
      <c r="L665" s="545"/>
      <c r="M665" s="545"/>
      <c r="N665" s="545"/>
      <c r="O665" s="545"/>
      <c r="P665" s="545"/>
      <c r="Q665" s="545"/>
      <c r="R665" s="545"/>
      <c r="S665" s="545"/>
      <c r="T665" s="545"/>
      <c r="U665" s="545"/>
      <c r="V665" s="545"/>
      <c r="W665" s="545"/>
      <c r="X665" s="545"/>
      <c r="Y665" s="545"/>
      <c r="Z665" s="545"/>
    </row>
    <row r="666" ht="9.0" customHeight="1">
      <c r="A666" s="545"/>
      <c r="B666" s="545"/>
      <c r="C666" s="545"/>
      <c r="D666" s="545"/>
      <c r="E666" s="545"/>
      <c r="F666" s="545"/>
      <c r="G666" s="545"/>
      <c r="H666" s="545"/>
      <c r="I666" s="545"/>
      <c r="J666" s="545"/>
      <c r="K666" s="545"/>
      <c r="L666" s="545"/>
      <c r="M666" s="545"/>
      <c r="N666" s="545"/>
      <c r="O666" s="545"/>
      <c r="P666" s="545"/>
      <c r="Q666" s="545"/>
      <c r="R666" s="545"/>
      <c r="S666" s="545"/>
      <c r="T666" s="545"/>
      <c r="U666" s="545"/>
      <c r="V666" s="545"/>
      <c r="W666" s="545"/>
      <c r="X666" s="545"/>
      <c r="Y666" s="545"/>
      <c r="Z666" s="545"/>
    </row>
    <row r="667" ht="9.0" customHeight="1">
      <c r="A667" s="545"/>
      <c r="B667" s="545"/>
      <c r="C667" s="545"/>
      <c r="D667" s="545"/>
      <c r="E667" s="545"/>
      <c r="F667" s="545"/>
      <c r="G667" s="545"/>
      <c r="H667" s="545"/>
      <c r="I667" s="545"/>
      <c r="J667" s="545"/>
      <c r="K667" s="545"/>
      <c r="L667" s="545"/>
      <c r="M667" s="545"/>
      <c r="N667" s="545"/>
      <c r="O667" s="545"/>
      <c r="P667" s="545"/>
      <c r="Q667" s="545"/>
      <c r="R667" s="545"/>
      <c r="S667" s="545"/>
      <c r="T667" s="545"/>
      <c r="U667" s="545"/>
      <c r="V667" s="545"/>
      <c r="W667" s="545"/>
      <c r="X667" s="545"/>
      <c r="Y667" s="545"/>
      <c r="Z667" s="545"/>
    </row>
    <row r="668" ht="9.0" customHeight="1">
      <c r="A668" s="545"/>
      <c r="B668" s="545"/>
      <c r="C668" s="545"/>
      <c r="D668" s="545"/>
      <c r="E668" s="545"/>
      <c r="F668" s="545"/>
      <c r="G668" s="545"/>
      <c r="H668" s="545"/>
      <c r="I668" s="545"/>
      <c r="J668" s="545"/>
      <c r="K668" s="545"/>
      <c r="L668" s="545"/>
      <c r="M668" s="545"/>
      <c r="N668" s="545"/>
      <c r="O668" s="545"/>
      <c r="P668" s="545"/>
      <c r="Q668" s="545"/>
      <c r="R668" s="545"/>
      <c r="S668" s="545"/>
      <c r="T668" s="545"/>
      <c r="U668" s="545"/>
      <c r="V668" s="545"/>
      <c r="W668" s="545"/>
      <c r="X668" s="545"/>
      <c r="Y668" s="545"/>
      <c r="Z668" s="545"/>
    </row>
    <row r="669" ht="9.0" customHeight="1">
      <c r="A669" s="545"/>
      <c r="B669" s="545"/>
      <c r="C669" s="545"/>
      <c r="D669" s="545"/>
      <c r="E669" s="545"/>
      <c r="F669" s="545"/>
      <c r="G669" s="545"/>
      <c r="H669" s="545"/>
      <c r="I669" s="545"/>
      <c r="J669" s="545"/>
      <c r="K669" s="545"/>
      <c r="L669" s="545"/>
      <c r="M669" s="545"/>
      <c r="N669" s="545"/>
      <c r="O669" s="545"/>
      <c r="P669" s="545"/>
      <c r="Q669" s="545"/>
      <c r="R669" s="545"/>
      <c r="S669" s="545"/>
      <c r="T669" s="545"/>
      <c r="U669" s="545"/>
      <c r="V669" s="545"/>
      <c r="W669" s="545"/>
      <c r="X669" s="545"/>
      <c r="Y669" s="545"/>
      <c r="Z669" s="545"/>
    </row>
    <row r="670" ht="9.0" customHeight="1">
      <c r="A670" s="545"/>
      <c r="B670" s="545"/>
      <c r="C670" s="545"/>
      <c r="D670" s="545"/>
      <c r="E670" s="545"/>
      <c r="F670" s="545"/>
      <c r="G670" s="545"/>
      <c r="H670" s="545"/>
      <c r="I670" s="545"/>
      <c r="J670" s="545"/>
      <c r="K670" s="545"/>
      <c r="L670" s="545"/>
      <c r="M670" s="545"/>
      <c r="N670" s="545"/>
      <c r="O670" s="545"/>
      <c r="P670" s="545"/>
      <c r="Q670" s="545"/>
      <c r="R670" s="545"/>
      <c r="S670" s="545"/>
      <c r="T670" s="545"/>
      <c r="U670" s="545"/>
      <c r="V670" s="545"/>
      <c r="W670" s="545"/>
      <c r="X670" s="545"/>
      <c r="Y670" s="545"/>
      <c r="Z670" s="545"/>
    </row>
    <row r="671" ht="9.0" customHeight="1">
      <c r="A671" s="545"/>
      <c r="B671" s="545"/>
      <c r="C671" s="545"/>
      <c r="D671" s="545"/>
      <c r="E671" s="545"/>
      <c r="F671" s="545"/>
      <c r="G671" s="545"/>
      <c r="H671" s="545"/>
      <c r="I671" s="545"/>
      <c r="J671" s="545"/>
      <c r="K671" s="545"/>
      <c r="L671" s="545"/>
      <c r="M671" s="545"/>
      <c r="N671" s="545"/>
      <c r="O671" s="545"/>
      <c r="P671" s="545"/>
      <c r="Q671" s="545"/>
      <c r="R671" s="545"/>
      <c r="S671" s="545"/>
      <c r="T671" s="545"/>
      <c r="U671" s="545"/>
      <c r="V671" s="545"/>
      <c r="W671" s="545"/>
      <c r="X671" s="545"/>
      <c r="Y671" s="545"/>
      <c r="Z671" s="545"/>
    </row>
    <row r="672" ht="9.0" customHeight="1">
      <c r="A672" s="545"/>
      <c r="B672" s="545"/>
      <c r="C672" s="545"/>
      <c r="D672" s="545"/>
      <c r="E672" s="545"/>
      <c r="F672" s="545"/>
      <c r="G672" s="545"/>
      <c r="H672" s="545"/>
      <c r="I672" s="545"/>
      <c r="J672" s="545"/>
      <c r="K672" s="545"/>
      <c r="L672" s="545"/>
      <c r="M672" s="545"/>
      <c r="N672" s="545"/>
      <c r="O672" s="545"/>
      <c r="P672" s="545"/>
      <c r="Q672" s="545"/>
      <c r="R672" s="545"/>
      <c r="S672" s="545"/>
      <c r="T672" s="545"/>
      <c r="U672" s="545"/>
      <c r="V672" s="545"/>
      <c r="W672" s="545"/>
      <c r="X672" s="545"/>
      <c r="Y672" s="545"/>
      <c r="Z672" s="545"/>
    </row>
    <row r="673" ht="9.0" customHeight="1">
      <c r="A673" s="545"/>
      <c r="B673" s="545"/>
      <c r="C673" s="545"/>
      <c r="D673" s="545"/>
      <c r="E673" s="545"/>
      <c r="F673" s="545"/>
      <c r="G673" s="545"/>
      <c r="H673" s="545"/>
      <c r="I673" s="545"/>
      <c r="J673" s="545"/>
      <c r="K673" s="545"/>
      <c r="L673" s="545"/>
      <c r="M673" s="545"/>
      <c r="N673" s="545"/>
      <c r="O673" s="545"/>
      <c r="P673" s="545"/>
      <c r="Q673" s="545"/>
      <c r="R673" s="545"/>
      <c r="S673" s="545"/>
      <c r="T673" s="545"/>
      <c r="U673" s="545"/>
      <c r="V673" s="545"/>
      <c r="W673" s="545"/>
      <c r="X673" s="545"/>
      <c r="Y673" s="545"/>
      <c r="Z673" s="545"/>
    </row>
    <row r="674" ht="9.0" customHeight="1">
      <c r="A674" s="545"/>
      <c r="B674" s="545"/>
      <c r="C674" s="545"/>
      <c r="D674" s="545"/>
      <c r="E674" s="545"/>
      <c r="F674" s="545"/>
      <c r="G674" s="545"/>
      <c r="H674" s="545"/>
      <c r="I674" s="545"/>
      <c r="J674" s="545"/>
      <c r="K674" s="545"/>
      <c r="L674" s="545"/>
      <c r="M674" s="545"/>
      <c r="N674" s="545"/>
      <c r="O674" s="545"/>
      <c r="P674" s="545"/>
      <c r="Q674" s="545"/>
      <c r="R674" s="545"/>
      <c r="S674" s="545"/>
      <c r="T674" s="545"/>
      <c r="U674" s="545"/>
      <c r="V674" s="545"/>
      <c r="W674" s="545"/>
      <c r="X674" s="545"/>
      <c r="Y674" s="545"/>
      <c r="Z674" s="545"/>
    </row>
    <row r="675" ht="9.0" customHeight="1">
      <c r="A675" s="545"/>
      <c r="B675" s="545"/>
      <c r="C675" s="545"/>
      <c r="D675" s="545"/>
      <c r="E675" s="545"/>
      <c r="F675" s="545"/>
      <c r="G675" s="545"/>
      <c r="H675" s="545"/>
      <c r="I675" s="545"/>
      <c r="J675" s="545"/>
      <c r="K675" s="545"/>
      <c r="L675" s="545"/>
      <c r="M675" s="545"/>
      <c r="N675" s="545"/>
      <c r="O675" s="545"/>
      <c r="P675" s="545"/>
      <c r="Q675" s="545"/>
      <c r="R675" s="545"/>
      <c r="S675" s="545"/>
      <c r="T675" s="545"/>
      <c r="U675" s="545"/>
      <c r="V675" s="545"/>
      <c r="W675" s="545"/>
      <c r="X675" s="545"/>
      <c r="Y675" s="545"/>
      <c r="Z675" s="545"/>
    </row>
    <row r="676" ht="9.0" customHeight="1">
      <c r="A676" s="545"/>
      <c r="B676" s="545"/>
      <c r="C676" s="545"/>
      <c r="D676" s="545"/>
      <c r="E676" s="545"/>
      <c r="F676" s="545"/>
      <c r="G676" s="545"/>
      <c r="H676" s="545"/>
      <c r="I676" s="545"/>
      <c r="J676" s="545"/>
      <c r="K676" s="545"/>
      <c r="L676" s="545"/>
      <c r="M676" s="545"/>
      <c r="N676" s="545"/>
      <c r="O676" s="545"/>
      <c r="P676" s="545"/>
      <c r="Q676" s="545"/>
      <c r="R676" s="545"/>
      <c r="S676" s="545"/>
      <c r="T676" s="545"/>
      <c r="U676" s="545"/>
      <c r="V676" s="545"/>
      <c r="W676" s="545"/>
      <c r="X676" s="545"/>
      <c r="Y676" s="545"/>
      <c r="Z676" s="545"/>
    </row>
    <row r="677" ht="9.0" customHeight="1">
      <c r="A677" s="545"/>
      <c r="B677" s="545"/>
      <c r="C677" s="545"/>
      <c r="D677" s="545"/>
      <c r="E677" s="545"/>
      <c r="F677" s="545"/>
      <c r="G677" s="545"/>
      <c r="H677" s="545"/>
      <c r="I677" s="545"/>
      <c r="J677" s="545"/>
      <c r="K677" s="545"/>
      <c r="L677" s="545"/>
      <c r="M677" s="545"/>
      <c r="N677" s="545"/>
      <c r="O677" s="545"/>
      <c r="P677" s="545"/>
      <c r="Q677" s="545"/>
      <c r="R677" s="545"/>
      <c r="S677" s="545"/>
      <c r="T677" s="545"/>
      <c r="U677" s="545"/>
      <c r="V677" s="545"/>
      <c r="W677" s="545"/>
      <c r="X677" s="545"/>
      <c r="Y677" s="545"/>
      <c r="Z677" s="545"/>
    </row>
    <row r="678" ht="9.0" customHeight="1">
      <c r="A678" s="545"/>
      <c r="B678" s="545"/>
      <c r="C678" s="545"/>
      <c r="D678" s="545"/>
      <c r="E678" s="545"/>
      <c r="F678" s="545"/>
      <c r="G678" s="545"/>
      <c r="H678" s="545"/>
      <c r="I678" s="545"/>
      <c r="J678" s="545"/>
      <c r="K678" s="545"/>
      <c r="L678" s="545"/>
      <c r="M678" s="545"/>
      <c r="N678" s="545"/>
      <c r="O678" s="545"/>
      <c r="P678" s="545"/>
      <c r="Q678" s="545"/>
      <c r="R678" s="545"/>
      <c r="S678" s="545"/>
      <c r="T678" s="545"/>
      <c r="U678" s="545"/>
      <c r="V678" s="545"/>
      <c r="W678" s="545"/>
      <c r="X678" s="545"/>
      <c r="Y678" s="545"/>
      <c r="Z678" s="545"/>
    </row>
    <row r="679" ht="9.0" customHeight="1">
      <c r="A679" s="545"/>
      <c r="B679" s="545"/>
      <c r="C679" s="545"/>
      <c r="D679" s="545"/>
      <c r="E679" s="545"/>
      <c r="F679" s="545"/>
      <c r="G679" s="545"/>
      <c r="H679" s="545"/>
      <c r="I679" s="545"/>
      <c r="J679" s="545"/>
      <c r="K679" s="545"/>
      <c r="L679" s="545"/>
      <c r="M679" s="545"/>
      <c r="N679" s="545"/>
      <c r="O679" s="545"/>
      <c r="P679" s="545"/>
      <c r="Q679" s="545"/>
      <c r="R679" s="545"/>
      <c r="S679" s="545"/>
      <c r="T679" s="545"/>
      <c r="U679" s="545"/>
      <c r="V679" s="545"/>
      <c r="W679" s="545"/>
      <c r="X679" s="545"/>
      <c r="Y679" s="545"/>
      <c r="Z679" s="545"/>
    </row>
    <row r="680" ht="9.0" customHeight="1">
      <c r="A680" s="545"/>
      <c r="B680" s="545"/>
      <c r="C680" s="545"/>
      <c r="D680" s="545"/>
      <c r="E680" s="545"/>
      <c r="F680" s="545"/>
      <c r="G680" s="545"/>
      <c r="H680" s="545"/>
      <c r="I680" s="545"/>
      <c r="J680" s="545"/>
      <c r="K680" s="545"/>
      <c r="L680" s="545"/>
      <c r="M680" s="545"/>
      <c r="N680" s="545"/>
      <c r="O680" s="545"/>
      <c r="P680" s="545"/>
      <c r="Q680" s="545"/>
      <c r="R680" s="545"/>
      <c r="S680" s="545"/>
      <c r="T680" s="545"/>
      <c r="U680" s="545"/>
      <c r="V680" s="545"/>
      <c r="W680" s="545"/>
      <c r="X680" s="545"/>
      <c r="Y680" s="545"/>
      <c r="Z680" s="545"/>
    </row>
    <row r="681" ht="9.0" customHeight="1">
      <c r="A681" s="545"/>
      <c r="B681" s="545"/>
      <c r="C681" s="545"/>
      <c r="D681" s="545"/>
      <c r="E681" s="545"/>
      <c r="F681" s="545"/>
      <c r="G681" s="545"/>
      <c r="H681" s="545"/>
      <c r="I681" s="545"/>
      <c r="J681" s="545"/>
      <c r="K681" s="545"/>
      <c r="L681" s="545"/>
      <c r="M681" s="545"/>
      <c r="N681" s="545"/>
      <c r="O681" s="545"/>
      <c r="P681" s="545"/>
      <c r="Q681" s="545"/>
      <c r="R681" s="545"/>
      <c r="S681" s="545"/>
      <c r="T681" s="545"/>
      <c r="U681" s="545"/>
      <c r="V681" s="545"/>
      <c r="W681" s="545"/>
      <c r="X681" s="545"/>
      <c r="Y681" s="545"/>
      <c r="Z681" s="545"/>
    </row>
    <row r="682" ht="9.0" customHeight="1">
      <c r="A682" s="545"/>
      <c r="B682" s="545"/>
      <c r="C682" s="545"/>
      <c r="D682" s="545"/>
      <c r="E682" s="545"/>
      <c r="F682" s="545"/>
      <c r="G682" s="545"/>
      <c r="H682" s="545"/>
      <c r="I682" s="545"/>
      <c r="J682" s="545"/>
      <c r="K682" s="545"/>
      <c r="L682" s="545"/>
      <c r="M682" s="545"/>
      <c r="N682" s="545"/>
      <c r="O682" s="545"/>
      <c r="P682" s="545"/>
      <c r="Q682" s="545"/>
      <c r="R682" s="545"/>
      <c r="S682" s="545"/>
      <c r="T682" s="545"/>
      <c r="U682" s="545"/>
      <c r="V682" s="545"/>
      <c r="W682" s="545"/>
      <c r="X682" s="545"/>
      <c r="Y682" s="545"/>
      <c r="Z682" s="545"/>
    </row>
    <row r="683" ht="9.0" customHeight="1">
      <c r="A683" s="545"/>
      <c r="B683" s="545"/>
      <c r="C683" s="545"/>
      <c r="D683" s="545"/>
      <c r="E683" s="545"/>
      <c r="F683" s="545"/>
      <c r="G683" s="545"/>
      <c r="H683" s="545"/>
      <c r="I683" s="545"/>
      <c r="J683" s="545"/>
      <c r="K683" s="545"/>
      <c r="L683" s="545"/>
      <c r="M683" s="545"/>
      <c r="N683" s="545"/>
      <c r="O683" s="545"/>
      <c r="P683" s="545"/>
      <c r="Q683" s="545"/>
      <c r="R683" s="545"/>
      <c r="S683" s="545"/>
      <c r="T683" s="545"/>
      <c r="U683" s="545"/>
      <c r="V683" s="545"/>
      <c r="W683" s="545"/>
      <c r="X683" s="545"/>
      <c r="Y683" s="545"/>
      <c r="Z683" s="545"/>
    </row>
    <row r="684" ht="9.0" customHeight="1">
      <c r="A684" s="545"/>
      <c r="B684" s="545"/>
      <c r="C684" s="545"/>
      <c r="D684" s="545"/>
      <c r="E684" s="545"/>
      <c r="F684" s="545"/>
      <c r="G684" s="545"/>
      <c r="H684" s="545"/>
      <c r="I684" s="545"/>
      <c r="J684" s="545"/>
      <c r="K684" s="545"/>
      <c r="L684" s="545"/>
      <c r="M684" s="545"/>
      <c r="N684" s="545"/>
      <c r="O684" s="545"/>
      <c r="P684" s="545"/>
      <c r="Q684" s="545"/>
      <c r="R684" s="545"/>
      <c r="S684" s="545"/>
      <c r="T684" s="545"/>
      <c r="U684" s="545"/>
      <c r="V684" s="545"/>
      <c r="W684" s="545"/>
      <c r="X684" s="545"/>
      <c r="Y684" s="545"/>
      <c r="Z684" s="545"/>
    </row>
    <row r="685" ht="9.0" customHeight="1">
      <c r="A685" s="545"/>
      <c r="B685" s="545"/>
      <c r="C685" s="545"/>
      <c r="D685" s="545"/>
      <c r="E685" s="545"/>
      <c r="F685" s="545"/>
      <c r="G685" s="545"/>
      <c r="H685" s="545"/>
      <c r="I685" s="545"/>
      <c r="J685" s="545"/>
      <c r="K685" s="545"/>
      <c r="L685" s="545"/>
      <c r="M685" s="545"/>
      <c r="N685" s="545"/>
      <c r="O685" s="545"/>
      <c r="P685" s="545"/>
      <c r="Q685" s="545"/>
      <c r="R685" s="545"/>
      <c r="S685" s="545"/>
      <c r="T685" s="545"/>
      <c r="U685" s="545"/>
      <c r="V685" s="545"/>
      <c r="W685" s="545"/>
      <c r="X685" s="545"/>
      <c r="Y685" s="545"/>
      <c r="Z685" s="545"/>
    </row>
    <row r="686" ht="9.0" customHeight="1">
      <c r="A686" s="545"/>
      <c r="B686" s="545"/>
      <c r="C686" s="545"/>
      <c r="D686" s="545"/>
      <c r="E686" s="545"/>
      <c r="F686" s="545"/>
      <c r="G686" s="545"/>
      <c r="H686" s="545"/>
      <c r="I686" s="545"/>
      <c r="J686" s="545"/>
      <c r="K686" s="545"/>
      <c r="L686" s="545"/>
      <c r="M686" s="545"/>
      <c r="N686" s="545"/>
      <c r="O686" s="545"/>
      <c r="P686" s="545"/>
      <c r="Q686" s="545"/>
      <c r="R686" s="545"/>
      <c r="S686" s="545"/>
      <c r="T686" s="545"/>
      <c r="U686" s="545"/>
      <c r="V686" s="545"/>
      <c r="W686" s="545"/>
      <c r="X686" s="545"/>
      <c r="Y686" s="545"/>
      <c r="Z686" s="545"/>
    </row>
    <row r="687" ht="9.0" customHeight="1">
      <c r="A687" s="545"/>
      <c r="B687" s="545"/>
      <c r="C687" s="545"/>
      <c r="D687" s="545"/>
      <c r="E687" s="545"/>
      <c r="F687" s="545"/>
      <c r="G687" s="545"/>
      <c r="H687" s="545"/>
      <c r="I687" s="545"/>
      <c r="J687" s="545"/>
      <c r="K687" s="545"/>
      <c r="L687" s="545"/>
      <c r="M687" s="545"/>
      <c r="N687" s="545"/>
      <c r="O687" s="545"/>
      <c r="P687" s="545"/>
      <c r="Q687" s="545"/>
      <c r="R687" s="545"/>
      <c r="S687" s="545"/>
      <c r="T687" s="545"/>
      <c r="U687" s="545"/>
      <c r="V687" s="545"/>
      <c r="W687" s="545"/>
      <c r="X687" s="545"/>
      <c r="Y687" s="545"/>
      <c r="Z687" s="545"/>
    </row>
    <row r="688" ht="9.0" customHeight="1">
      <c r="A688" s="545"/>
      <c r="B688" s="545"/>
      <c r="C688" s="545"/>
      <c r="D688" s="545"/>
      <c r="E688" s="545"/>
      <c r="F688" s="545"/>
      <c r="G688" s="545"/>
      <c r="H688" s="545"/>
      <c r="I688" s="545"/>
      <c r="J688" s="545"/>
      <c r="K688" s="545"/>
      <c r="L688" s="545"/>
      <c r="M688" s="545"/>
      <c r="N688" s="545"/>
      <c r="O688" s="545"/>
      <c r="P688" s="545"/>
      <c r="Q688" s="545"/>
      <c r="R688" s="545"/>
      <c r="S688" s="545"/>
      <c r="T688" s="545"/>
      <c r="U688" s="545"/>
      <c r="V688" s="545"/>
      <c r="W688" s="545"/>
      <c r="X688" s="545"/>
      <c r="Y688" s="545"/>
      <c r="Z688" s="545"/>
    </row>
    <row r="689" ht="9.0" customHeight="1">
      <c r="A689" s="545"/>
      <c r="B689" s="545"/>
      <c r="C689" s="545"/>
      <c r="D689" s="545"/>
      <c r="E689" s="545"/>
      <c r="F689" s="545"/>
      <c r="G689" s="545"/>
      <c r="H689" s="545"/>
      <c r="I689" s="545"/>
      <c r="J689" s="545"/>
      <c r="K689" s="545"/>
      <c r="L689" s="545"/>
      <c r="M689" s="545"/>
      <c r="N689" s="545"/>
      <c r="O689" s="545"/>
      <c r="P689" s="545"/>
      <c r="Q689" s="545"/>
      <c r="R689" s="545"/>
      <c r="S689" s="545"/>
      <c r="T689" s="545"/>
      <c r="U689" s="545"/>
      <c r="V689" s="545"/>
      <c r="W689" s="545"/>
      <c r="X689" s="545"/>
      <c r="Y689" s="545"/>
      <c r="Z689" s="545"/>
    </row>
    <row r="690" ht="9.0" customHeight="1">
      <c r="A690" s="545"/>
      <c r="B690" s="545"/>
      <c r="C690" s="545"/>
      <c r="D690" s="545"/>
      <c r="E690" s="545"/>
      <c r="F690" s="545"/>
      <c r="G690" s="545"/>
      <c r="H690" s="545"/>
      <c r="I690" s="545"/>
      <c r="J690" s="545"/>
      <c r="K690" s="545"/>
      <c r="L690" s="545"/>
      <c r="M690" s="545"/>
      <c r="N690" s="545"/>
      <c r="O690" s="545"/>
      <c r="P690" s="545"/>
      <c r="Q690" s="545"/>
      <c r="R690" s="545"/>
      <c r="S690" s="545"/>
      <c r="T690" s="545"/>
      <c r="U690" s="545"/>
      <c r="V690" s="545"/>
      <c r="W690" s="545"/>
      <c r="X690" s="545"/>
      <c r="Y690" s="545"/>
      <c r="Z690" s="545"/>
    </row>
    <row r="691" ht="9.0" customHeight="1">
      <c r="A691" s="545"/>
      <c r="B691" s="545"/>
      <c r="C691" s="545"/>
      <c r="D691" s="545"/>
      <c r="E691" s="545"/>
      <c r="F691" s="545"/>
      <c r="G691" s="545"/>
      <c r="H691" s="545"/>
      <c r="I691" s="545"/>
      <c r="J691" s="545"/>
      <c r="K691" s="545"/>
      <c r="L691" s="545"/>
      <c r="M691" s="545"/>
      <c r="N691" s="545"/>
      <c r="O691" s="545"/>
      <c r="P691" s="545"/>
      <c r="Q691" s="545"/>
      <c r="R691" s="545"/>
      <c r="S691" s="545"/>
      <c r="T691" s="545"/>
      <c r="U691" s="545"/>
      <c r="V691" s="545"/>
      <c r="W691" s="545"/>
      <c r="X691" s="545"/>
      <c r="Y691" s="545"/>
      <c r="Z691" s="545"/>
    </row>
    <row r="692" ht="9.0" customHeight="1">
      <c r="A692" s="545"/>
      <c r="B692" s="545"/>
      <c r="C692" s="545"/>
      <c r="D692" s="545"/>
      <c r="E692" s="545"/>
      <c r="F692" s="545"/>
      <c r="G692" s="545"/>
      <c r="H692" s="545"/>
      <c r="I692" s="545"/>
      <c r="J692" s="545"/>
      <c r="K692" s="545"/>
      <c r="L692" s="545"/>
      <c r="M692" s="545"/>
      <c r="N692" s="545"/>
      <c r="O692" s="545"/>
      <c r="P692" s="545"/>
      <c r="Q692" s="545"/>
      <c r="R692" s="545"/>
      <c r="S692" s="545"/>
      <c r="T692" s="545"/>
      <c r="U692" s="545"/>
      <c r="V692" s="545"/>
      <c r="W692" s="545"/>
      <c r="X692" s="545"/>
      <c r="Y692" s="545"/>
      <c r="Z692" s="545"/>
    </row>
    <row r="693" ht="9.0" customHeight="1">
      <c r="A693" s="545"/>
      <c r="B693" s="545"/>
      <c r="C693" s="545"/>
      <c r="D693" s="545"/>
      <c r="E693" s="545"/>
      <c r="F693" s="545"/>
      <c r="G693" s="545"/>
      <c r="H693" s="545"/>
      <c r="I693" s="545"/>
      <c r="J693" s="545"/>
      <c r="K693" s="545"/>
      <c r="L693" s="545"/>
      <c r="M693" s="545"/>
      <c r="N693" s="545"/>
      <c r="O693" s="545"/>
      <c r="P693" s="545"/>
      <c r="Q693" s="545"/>
      <c r="R693" s="545"/>
      <c r="S693" s="545"/>
      <c r="T693" s="545"/>
      <c r="U693" s="545"/>
      <c r="V693" s="545"/>
      <c r="W693" s="545"/>
      <c r="X693" s="545"/>
      <c r="Y693" s="545"/>
      <c r="Z693" s="545"/>
    </row>
    <row r="694" ht="9.0" customHeight="1">
      <c r="A694" s="545"/>
      <c r="B694" s="545"/>
      <c r="C694" s="545"/>
      <c r="D694" s="545"/>
      <c r="E694" s="545"/>
      <c r="F694" s="545"/>
      <c r="G694" s="545"/>
      <c r="H694" s="545"/>
      <c r="I694" s="545"/>
      <c r="J694" s="545"/>
      <c r="K694" s="545"/>
      <c r="L694" s="545"/>
      <c r="M694" s="545"/>
      <c r="N694" s="545"/>
      <c r="O694" s="545"/>
      <c r="P694" s="545"/>
      <c r="Q694" s="545"/>
      <c r="R694" s="545"/>
      <c r="S694" s="545"/>
      <c r="T694" s="545"/>
      <c r="U694" s="545"/>
      <c r="V694" s="545"/>
      <c r="W694" s="545"/>
      <c r="X694" s="545"/>
      <c r="Y694" s="545"/>
      <c r="Z694" s="545"/>
    </row>
    <row r="695" ht="9.0" customHeight="1">
      <c r="A695" s="545"/>
      <c r="B695" s="545"/>
      <c r="C695" s="545"/>
      <c r="D695" s="545"/>
      <c r="E695" s="545"/>
      <c r="F695" s="545"/>
      <c r="G695" s="545"/>
      <c r="H695" s="545"/>
      <c r="I695" s="545"/>
      <c r="J695" s="545"/>
      <c r="K695" s="545"/>
      <c r="L695" s="545"/>
      <c r="M695" s="545"/>
      <c r="N695" s="545"/>
      <c r="O695" s="545"/>
      <c r="P695" s="545"/>
      <c r="Q695" s="545"/>
      <c r="R695" s="545"/>
      <c r="S695" s="545"/>
      <c r="T695" s="545"/>
      <c r="U695" s="545"/>
      <c r="V695" s="545"/>
      <c r="W695" s="545"/>
      <c r="X695" s="545"/>
      <c r="Y695" s="545"/>
      <c r="Z695" s="545"/>
    </row>
    <row r="696" ht="9.0" customHeight="1">
      <c r="A696" s="545"/>
      <c r="B696" s="545"/>
      <c r="C696" s="545"/>
      <c r="D696" s="545"/>
      <c r="E696" s="545"/>
      <c r="F696" s="545"/>
      <c r="G696" s="545"/>
      <c r="H696" s="545"/>
      <c r="I696" s="545"/>
      <c r="J696" s="545"/>
      <c r="K696" s="545"/>
      <c r="L696" s="545"/>
      <c r="M696" s="545"/>
      <c r="N696" s="545"/>
      <c r="O696" s="545"/>
      <c r="P696" s="545"/>
      <c r="Q696" s="545"/>
      <c r="R696" s="545"/>
      <c r="S696" s="545"/>
      <c r="T696" s="545"/>
      <c r="U696" s="545"/>
      <c r="V696" s="545"/>
      <c r="W696" s="545"/>
      <c r="X696" s="545"/>
      <c r="Y696" s="545"/>
      <c r="Z696" s="545"/>
    </row>
    <row r="697" ht="9.0" customHeight="1">
      <c r="A697" s="545"/>
      <c r="B697" s="545"/>
      <c r="C697" s="545"/>
      <c r="D697" s="545"/>
      <c r="E697" s="545"/>
      <c r="F697" s="545"/>
      <c r="G697" s="545"/>
      <c r="H697" s="545"/>
      <c r="I697" s="545"/>
      <c r="J697" s="545"/>
      <c r="K697" s="545"/>
      <c r="L697" s="545"/>
      <c r="M697" s="545"/>
      <c r="N697" s="545"/>
      <c r="O697" s="545"/>
      <c r="P697" s="545"/>
      <c r="Q697" s="545"/>
      <c r="R697" s="545"/>
      <c r="S697" s="545"/>
      <c r="T697" s="545"/>
      <c r="U697" s="545"/>
      <c r="V697" s="545"/>
      <c r="W697" s="545"/>
      <c r="X697" s="545"/>
      <c r="Y697" s="545"/>
      <c r="Z697" s="545"/>
    </row>
    <row r="698" ht="9.0" customHeight="1">
      <c r="A698" s="545"/>
      <c r="B698" s="545"/>
      <c r="C698" s="545"/>
      <c r="D698" s="545"/>
      <c r="E698" s="545"/>
      <c r="F698" s="545"/>
      <c r="G698" s="545"/>
      <c r="H698" s="545"/>
      <c r="I698" s="545"/>
      <c r="J698" s="545"/>
      <c r="K698" s="545"/>
      <c r="L698" s="545"/>
      <c r="M698" s="545"/>
      <c r="N698" s="545"/>
      <c r="O698" s="545"/>
      <c r="P698" s="545"/>
      <c r="Q698" s="545"/>
      <c r="R698" s="545"/>
      <c r="S698" s="545"/>
      <c r="T698" s="545"/>
      <c r="U698" s="545"/>
      <c r="V698" s="545"/>
      <c r="W698" s="545"/>
      <c r="X698" s="545"/>
      <c r="Y698" s="545"/>
      <c r="Z698" s="545"/>
    </row>
    <row r="699" ht="9.0" customHeight="1">
      <c r="A699" s="545"/>
      <c r="B699" s="545"/>
      <c r="C699" s="545"/>
      <c r="D699" s="545"/>
      <c r="E699" s="545"/>
      <c r="F699" s="545"/>
      <c r="G699" s="545"/>
      <c r="H699" s="545"/>
      <c r="I699" s="545"/>
      <c r="J699" s="545"/>
      <c r="K699" s="545"/>
      <c r="L699" s="545"/>
      <c r="M699" s="545"/>
      <c r="N699" s="545"/>
      <c r="O699" s="545"/>
      <c r="P699" s="545"/>
      <c r="Q699" s="545"/>
      <c r="R699" s="545"/>
      <c r="S699" s="545"/>
      <c r="T699" s="545"/>
      <c r="U699" s="545"/>
      <c r="V699" s="545"/>
      <c r="W699" s="545"/>
      <c r="X699" s="545"/>
      <c r="Y699" s="545"/>
      <c r="Z699" s="545"/>
    </row>
    <row r="700" ht="9.0" customHeight="1">
      <c r="A700" s="545"/>
      <c r="B700" s="545"/>
      <c r="C700" s="545"/>
      <c r="D700" s="545"/>
      <c r="E700" s="545"/>
      <c r="F700" s="545"/>
      <c r="G700" s="545"/>
      <c r="H700" s="545"/>
      <c r="I700" s="545"/>
      <c r="J700" s="545"/>
      <c r="K700" s="545"/>
      <c r="L700" s="545"/>
      <c r="M700" s="545"/>
      <c r="N700" s="545"/>
      <c r="O700" s="545"/>
      <c r="P700" s="545"/>
      <c r="Q700" s="545"/>
      <c r="R700" s="545"/>
      <c r="S700" s="545"/>
      <c r="T700" s="545"/>
      <c r="U700" s="545"/>
      <c r="V700" s="545"/>
      <c r="W700" s="545"/>
      <c r="X700" s="545"/>
      <c r="Y700" s="545"/>
      <c r="Z700" s="545"/>
    </row>
    <row r="701" ht="9.0" customHeight="1">
      <c r="A701" s="545"/>
      <c r="B701" s="545"/>
      <c r="C701" s="545"/>
      <c r="D701" s="545"/>
      <c r="E701" s="545"/>
      <c r="F701" s="545"/>
      <c r="G701" s="545"/>
      <c r="H701" s="545"/>
      <c r="I701" s="545"/>
      <c r="J701" s="545"/>
      <c r="K701" s="545"/>
      <c r="L701" s="545"/>
      <c r="M701" s="545"/>
      <c r="N701" s="545"/>
      <c r="O701" s="545"/>
      <c r="P701" s="545"/>
      <c r="Q701" s="545"/>
      <c r="R701" s="545"/>
      <c r="S701" s="545"/>
      <c r="T701" s="545"/>
      <c r="U701" s="545"/>
      <c r="V701" s="545"/>
      <c r="W701" s="545"/>
      <c r="X701" s="545"/>
      <c r="Y701" s="545"/>
      <c r="Z701" s="545"/>
    </row>
    <row r="702" ht="9.0" customHeight="1">
      <c r="A702" s="545"/>
      <c r="B702" s="545"/>
      <c r="C702" s="545"/>
      <c r="D702" s="545"/>
      <c r="E702" s="545"/>
      <c r="F702" s="545"/>
      <c r="G702" s="545"/>
      <c r="H702" s="545"/>
      <c r="I702" s="545"/>
      <c r="J702" s="545"/>
      <c r="K702" s="545"/>
      <c r="L702" s="545"/>
      <c r="M702" s="545"/>
      <c r="N702" s="545"/>
      <c r="O702" s="545"/>
      <c r="P702" s="545"/>
      <c r="Q702" s="545"/>
      <c r="R702" s="545"/>
      <c r="S702" s="545"/>
      <c r="T702" s="545"/>
      <c r="U702" s="545"/>
      <c r="V702" s="545"/>
      <c r="W702" s="545"/>
      <c r="X702" s="545"/>
      <c r="Y702" s="545"/>
      <c r="Z702" s="545"/>
    </row>
    <row r="703" ht="9.0" customHeight="1">
      <c r="A703" s="545"/>
      <c r="B703" s="545"/>
      <c r="C703" s="545"/>
      <c r="D703" s="545"/>
      <c r="E703" s="545"/>
      <c r="F703" s="545"/>
      <c r="G703" s="545"/>
      <c r="H703" s="545"/>
      <c r="I703" s="545"/>
      <c r="J703" s="545"/>
      <c r="K703" s="545"/>
      <c r="L703" s="545"/>
      <c r="M703" s="545"/>
      <c r="N703" s="545"/>
      <c r="O703" s="545"/>
      <c r="P703" s="545"/>
      <c r="Q703" s="545"/>
      <c r="R703" s="545"/>
      <c r="S703" s="545"/>
      <c r="T703" s="545"/>
      <c r="U703" s="545"/>
      <c r="V703" s="545"/>
      <c r="W703" s="545"/>
      <c r="X703" s="545"/>
      <c r="Y703" s="545"/>
      <c r="Z703" s="545"/>
    </row>
    <row r="704" ht="9.0" customHeight="1">
      <c r="A704" s="545"/>
      <c r="B704" s="545"/>
      <c r="C704" s="545"/>
      <c r="D704" s="545"/>
      <c r="E704" s="545"/>
      <c r="F704" s="545"/>
      <c r="G704" s="545"/>
      <c r="H704" s="545"/>
      <c r="I704" s="545"/>
      <c r="J704" s="545"/>
      <c r="K704" s="545"/>
      <c r="L704" s="545"/>
      <c r="M704" s="545"/>
      <c r="N704" s="545"/>
      <c r="O704" s="545"/>
      <c r="P704" s="545"/>
      <c r="Q704" s="545"/>
      <c r="R704" s="545"/>
      <c r="S704" s="545"/>
      <c r="T704" s="545"/>
      <c r="U704" s="545"/>
      <c r="V704" s="545"/>
      <c r="W704" s="545"/>
      <c r="X704" s="545"/>
      <c r="Y704" s="545"/>
      <c r="Z704" s="545"/>
    </row>
    <row r="705" ht="9.0" customHeight="1">
      <c r="A705" s="545"/>
      <c r="B705" s="545"/>
      <c r="C705" s="545"/>
      <c r="D705" s="545"/>
      <c r="E705" s="545"/>
      <c r="F705" s="545"/>
      <c r="G705" s="545"/>
      <c r="H705" s="545"/>
      <c r="I705" s="545"/>
      <c r="J705" s="545"/>
      <c r="K705" s="545"/>
      <c r="L705" s="545"/>
      <c r="M705" s="545"/>
      <c r="N705" s="545"/>
      <c r="O705" s="545"/>
      <c r="P705" s="545"/>
      <c r="Q705" s="545"/>
      <c r="R705" s="545"/>
      <c r="S705" s="545"/>
      <c r="T705" s="545"/>
      <c r="U705" s="545"/>
      <c r="V705" s="545"/>
      <c r="W705" s="545"/>
      <c r="X705" s="545"/>
      <c r="Y705" s="545"/>
      <c r="Z705" s="545"/>
    </row>
    <row r="706" ht="9.0" customHeight="1">
      <c r="A706" s="545"/>
      <c r="B706" s="545"/>
      <c r="C706" s="545"/>
      <c r="D706" s="545"/>
      <c r="E706" s="545"/>
      <c r="F706" s="545"/>
      <c r="G706" s="545"/>
      <c r="H706" s="545"/>
      <c r="I706" s="545"/>
      <c r="J706" s="545"/>
      <c r="K706" s="545"/>
      <c r="L706" s="545"/>
      <c r="M706" s="545"/>
      <c r="N706" s="545"/>
      <c r="O706" s="545"/>
      <c r="P706" s="545"/>
      <c r="Q706" s="545"/>
      <c r="R706" s="545"/>
      <c r="S706" s="545"/>
      <c r="T706" s="545"/>
      <c r="U706" s="545"/>
      <c r="V706" s="545"/>
      <c r="W706" s="545"/>
      <c r="X706" s="545"/>
      <c r="Y706" s="545"/>
      <c r="Z706" s="545"/>
    </row>
    <row r="707" ht="9.0" customHeight="1">
      <c r="A707" s="545"/>
      <c r="B707" s="545"/>
      <c r="C707" s="545"/>
      <c r="D707" s="545"/>
      <c r="E707" s="545"/>
      <c r="F707" s="545"/>
      <c r="G707" s="545"/>
      <c r="H707" s="545"/>
      <c r="I707" s="545"/>
      <c r="J707" s="545"/>
      <c r="K707" s="545"/>
      <c r="L707" s="545"/>
      <c r="M707" s="545"/>
      <c r="N707" s="545"/>
      <c r="O707" s="545"/>
      <c r="P707" s="545"/>
      <c r="Q707" s="545"/>
      <c r="R707" s="545"/>
      <c r="S707" s="545"/>
      <c r="T707" s="545"/>
      <c r="U707" s="545"/>
      <c r="V707" s="545"/>
      <c r="W707" s="545"/>
      <c r="X707" s="545"/>
      <c r="Y707" s="545"/>
      <c r="Z707" s="545"/>
    </row>
    <row r="708" ht="9.0" customHeight="1">
      <c r="A708" s="545"/>
      <c r="B708" s="545"/>
      <c r="C708" s="545"/>
      <c r="D708" s="545"/>
      <c r="E708" s="545"/>
      <c r="F708" s="545"/>
      <c r="G708" s="545"/>
      <c r="H708" s="545"/>
      <c r="I708" s="545"/>
      <c r="J708" s="545"/>
      <c r="K708" s="545"/>
      <c r="L708" s="545"/>
      <c r="M708" s="545"/>
      <c r="N708" s="545"/>
      <c r="O708" s="545"/>
      <c r="P708" s="545"/>
      <c r="Q708" s="545"/>
      <c r="R708" s="545"/>
      <c r="S708" s="545"/>
      <c r="T708" s="545"/>
      <c r="U708" s="545"/>
      <c r="V708" s="545"/>
      <c r="W708" s="545"/>
      <c r="X708" s="545"/>
      <c r="Y708" s="545"/>
      <c r="Z708" s="545"/>
    </row>
    <row r="709" ht="9.0" customHeight="1">
      <c r="A709" s="545"/>
      <c r="B709" s="545"/>
      <c r="C709" s="545"/>
      <c r="D709" s="545"/>
      <c r="E709" s="545"/>
      <c r="F709" s="545"/>
      <c r="G709" s="545"/>
      <c r="H709" s="545"/>
      <c r="I709" s="545"/>
      <c r="J709" s="545"/>
      <c r="K709" s="545"/>
      <c r="L709" s="545"/>
      <c r="M709" s="545"/>
      <c r="N709" s="545"/>
      <c r="O709" s="545"/>
      <c r="P709" s="545"/>
      <c r="Q709" s="545"/>
      <c r="R709" s="545"/>
      <c r="S709" s="545"/>
      <c r="T709" s="545"/>
      <c r="U709" s="545"/>
      <c r="V709" s="545"/>
      <c r="W709" s="545"/>
      <c r="X709" s="545"/>
      <c r="Y709" s="545"/>
      <c r="Z709" s="545"/>
    </row>
    <row r="710" ht="9.0" customHeight="1">
      <c r="A710" s="545"/>
      <c r="B710" s="545"/>
      <c r="C710" s="545"/>
      <c r="D710" s="545"/>
      <c r="E710" s="545"/>
      <c r="F710" s="545"/>
      <c r="G710" s="545"/>
      <c r="H710" s="545"/>
      <c r="I710" s="545"/>
      <c r="J710" s="545"/>
      <c r="K710" s="545"/>
      <c r="L710" s="545"/>
      <c r="M710" s="545"/>
      <c r="N710" s="545"/>
      <c r="O710" s="545"/>
      <c r="P710" s="545"/>
      <c r="Q710" s="545"/>
      <c r="R710" s="545"/>
      <c r="S710" s="545"/>
      <c r="T710" s="545"/>
      <c r="U710" s="545"/>
      <c r="V710" s="545"/>
      <c r="W710" s="545"/>
      <c r="X710" s="545"/>
      <c r="Y710" s="545"/>
      <c r="Z710" s="545"/>
    </row>
    <row r="711" ht="9.0" customHeight="1">
      <c r="A711" s="545"/>
      <c r="B711" s="545"/>
      <c r="C711" s="545"/>
      <c r="D711" s="545"/>
      <c r="E711" s="545"/>
      <c r="F711" s="545"/>
      <c r="G711" s="545"/>
      <c r="H711" s="545"/>
      <c r="I711" s="545"/>
      <c r="J711" s="545"/>
      <c r="K711" s="545"/>
      <c r="L711" s="545"/>
      <c r="M711" s="545"/>
      <c r="N711" s="545"/>
      <c r="O711" s="545"/>
      <c r="P711" s="545"/>
      <c r="Q711" s="545"/>
      <c r="R711" s="545"/>
      <c r="S711" s="545"/>
      <c r="T711" s="545"/>
      <c r="U711" s="545"/>
      <c r="V711" s="545"/>
      <c r="W711" s="545"/>
      <c r="X711" s="545"/>
      <c r="Y711" s="545"/>
      <c r="Z711" s="545"/>
    </row>
    <row r="712" ht="9.0" customHeight="1">
      <c r="A712" s="545"/>
      <c r="B712" s="545"/>
      <c r="C712" s="545"/>
      <c r="D712" s="545"/>
      <c r="E712" s="545"/>
      <c r="F712" s="545"/>
      <c r="G712" s="545"/>
      <c r="H712" s="545"/>
      <c r="I712" s="545"/>
      <c r="J712" s="545"/>
      <c r="K712" s="545"/>
      <c r="L712" s="545"/>
      <c r="M712" s="545"/>
      <c r="N712" s="545"/>
      <c r="O712" s="545"/>
      <c r="P712" s="545"/>
      <c r="Q712" s="545"/>
      <c r="R712" s="545"/>
      <c r="S712" s="545"/>
      <c r="T712" s="545"/>
      <c r="U712" s="545"/>
      <c r="V712" s="545"/>
      <c r="W712" s="545"/>
      <c r="X712" s="545"/>
      <c r="Y712" s="545"/>
      <c r="Z712" s="545"/>
    </row>
    <row r="713" ht="9.0" customHeight="1">
      <c r="A713" s="545"/>
      <c r="B713" s="545"/>
      <c r="C713" s="545"/>
      <c r="D713" s="545"/>
      <c r="E713" s="545"/>
      <c r="F713" s="545"/>
      <c r="G713" s="545"/>
      <c r="H713" s="545"/>
      <c r="I713" s="545"/>
      <c r="J713" s="545"/>
      <c r="K713" s="545"/>
      <c r="L713" s="545"/>
      <c r="M713" s="545"/>
      <c r="N713" s="545"/>
      <c r="O713" s="545"/>
      <c r="P713" s="545"/>
      <c r="Q713" s="545"/>
      <c r="R713" s="545"/>
      <c r="S713" s="545"/>
      <c r="T713" s="545"/>
      <c r="U713" s="545"/>
      <c r="V713" s="545"/>
      <c r="W713" s="545"/>
      <c r="X713" s="545"/>
      <c r="Y713" s="545"/>
      <c r="Z713" s="545"/>
    </row>
    <row r="714" ht="9.0" customHeight="1">
      <c r="A714" s="545"/>
      <c r="B714" s="545"/>
      <c r="C714" s="545"/>
      <c r="D714" s="545"/>
      <c r="E714" s="545"/>
      <c r="F714" s="545"/>
      <c r="G714" s="545"/>
      <c r="H714" s="545"/>
      <c r="I714" s="545"/>
      <c r="J714" s="545"/>
      <c r="K714" s="545"/>
      <c r="L714" s="545"/>
      <c r="M714" s="545"/>
      <c r="N714" s="545"/>
      <c r="O714" s="545"/>
      <c r="P714" s="545"/>
      <c r="Q714" s="545"/>
      <c r="R714" s="545"/>
      <c r="S714" s="545"/>
      <c r="T714" s="545"/>
      <c r="U714" s="545"/>
      <c r="V714" s="545"/>
      <c r="W714" s="545"/>
      <c r="X714" s="545"/>
      <c r="Y714" s="545"/>
      <c r="Z714" s="545"/>
    </row>
    <row r="715" ht="9.0" customHeight="1">
      <c r="A715" s="545"/>
      <c r="B715" s="545"/>
      <c r="C715" s="545"/>
      <c r="D715" s="545"/>
      <c r="E715" s="545"/>
      <c r="F715" s="545"/>
      <c r="G715" s="545"/>
      <c r="H715" s="545"/>
      <c r="I715" s="545"/>
      <c r="J715" s="545"/>
      <c r="K715" s="545"/>
      <c r="L715" s="545"/>
      <c r="M715" s="545"/>
      <c r="N715" s="545"/>
      <c r="O715" s="545"/>
      <c r="P715" s="545"/>
      <c r="Q715" s="545"/>
      <c r="R715" s="545"/>
      <c r="S715" s="545"/>
      <c r="T715" s="545"/>
      <c r="U715" s="545"/>
      <c r="V715" s="545"/>
      <c r="W715" s="545"/>
      <c r="X715" s="545"/>
      <c r="Y715" s="545"/>
      <c r="Z715" s="545"/>
    </row>
    <row r="716" ht="9.0" customHeight="1">
      <c r="A716" s="545"/>
      <c r="B716" s="545"/>
      <c r="C716" s="545"/>
      <c r="D716" s="545"/>
      <c r="E716" s="545"/>
      <c r="F716" s="545"/>
      <c r="G716" s="545"/>
      <c r="H716" s="545"/>
      <c r="I716" s="545"/>
      <c r="J716" s="545"/>
      <c r="K716" s="545"/>
      <c r="L716" s="545"/>
      <c r="M716" s="545"/>
      <c r="N716" s="545"/>
      <c r="O716" s="545"/>
      <c r="P716" s="545"/>
      <c r="Q716" s="545"/>
      <c r="R716" s="545"/>
      <c r="S716" s="545"/>
      <c r="T716" s="545"/>
      <c r="U716" s="545"/>
      <c r="V716" s="545"/>
      <c r="W716" s="545"/>
      <c r="X716" s="545"/>
      <c r="Y716" s="545"/>
      <c r="Z716" s="545"/>
    </row>
    <row r="717" ht="9.0" customHeight="1">
      <c r="A717" s="545"/>
      <c r="B717" s="545"/>
      <c r="C717" s="545"/>
      <c r="D717" s="545"/>
      <c r="E717" s="545"/>
      <c r="F717" s="545"/>
      <c r="G717" s="545"/>
      <c r="H717" s="545"/>
      <c r="I717" s="545"/>
      <c r="J717" s="545"/>
      <c r="K717" s="545"/>
      <c r="L717" s="545"/>
      <c r="M717" s="545"/>
      <c r="N717" s="545"/>
      <c r="O717" s="545"/>
      <c r="P717" s="545"/>
      <c r="Q717" s="545"/>
      <c r="R717" s="545"/>
      <c r="S717" s="545"/>
      <c r="T717" s="545"/>
      <c r="U717" s="545"/>
      <c r="V717" s="545"/>
      <c r="W717" s="545"/>
      <c r="X717" s="545"/>
      <c r="Y717" s="545"/>
      <c r="Z717" s="545"/>
    </row>
    <row r="718" ht="9.0" customHeight="1">
      <c r="A718" s="545"/>
      <c r="B718" s="545"/>
      <c r="C718" s="545"/>
      <c r="D718" s="545"/>
      <c r="E718" s="545"/>
      <c r="F718" s="545"/>
      <c r="G718" s="545"/>
      <c r="H718" s="545"/>
      <c r="I718" s="545"/>
      <c r="J718" s="545"/>
      <c r="K718" s="545"/>
      <c r="L718" s="545"/>
      <c r="M718" s="545"/>
      <c r="N718" s="545"/>
      <c r="O718" s="545"/>
      <c r="P718" s="545"/>
      <c r="Q718" s="545"/>
      <c r="R718" s="545"/>
      <c r="S718" s="545"/>
      <c r="T718" s="545"/>
      <c r="U718" s="545"/>
      <c r="V718" s="545"/>
      <c r="W718" s="545"/>
      <c r="X718" s="545"/>
      <c r="Y718" s="545"/>
      <c r="Z718" s="545"/>
    </row>
    <row r="719" ht="9.0" customHeight="1">
      <c r="A719" s="545"/>
      <c r="B719" s="545"/>
      <c r="C719" s="545"/>
      <c r="D719" s="545"/>
      <c r="E719" s="545"/>
      <c r="F719" s="545"/>
      <c r="G719" s="545"/>
      <c r="H719" s="545"/>
      <c r="I719" s="545"/>
      <c r="J719" s="545"/>
      <c r="K719" s="545"/>
      <c r="L719" s="545"/>
      <c r="M719" s="545"/>
      <c r="N719" s="545"/>
      <c r="O719" s="545"/>
      <c r="P719" s="545"/>
      <c r="Q719" s="545"/>
      <c r="R719" s="545"/>
      <c r="S719" s="545"/>
      <c r="T719" s="545"/>
      <c r="U719" s="545"/>
      <c r="V719" s="545"/>
      <c r="W719" s="545"/>
      <c r="X719" s="545"/>
      <c r="Y719" s="545"/>
      <c r="Z719" s="545"/>
    </row>
    <row r="720" ht="9.0" customHeight="1">
      <c r="A720" s="545"/>
      <c r="B720" s="545"/>
      <c r="C720" s="545"/>
      <c r="D720" s="545"/>
      <c r="E720" s="545"/>
      <c r="F720" s="545"/>
      <c r="G720" s="545"/>
      <c r="H720" s="545"/>
      <c r="I720" s="545"/>
      <c r="J720" s="545"/>
      <c r="K720" s="545"/>
      <c r="L720" s="545"/>
      <c r="M720" s="545"/>
      <c r="N720" s="545"/>
      <c r="O720" s="545"/>
      <c r="P720" s="545"/>
      <c r="Q720" s="545"/>
      <c r="R720" s="545"/>
      <c r="S720" s="545"/>
      <c r="T720" s="545"/>
      <c r="U720" s="545"/>
      <c r="V720" s="545"/>
      <c r="W720" s="545"/>
      <c r="X720" s="545"/>
      <c r="Y720" s="545"/>
      <c r="Z720" s="545"/>
    </row>
    <row r="721" ht="9.0" customHeight="1">
      <c r="A721" s="545"/>
      <c r="B721" s="545"/>
      <c r="C721" s="545"/>
      <c r="D721" s="545"/>
      <c r="E721" s="545"/>
      <c r="F721" s="545"/>
      <c r="G721" s="545"/>
      <c r="H721" s="545"/>
      <c r="I721" s="545"/>
      <c r="J721" s="545"/>
      <c r="K721" s="545"/>
      <c r="L721" s="545"/>
      <c r="M721" s="545"/>
      <c r="N721" s="545"/>
      <c r="O721" s="545"/>
      <c r="P721" s="545"/>
      <c r="Q721" s="545"/>
      <c r="R721" s="545"/>
      <c r="S721" s="545"/>
      <c r="T721" s="545"/>
      <c r="U721" s="545"/>
      <c r="V721" s="545"/>
      <c r="W721" s="545"/>
      <c r="X721" s="545"/>
      <c r="Y721" s="545"/>
      <c r="Z721" s="545"/>
    </row>
    <row r="722" ht="9.0" customHeight="1">
      <c r="A722" s="545"/>
      <c r="B722" s="545"/>
      <c r="C722" s="545"/>
      <c r="D722" s="545"/>
      <c r="E722" s="545"/>
      <c r="F722" s="545"/>
      <c r="G722" s="545"/>
      <c r="H722" s="545"/>
      <c r="I722" s="545"/>
      <c r="J722" s="545"/>
      <c r="K722" s="545"/>
      <c r="L722" s="545"/>
      <c r="M722" s="545"/>
      <c r="N722" s="545"/>
      <c r="O722" s="545"/>
      <c r="P722" s="545"/>
      <c r="Q722" s="545"/>
      <c r="R722" s="545"/>
      <c r="S722" s="545"/>
      <c r="T722" s="545"/>
      <c r="U722" s="545"/>
      <c r="V722" s="545"/>
      <c r="W722" s="545"/>
      <c r="X722" s="545"/>
      <c r="Y722" s="545"/>
      <c r="Z722" s="545"/>
    </row>
    <row r="723" ht="9.0" customHeight="1">
      <c r="A723" s="545"/>
      <c r="B723" s="545"/>
      <c r="C723" s="545"/>
      <c r="D723" s="545"/>
      <c r="E723" s="545"/>
      <c r="F723" s="545"/>
      <c r="G723" s="545"/>
      <c r="H723" s="545"/>
      <c r="I723" s="545"/>
      <c r="J723" s="545"/>
      <c r="K723" s="545"/>
      <c r="L723" s="545"/>
      <c r="M723" s="545"/>
      <c r="N723" s="545"/>
      <c r="O723" s="545"/>
      <c r="P723" s="545"/>
      <c r="Q723" s="545"/>
      <c r="R723" s="545"/>
      <c r="S723" s="545"/>
      <c r="T723" s="545"/>
      <c r="U723" s="545"/>
      <c r="V723" s="545"/>
      <c r="W723" s="545"/>
      <c r="X723" s="545"/>
      <c r="Y723" s="545"/>
      <c r="Z723" s="545"/>
    </row>
    <row r="724" ht="9.0" customHeight="1">
      <c r="A724" s="545"/>
      <c r="B724" s="545"/>
      <c r="C724" s="545"/>
      <c r="D724" s="545"/>
      <c r="E724" s="545"/>
      <c r="F724" s="545"/>
      <c r="G724" s="545"/>
      <c r="H724" s="545"/>
      <c r="I724" s="545"/>
      <c r="J724" s="545"/>
      <c r="K724" s="545"/>
      <c r="L724" s="545"/>
      <c r="M724" s="545"/>
      <c r="N724" s="545"/>
      <c r="O724" s="545"/>
      <c r="P724" s="545"/>
      <c r="Q724" s="545"/>
      <c r="R724" s="545"/>
      <c r="S724" s="545"/>
      <c r="T724" s="545"/>
      <c r="U724" s="545"/>
      <c r="V724" s="545"/>
      <c r="W724" s="545"/>
      <c r="X724" s="545"/>
      <c r="Y724" s="545"/>
      <c r="Z724" s="545"/>
    </row>
    <row r="725" ht="9.0" customHeight="1">
      <c r="A725" s="545"/>
      <c r="B725" s="545"/>
      <c r="C725" s="545"/>
      <c r="D725" s="545"/>
      <c r="E725" s="545"/>
      <c r="F725" s="545"/>
      <c r="G725" s="545"/>
      <c r="H725" s="545"/>
      <c r="I725" s="545"/>
      <c r="J725" s="545"/>
      <c r="K725" s="545"/>
      <c r="L725" s="545"/>
      <c r="M725" s="545"/>
      <c r="N725" s="545"/>
      <c r="O725" s="545"/>
      <c r="P725" s="545"/>
      <c r="Q725" s="545"/>
      <c r="R725" s="545"/>
      <c r="S725" s="545"/>
      <c r="T725" s="545"/>
      <c r="U725" s="545"/>
      <c r="V725" s="545"/>
      <c r="W725" s="545"/>
      <c r="X725" s="545"/>
      <c r="Y725" s="545"/>
      <c r="Z725" s="545"/>
    </row>
    <row r="726" ht="9.0" customHeight="1">
      <c r="A726" s="545"/>
      <c r="B726" s="545"/>
      <c r="C726" s="545"/>
      <c r="D726" s="545"/>
      <c r="E726" s="545"/>
      <c r="F726" s="545"/>
      <c r="G726" s="545"/>
      <c r="H726" s="545"/>
      <c r="I726" s="545"/>
      <c r="J726" s="545"/>
      <c r="K726" s="545"/>
      <c r="L726" s="545"/>
      <c r="M726" s="545"/>
      <c r="N726" s="545"/>
      <c r="O726" s="545"/>
      <c r="P726" s="545"/>
      <c r="Q726" s="545"/>
      <c r="R726" s="545"/>
      <c r="S726" s="545"/>
      <c r="T726" s="545"/>
      <c r="U726" s="545"/>
      <c r="V726" s="545"/>
      <c r="W726" s="545"/>
      <c r="X726" s="545"/>
      <c r="Y726" s="545"/>
      <c r="Z726" s="545"/>
    </row>
    <row r="727" ht="9.0" customHeight="1">
      <c r="A727" s="545"/>
      <c r="B727" s="545"/>
      <c r="C727" s="545"/>
      <c r="D727" s="545"/>
      <c r="E727" s="545"/>
      <c r="F727" s="545"/>
      <c r="G727" s="545"/>
      <c r="H727" s="545"/>
      <c r="I727" s="545"/>
      <c r="J727" s="545"/>
      <c r="K727" s="545"/>
      <c r="L727" s="545"/>
      <c r="M727" s="545"/>
      <c r="N727" s="545"/>
      <c r="O727" s="545"/>
      <c r="P727" s="545"/>
      <c r="Q727" s="545"/>
      <c r="R727" s="545"/>
      <c r="S727" s="545"/>
      <c r="T727" s="545"/>
      <c r="U727" s="545"/>
      <c r="V727" s="545"/>
      <c r="W727" s="545"/>
      <c r="X727" s="545"/>
      <c r="Y727" s="545"/>
      <c r="Z727" s="545"/>
    </row>
    <row r="728" ht="9.0" customHeight="1">
      <c r="A728" s="545"/>
      <c r="B728" s="545"/>
      <c r="C728" s="545"/>
      <c r="D728" s="545"/>
      <c r="E728" s="545"/>
      <c r="F728" s="545"/>
      <c r="G728" s="545"/>
      <c r="H728" s="545"/>
      <c r="I728" s="545"/>
      <c r="J728" s="545"/>
      <c r="K728" s="545"/>
      <c r="L728" s="545"/>
      <c r="M728" s="545"/>
      <c r="N728" s="545"/>
      <c r="O728" s="545"/>
      <c r="P728" s="545"/>
      <c r="Q728" s="545"/>
      <c r="R728" s="545"/>
      <c r="S728" s="545"/>
      <c r="T728" s="545"/>
      <c r="U728" s="545"/>
      <c r="V728" s="545"/>
      <c r="W728" s="545"/>
      <c r="X728" s="545"/>
      <c r="Y728" s="545"/>
      <c r="Z728" s="545"/>
    </row>
    <row r="729" ht="9.0" customHeight="1">
      <c r="A729" s="545"/>
      <c r="B729" s="545"/>
      <c r="C729" s="545"/>
      <c r="D729" s="545"/>
      <c r="E729" s="545"/>
      <c r="F729" s="545"/>
      <c r="G729" s="545"/>
      <c r="H729" s="545"/>
      <c r="I729" s="545"/>
      <c r="J729" s="545"/>
      <c r="K729" s="545"/>
      <c r="L729" s="545"/>
      <c r="M729" s="545"/>
      <c r="N729" s="545"/>
      <c r="O729" s="545"/>
      <c r="P729" s="545"/>
      <c r="Q729" s="545"/>
      <c r="R729" s="545"/>
      <c r="S729" s="545"/>
      <c r="T729" s="545"/>
      <c r="U729" s="545"/>
      <c r="V729" s="545"/>
      <c r="W729" s="545"/>
      <c r="X729" s="545"/>
      <c r="Y729" s="545"/>
      <c r="Z729" s="545"/>
    </row>
    <row r="730" ht="9.0" customHeight="1">
      <c r="A730" s="545"/>
      <c r="B730" s="545"/>
      <c r="C730" s="545"/>
      <c r="D730" s="545"/>
      <c r="E730" s="545"/>
      <c r="F730" s="545"/>
      <c r="G730" s="545"/>
      <c r="H730" s="545"/>
      <c r="I730" s="545"/>
      <c r="J730" s="545"/>
      <c r="K730" s="545"/>
      <c r="L730" s="545"/>
      <c r="M730" s="545"/>
      <c r="N730" s="545"/>
      <c r="O730" s="545"/>
      <c r="P730" s="545"/>
      <c r="Q730" s="545"/>
      <c r="R730" s="545"/>
      <c r="S730" s="545"/>
      <c r="T730" s="545"/>
      <c r="U730" s="545"/>
      <c r="V730" s="545"/>
      <c r="W730" s="545"/>
      <c r="X730" s="545"/>
      <c r="Y730" s="545"/>
      <c r="Z730" s="545"/>
    </row>
    <row r="731" ht="9.0" customHeight="1">
      <c r="A731" s="545"/>
      <c r="B731" s="545"/>
      <c r="C731" s="545"/>
      <c r="D731" s="545"/>
      <c r="E731" s="545"/>
      <c r="F731" s="545"/>
      <c r="G731" s="545"/>
      <c r="H731" s="545"/>
      <c r="I731" s="545"/>
      <c r="J731" s="545"/>
      <c r="K731" s="545"/>
      <c r="L731" s="545"/>
      <c r="M731" s="545"/>
      <c r="N731" s="545"/>
      <c r="O731" s="545"/>
      <c r="P731" s="545"/>
      <c r="Q731" s="545"/>
      <c r="R731" s="545"/>
      <c r="S731" s="545"/>
      <c r="T731" s="545"/>
      <c r="U731" s="545"/>
      <c r="V731" s="545"/>
      <c r="W731" s="545"/>
      <c r="X731" s="545"/>
      <c r="Y731" s="545"/>
      <c r="Z731" s="545"/>
    </row>
    <row r="732" ht="9.0" customHeight="1">
      <c r="A732" s="545"/>
      <c r="B732" s="545"/>
      <c r="C732" s="545"/>
      <c r="D732" s="545"/>
      <c r="E732" s="545"/>
      <c r="F732" s="545"/>
      <c r="G732" s="545"/>
      <c r="H732" s="545"/>
      <c r="I732" s="545"/>
      <c r="J732" s="545"/>
      <c r="K732" s="545"/>
      <c r="L732" s="545"/>
      <c r="M732" s="545"/>
      <c r="N732" s="545"/>
      <c r="O732" s="545"/>
      <c r="P732" s="545"/>
      <c r="Q732" s="545"/>
      <c r="R732" s="545"/>
      <c r="S732" s="545"/>
      <c r="T732" s="545"/>
      <c r="U732" s="545"/>
      <c r="V732" s="545"/>
      <c r="W732" s="545"/>
      <c r="X732" s="545"/>
      <c r="Y732" s="545"/>
      <c r="Z732" s="545"/>
    </row>
    <row r="733" ht="9.0" customHeight="1">
      <c r="A733" s="545"/>
      <c r="B733" s="545"/>
      <c r="C733" s="545"/>
      <c r="D733" s="545"/>
      <c r="E733" s="545"/>
      <c r="F733" s="545"/>
      <c r="G733" s="545"/>
      <c r="H733" s="545"/>
      <c r="I733" s="545"/>
      <c r="J733" s="545"/>
      <c r="K733" s="545"/>
      <c r="L733" s="545"/>
      <c r="M733" s="545"/>
      <c r="N733" s="545"/>
      <c r="O733" s="545"/>
      <c r="P733" s="545"/>
      <c r="Q733" s="545"/>
      <c r="R733" s="545"/>
      <c r="S733" s="545"/>
      <c r="T733" s="545"/>
      <c r="U733" s="545"/>
      <c r="V733" s="545"/>
      <c r="W733" s="545"/>
      <c r="X733" s="545"/>
      <c r="Y733" s="545"/>
      <c r="Z733" s="545"/>
    </row>
    <row r="734" ht="9.0" customHeight="1">
      <c r="A734" s="545"/>
      <c r="B734" s="545"/>
      <c r="C734" s="545"/>
      <c r="D734" s="545"/>
      <c r="E734" s="545"/>
      <c r="F734" s="545"/>
      <c r="G734" s="545"/>
      <c r="H734" s="545"/>
      <c r="I734" s="545"/>
      <c r="J734" s="545"/>
      <c r="K734" s="545"/>
      <c r="L734" s="545"/>
      <c r="M734" s="545"/>
      <c r="N734" s="545"/>
      <c r="O734" s="545"/>
      <c r="P734" s="545"/>
      <c r="Q734" s="545"/>
      <c r="R734" s="545"/>
      <c r="S734" s="545"/>
      <c r="T734" s="545"/>
      <c r="U734" s="545"/>
      <c r="V734" s="545"/>
      <c r="W734" s="545"/>
      <c r="X734" s="545"/>
      <c r="Y734" s="545"/>
      <c r="Z734" s="545"/>
    </row>
    <row r="735" ht="9.0" customHeight="1">
      <c r="A735" s="545"/>
      <c r="B735" s="545"/>
      <c r="C735" s="545"/>
      <c r="D735" s="545"/>
      <c r="E735" s="545"/>
      <c r="F735" s="545"/>
      <c r="G735" s="545"/>
      <c r="H735" s="545"/>
      <c r="I735" s="545"/>
      <c r="J735" s="545"/>
      <c r="K735" s="545"/>
      <c r="L735" s="545"/>
      <c r="M735" s="545"/>
      <c r="N735" s="545"/>
      <c r="O735" s="545"/>
      <c r="P735" s="545"/>
      <c r="Q735" s="545"/>
      <c r="R735" s="545"/>
      <c r="S735" s="545"/>
      <c r="T735" s="545"/>
      <c r="U735" s="545"/>
      <c r="V735" s="545"/>
      <c r="W735" s="545"/>
      <c r="X735" s="545"/>
      <c r="Y735" s="545"/>
      <c r="Z735" s="545"/>
    </row>
    <row r="736" ht="9.0" customHeight="1">
      <c r="A736" s="545"/>
      <c r="B736" s="545"/>
      <c r="C736" s="545"/>
      <c r="D736" s="545"/>
      <c r="E736" s="545"/>
      <c r="F736" s="545"/>
      <c r="G736" s="545"/>
      <c r="H736" s="545"/>
      <c r="I736" s="545"/>
      <c r="J736" s="545"/>
      <c r="K736" s="545"/>
      <c r="L736" s="545"/>
      <c r="M736" s="545"/>
      <c r="N736" s="545"/>
      <c r="O736" s="545"/>
      <c r="P736" s="545"/>
      <c r="Q736" s="545"/>
      <c r="R736" s="545"/>
      <c r="S736" s="545"/>
      <c r="T736" s="545"/>
      <c r="U736" s="545"/>
      <c r="V736" s="545"/>
      <c r="W736" s="545"/>
      <c r="X736" s="545"/>
      <c r="Y736" s="545"/>
      <c r="Z736" s="545"/>
    </row>
    <row r="737" ht="9.0" customHeight="1">
      <c r="A737" s="545"/>
      <c r="B737" s="545"/>
      <c r="C737" s="545"/>
      <c r="D737" s="545"/>
      <c r="E737" s="545"/>
      <c r="F737" s="545"/>
      <c r="G737" s="545"/>
      <c r="H737" s="545"/>
      <c r="I737" s="545"/>
      <c r="J737" s="545"/>
      <c r="K737" s="545"/>
      <c r="L737" s="545"/>
      <c r="M737" s="545"/>
      <c r="N737" s="545"/>
      <c r="O737" s="545"/>
      <c r="P737" s="545"/>
      <c r="Q737" s="545"/>
      <c r="R737" s="545"/>
      <c r="S737" s="545"/>
      <c r="T737" s="545"/>
      <c r="U737" s="545"/>
      <c r="V737" s="545"/>
      <c r="W737" s="545"/>
      <c r="X737" s="545"/>
      <c r="Y737" s="545"/>
      <c r="Z737" s="545"/>
    </row>
    <row r="738" ht="9.0" customHeight="1">
      <c r="A738" s="545"/>
      <c r="B738" s="545"/>
      <c r="C738" s="545"/>
      <c r="D738" s="545"/>
      <c r="E738" s="545"/>
      <c r="F738" s="545"/>
      <c r="G738" s="545"/>
      <c r="H738" s="545"/>
      <c r="I738" s="545"/>
      <c r="J738" s="545"/>
      <c r="K738" s="545"/>
      <c r="L738" s="545"/>
      <c r="M738" s="545"/>
      <c r="N738" s="545"/>
      <c r="O738" s="545"/>
      <c r="P738" s="545"/>
      <c r="Q738" s="545"/>
      <c r="R738" s="545"/>
      <c r="S738" s="545"/>
      <c r="T738" s="545"/>
      <c r="U738" s="545"/>
      <c r="V738" s="545"/>
      <c r="W738" s="545"/>
      <c r="X738" s="545"/>
      <c r="Y738" s="545"/>
      <c r="Z738" s="545"/>
    </row>
    <row r="739" ht="9.0" customHeight="1">
      <c r="A739" s="545"/>
      <c r="B739" s="545"/>
      <c r="C739" s="545"/>
      <c r="D739" s="545"/>
      <c r="E739" s="545"/>
      <c r="F739" s="545"/>
      <c r="G739" s="545"/>
      <c r="H739" s="545"/>
      <c r="I739" s="545"/>
      <c r="J739" s="545"/>
      <c r="K739" s="545"/>
      <c r="L739" s="545"/>
      <c r="M739" s="545"/>
      <c r="N739" s="545"/>
      <c r="O739" s="545"/>
      <c r="P739" s="545"/>
      <c r="Q739" s="545"/>
      <c r="R739" s="545"/>
      <c r="S739" s="545"/>
      <c r="T739" s="545"/>
      <c r="U739" s="545"/>
      <c r="V739" s="545"/>
      <c r="W739" s="545"/>
      <c r="X739" s="545"/>
      <c r="Y739" s="545"/>
      <c r="Z739" s="545"/>
    </row>
    <row r="740" ht="9.0" customHeight="1">
      <c r="A740" s="545"/>
      <c r="B740" s="545"/>
      <c r="C740" s="545"/>
      <c r="D740" s="545"/>
      <c r="E740" s="545"/>
      <c r="F740" s="545"/>
      <c r="G740" s="545"/>
      <c r="H740" s="545"/>
      <c r="I740" s="545"/>
      <c r="J740" s="545"/>
      <c r="K740" s="545"/>
      <c r="L740" s="545"/>
      <c r="M740" s="545"/>
      <c r="N740" s="545"/>
      <c r="O740" s="545"/>
      <c r="P740" s="545"/>
      <c r="Q740" s="545"/>
      <c r="R740" s="545"/>
      <c r="S740" s="545"/>
      <c r="T740" s="545"/>
      <c r="U740" s="545"/>
      <c r="V740" s="545"/>
      <c r="W740" s="545"/>
      <c r="X740" s="545"/>
      <c r="Y740" s="545"/>
      <c r="Z740" s="545"/>
    </row>
    <row r="741" ht="9.0" customHeight="1">
      <c r="A741" s="545"/>
      <c r="B741" s="545"/>
      <c r="C741" s="545"/>
      <c r="D741" s="545"/>
      <c r="E741" s="545"/>
      <c r="F741" s="545"/>
      <c r="G741" s="545"/>
      <c r="H741" s="545"/>
      <c r="I741" s="545"/>
      <c r="J741" s="545"/>
      <c r="K741" s="545"/>
      <c r="L741" s="545"/>
      <c r="M741" s="545"/>
      <c r="N741" s="545"/>
      <c r="O741" s="545"/>
      <c r="P741" s="545"/>
      <c r="Q741" s="545"/>
      <c r="R741" s="545"/>
      <c r="S741" s="545"/>
      <c r="T741" s="545"/>
      <c r="U741" s="545"/>
      <c r="V741" s="545"/>
      <c r="W741" s="545"/>
      <c r="X741" s="545"/>
      <c r="Y741" s="545"/>
      <c r="Z741" s="545"/>
    </row>
    <row r="742" ht="9.0" customHeight="1">
      <c r="A742" s="545"/>
      <c r="B742" s="545"/>
      <c r="C742" s="545"/>
      <c r="D742" s="545"/>
      <c r="E742" s="545"/>
      <c r="F742" s="545"/>
      <c r="G742" s="545"/>
      <c r="H742" s="545"/>
      <c r="I742" s="545"/>
      <c r="J742" s="545"/>
      <c r="K742" s="545"/>
      <c r="L742" s="545"/>
      <c r="M742" s="545"/>
      <c r="N742" s="545"/>
      <c r="O742" s="545"/>
      <c r="P742" s="545"/>
      <c r="Q742" s="545"/>
      <c r="R742" s="545"/>
      <c r="S742" s="545"/>
      <c r="T742" s="545"/>
      <c r="U742" s="545"/>
      <c r="V742" s="545"/>
      <c r="W742" s="545"/>
      <c r="X742" s="545"/>
      <c r="Y742" s="545"/>
      <c r="Z742" s="545"/>
    </row>
    <row r="743" ht="9.0" customHeight="1">
      <c r="A743" s="545"/>
      <c r="B743" s="545"/>
      <c r="C743" s="545"/>
      <c r="D743" s="545"/>
      <c r="E743" s="545"/>
      <c r="F743" s="545"/>
      <c r="G743" s="545"/>
      <c r="H743" s="545"/>
      <c r="I743" s="545"/>
      <c r="J743" s="545"/>
      <c r="K743" s="545"/>
      <c r="L743" s="545"/>
      <c r="M743" s="545"/>
      <c r="N743" s="545"/>
      <c r="O743" s="545"/>
      <c r="P743" s="545"/>
      <c r="Q743" s="545"/>
      <c r="R743" s="545"/>
      <c r="S743" s="545"/>
      <c r="T743" s="545"/>
      <c r="U743" s="545"/>
      <c r="V743" s="545"/>
      <c r="W743" s="545"/>
      <c r="X743" s="545"/>
      <c r="Y743" s="545"/>
      <c r="Z743" s="545"/>
    </row>
    <row r="744" ht="9.0" customHeight="1">
      <c r="A744" s="545"/>
      <c r="B744" s="545"/>
      <c r="C744" s="545"/>
      <c r="D744" s="545"/>
      <c r="E744" s="545"/>
      <c r="F744" s="545"/>
      <c r="G744" s="545"/>
      <c r="H744" s="545"/>
      <c r="I744" s="545"/>
      <c r="J744" s="545"/>
      <c r="K744" s="545"/>
      <c r="L744" s="545"/>
      <c r="M744" s="545"/>
      <c r="N744" s="545"/>
      <c r="O744" s="545"/>
      <c r="P744" s="545"/>
      <c r="Q744" s="545"/>
      <c r="R744" s="545"/>
      <c r="S744" s="545"/>
      <c r="T744" s="545"/>
      <c r="U744" s="545"/>
      <c r="V744" s="545"/>
      <c r="W744" s="545"/>
      <c r="X744" s="545"/>
      <c r="Y744" s="545"/>
      <c r="Z744" s="545"/>
    </row>
    <row r="745" ht="9.0" customHeight="1">
      <c r="A745" s="545"/>
      <c r="B745" s="545"/>
      <c r="C745" s="545"/>
      <c r="D745" s="545"/>
      <c r="E745" s="545"/>
      <c r="F745" s="545"/>
      <c r="G745" s="545"/>
      <c r="H745" s="545"/>
      <c r="I745" s="545"/>
      <c r="J745" s="545"/>
      <c r="K745" s="545"/>
      <c r="L745" s="545"/>
      <c r="M745" s="545"/>
      <c r="N745" s="545"/>
      <c r="O745" s="545"/>
      <c r="P745" s="545"/>
      <c r="Q745" s="545"/>
      <c r="R745" s="545"/>
      <c r="S745" s="545"/>
      <c r="T745" s="545"/>
      <c r="U745" s="545"/>
      <c r="V745" s="545"/>
      <c r="W745" s="545"/>
      <c r="X745" s="545"/>
      <c r="Y745" s="545"/>
      <c r="Z745" s="545"/>
    </row>
    <row r="746" ht="9.0" customHeight="1">
      <c r="A746" s="545"/>
      <c r="B746" s="545"/>
      <c r="C746" s="545"/>
      <c r="D746" s="545"/>
      <c r="E746" s="545"/>
      <c r="F746" s="545"/>
      <c r="G746" s="545"/>
      <c r="H746" s="545"/>
      <c r="I746" s="545"/>
      <c r="J746" s="545"/>
      <c r="K746" s="545"/>
      <c r="L746" s="545"/>
      <c r="M746" s="545"/>
      <c r="N746" s="545"/>
      <c r="O746" s="545"/>
      <c r="P746" s="545"/>
      <c r="Q746" s="545"/>
      <c r="R746" s="545"/>
      <c r="S746" s="545"/>
      <c r="T746" s="545"/>
      <c r="U746" s="545"/>
      <c r="V746" s="545"/>
      <c r="W746" s="545"/>
      <c r="X746" s="545"/>
      <c r="Y746" s="545"/>
      <c r="Z746" s="545"/>
    </row>
    <row r="747" ht="9.0" customHeight="1">
      <c r="A747" s="545"/>
      <c r="B747" s="545"/>
      <c r="C747" s="545"/>
      <c r="D747" s="545"/>
      <c r="E747" s="545"/>
      <c r="F747" s="545"/>
      <c r="G747" s="545"/>
      <c r="H747" s="545"/>
      <c r="I747" s="545"/>
      <c r="J747" s="545"/>
      <c r="K747" s="545"/>
      <c r="L747" s="545"/>
      <c r="M747" s="545"/>
      <c r="N747" s="545"/>
      <c r="O747" s="545"/>
      <c r="P747" s="545"/>
      <c r="Q747" s="545"/>
      <c r="R747" s="545"/>
      <c r="S747" s="545"/>
      <c r="T747" s="545"/>
      <c r="U747" s="545"/>
      <c r="V747" s="545"/>
      <c r="W747" s="545"/>
      <c r="X747" s="545"/>
      <c r="Y747" s="545"/>
      <c r="Z747" s="545"/>
    </row>
    <row r="748" ht="9.0" customHeight="1">
      <c r="A748" s="545"/>
      <c r="B748" s="545"/>
      <c r="C748" s="545"/>
      <c r="D748" s="545"/>
      <c r="E748" s="545"/>
      <c r="F748" s="545"/>
      <c r="G748" s="545"/>
      <c r="H748" s="545"/>
      <c r="I748" s="545"/>
      <c r="J748" s="545"/>
      <c r="K748" s="545"/>
      <c r="L748" s="545"/>
      <c r="M748" s="545"/>
      <c r="N748" s="545"/>
      <c r="O748" s="545"/>
      <c r="P748" s="545"/>
      <c r="Q748" s="545"/>
      <c r="R748" s="545"/>
      <c r="S748" s="545"/>
      <c r="T748" s="545"/>
      <c r="U748" s="545"/>
      <c r="V748" s="545"/>
      <c r="W748" s="545"/>
      <c r="X748" s="545"/>
      <c r="Y748" s="545"/>
      <c r="Z748" s="545"/>
    </row>
    <row r="749" ht="9.0" customHeight="1">
      <c r="A749" s="545"/>
      <c r="B749" s="545"/>
      <c r="C749" s="545"/>
      <c r="D749" s="545"/>
      <c r="E749" s="545"/>
      <c r="F749" s="545"/>
      <c r="G749" s="545"/>
      <c r="H749" s="545"/>
      <c r="I749" s="545"/>
      <c r="J749" s="545"/>
      <c r="K749" s="545"/>
      <c r="L749" s="545"/>
      <c r="M749" s="545"/>
      <c r="N749" s="545"/>
      <c r="O749" s="545"/>
      <c r="P749" s="545"/>
      <c r="Q749" s="545"/>
      <c r="R749" s="545"/>
      <c r="S749" s="545"/>
      <c r="T749" s="545"/>
      <c r="U749" s="545"/>
      <c r="V749" s="545"/>
      <c r="W749" s="545"/>
      <c r="X749" s="545"/>
      <c r="Y749" s="545"/>
      <c r="Z749" s="545"/>
    </row>
    <row r="750" ht="9.0" customHeight="1">
      <c r="A750" s="545"/>
      <c r="B750" s="545"/>
      <c r="C750" s="545"/>
      <c r="D750" s="545"/>
      <c r="E750" s="545"/>
      <c r="F750" s="545"/>
      <c r="G750" s="545"/>
      <c r="H750" s="545"/>
      <c r="I750" s="545"/>
      <c r="J750" s="545"/>
      <c r="K750" s="545"/>
      <c r="L750" s="545"/>
      <c r="M750" s="545"/>
      <c r="N750" s="545"/>
      <c r="O750" s="545"/>
      <c r="P750" s="545"/>
      <c r="Q750" s="545"/>
      <c r="R750" s="545"/>
      <c r="S750" s="545"/>
      <c r="T750" s="545"/>
      <c r="U750" s="545"/>
      <c r="V750" s="545"/>
      <c r="W750" s="545"/>
      <c r="X750" s="545"/>
      <c r="Y750" s="545"/>
      <c r="Z750" s="545"/>
    </row>
    <row r="751" ht="9.0" customHeight="1">
      <c r="A751" s="545"/>
      <c r="B751" s="545"/>
      <c r="C751" s="545"/>
      <c r="D751" s="545"/>
      <c r="E751" s="545"/>
      <c r="F751" s="545"/>
      <c r="G751" s="545"/>
      <c r="H751" s="545"/>
      <c r="I751" s="545"/>
      <c r="J751" s="545"/>
      <c r="K751" s="545"/>
      <c r="L751" s="545"/>
      <c r="M751" s="545"/>
      <c r="N751" s="545"/>
      <c r="O751" s="545"/>
      <c r="P751" s="545"/>
      <c r="Q751" s="545"/>
      <c r="R751" s="545"/>
      <c r="S751" s="545"/>
      <c r="T751" s="545"/>
      <c r="U751" s="545"/>
      <c r="V751" s="545"/>
      <c r="W751" s="545"/>
      <c r="X751" s="545"/>
      <c r="Y751" s="545"/>
      <c r="Z751" s="545"/>
    </row>
    <row r="752" ht="9.0" customHeight="1">
      <c r="A752" s="545"/>
      <c r="B752" s="545"/>
      <c r="C752" s="545"/>
      <c r="D752" s="545"/>
      <c r="E752" s="545"/>
      <c r="F752" s="545"/>
      <c r="G752" s="545"/>
      <c r="H752" s="545"/>
      <c r="I752" s="545"/>
      <c r="J752" s="545"/>
      <c r="K752" s="545"/>
      <c r="L752" s="545"/>
      <c r="M752" s="545"/>
      <c r="N752" s="545"/>
      <c r="O752" s="545"/>
      <c r="P752" s="545"/>
      <c r="Q752" s="545"/>
      <c r="R752" s="545"/>
      <c r="S752" s="545"/>
      <c r="T752" s="545"/>
      <c r="U752" s="545"/>
      <c r="V752" s="545"/>
      <c r="W752" s="545"/>
      <c r="X752" s="545"/>
      <c r="Y752" s="545"/>
      <c r="Z752" s="545"/>
    </row>
    <row r="753" ht="9.0" customHeight="1">
      <c r="A753" s="545"/>
      <c r="B753" s="545"/>
      <c r="C753" s="545"/>
      <c r="D753" s="545"/>
      <c r="E753" s="545"/>
      <c r="F753" s="545"/>
      <c r="G753" s="545"/>
      <c r="H753" s="545"/>
      <c r="I753" s="545"/>
      <c r="J753" s="545"/>
      <c r="K753" s="545"/>
      <c r="L753" s="545"/>
      <c r="M753" s="545"/>
      <c r="N753" s="545"/>
      <c r="O753" s="545"/>
      <c r="P753" s="545"/>
      <c r="Q753" s="545"/>
      <c r="R753" s="545"/>
      <c r="S753" s="545"/>
      <c r="T753" s="545"/>
      <c r="U753" s="545"/>
      <c r="V753" s="545"/>
      <c r="W753" s="545"/>
      <c r="X753" s="545"/>
      <c r="Y753" s="545"/>
      <c r="Z753" s="545"/>
    </row>
    <row r="754" ht="9.0" customHeight="1">
      <c r="A754" s="545"/>
      <c r="B754" s="545"/>
      <c r="C754" s="545"/>
      <c r="D754" s="545"/>
      <c r="E754" s="545"/>
      <c r="F754" s="545"/>
      <c r="G754" s="545"/>
      <c r="H754" s="545"/>
      <c r="I754" s="545"/>
      <c r="J754" s="545"/>
      <c r="K754" s="545"/>
      <c r="L754" s="545"/>
      <c r="M754" s="545"/>
      <c r="N754" s="545"/>
      <c r="O754" s="545"/>
      <c r="P754" s="545"/>
      <c r="Q754" s="545"/>
      <c r="R754" s="545"/>
      <c r="S754" s="545"/>
      <c r="T754" s="545"/>
      <c r="U754" s="545"/>
      <c r="V754" s="545"/>
      <c r="W754" s="545"/>
      <c r="X754" s="545"/>
      <c r="Y754" s="545"/>
      <c r="Z754" s="545"/>
    </row>
    <row r="755" ht="9.0" customHeight="1">
      <c r="A755" s="545"/>
      <c r="B755" s="545"/>
      <c r="C755" s="545"/>
      <c r="D755" s="545"/>
      <c r="E755" s="545"/>
      <c r="F755" s="545"/>
      <c r="G755" s="545"/>
      <c r="H755" s="545"/>
      <c r="I755" s="545"/>
      <c r="J755" s="545"/>
      <c r="K755" s="545"/>
      <c r="L755" s="545"/>
      <c r="M755" s="545"/>
      <c r="N755" s="545"/>
      <c r="O755" s="545"/>
      <c r="P755" s="545"/>
      <c r="Q755" s="545"/>
      <c r="R755" s="545"/>
      <c r="S755" s="545"/>
      <c r="T755" s="545"/>
      <c r="U755" s="545"/>
      <c r="V755" s="545"/>
      <c r="W755" s="545"/>
      <c r="X755" s="545"/>
      <c r="Y755" s="545"/>
      <c r="Z755" s="545"/>
    </row>
    <row r="756" ht="9.0" customHeight="1">
      <c r="A756" s="545"/>
      <c r="B756" s="545"/>
      <c r="C756" s="545"/>
      <c r="D756" s="545"/>
      <c r="E756" s="545"/>
      <c r="F756" s="545"/>
      <c r="G756" s="545"/>
      <c r="H756" s="545"/>
      <c r="I756" s="545"/>
      <c r="J756" s="545"/>
      <c r="K756" s="545"/>
      <c r="L756" s="545"/>
      <c r="M756" s="545"/>
      <c r="N756" s="545"/>
      <c r="O756" s="545"/>
      <c r="P756" s="545"/>
      <c r="Q756" s="545"/>
      <c r="R756" s="545"/>
      <c r="S756" s="545"/>
      <c r="T756" s="545"/>
      <c r="U756" s="545"/>
      <c r="V756" s="545"/>
      <c r="W756" s="545"/>
      <c r="X756" s="545"/>
      <c r="Y756" s="545"/>
      <c r="Z756" s="545"/>
    </row>
    <row r="757" ht="9.0" customHeight="1">
      <c r="A757" s="545"/>
      <c r="B757" s="545"/>
      <c r="C757" s="545"/>
      <c r="D757" s="545"/>
      <c r="E757" s="545"/>
      <c r="F757" s="545"/>
      <c r="G757" s="545"/>
      <c r="H757" s="545"/>
      <c r="I757" s="545"/>
      <c r="J757" s="545"/>
      <c r="K757" s="545"/>
      <c r="L757" s="545"/>
      <c r="M757" s="545"/>
      <c r="N757" s="545"/>
      <c r="O757" s="545"/>
      <c r="P757" s="545"/>
      <c r="Q757" s="545"/>
      <c r="R757" s="545"/>
      <c r="S757" s="545"/>
      <c r="T757" s="545"/>
      <c r="U757" s="545"/>
      <c r="V757" s="545"/>
      <c r="W757" s="545"/>
      <c r="X757" s="545"/>
      <c r="Y757" s="545"/>
      <c r="Z757" s="545"/>
    </row>
    <row r="758" ht="9.0" customHeight="1">
      <c r="A758" s="545"/>
      <c r="B758" s="545"/>
      <c r="C758" s="545"/>
      <c r="D758" s="545"/>
      <c r="E758" s="545"/>
      <c r="F758" s="545"/>
      <c r="G758" s="545"/>
      <c r="H758" s="545"/>
      <c r="I758" s="545"/>
      <c r="J758" s="545"/>
      <c r="K758" s="545"/>
      <c r="L758" s="545"/>
      <c r="M758" s="545"/>
      <c r="N758" s="545"/>
      <c r="O758" s="545"/>
      <c r="P758" s="545"/>
      <c r="Q758" s="545"/>
      <c r="R758" s="545"/>
      <c r="S758" s="545"/>
      <c r="T758" s="545"/>
      <c r="U758" s="545"/>
      <c r="V758" s="545"/>
      <c r="W758" s="545"/>
      <c r="X758" s="545"/>
      <c r="Y758" s="545"/>
      <c r="Z758" s="545"/>
    </row>
    <row r="759" ht="9.0" customHeight="1">
      <c r="A759" s="545"/>
      <c r="B759" s="545"/>
      <c r="C759" s="545"/>
      <c r="D759" s="545"/>
      <c r="E759" s="545"/>
      <c r="F759" s="545"/>
      <c r="G759" s="545"/>
      <c r="H759" s="545"/>
      <c r="I759" s="545"/>
      <c r="J759" s="545"/>
      <c r="K759" s="545"/>
      <c r="L759" s="545"/>
      <c r="M759" s="545"/>
      <c r="N759" s="545"/>
      <c r="O759" s="545"/>
      <c r="P759" s="545"/>
      <c r="Q759" s="545"/>
      <c r="R759" s="545"/>
      <c r="S759" s="545"/>
      <c r="T759" s="545"/>
      <c r="U759" s="545"/>
      <c r="V759" s="545"/>
      <c r="W759" s="545"/>
      <c r="X759" s="545"/>
      <c r="Y759" s="545"/>
      <c r="Z759" s="545"/>
    </row>
    <row r="760" ht="9.0" customHeight="1">
      <c r="A760" s="545"/>
      <c r="B760" s="545"/>
      <c r="C760" s="545"/>
      <c r="D760" s="545"/>
      <c r="E760" s="545"/>
      <c r="F760" s="545"/>
      <c r="G760" s="545"/>
      <c r="H760" s="545"/>
      <c r="I760" s="545"/>
      <c r="J760" s="545"/>
      <c r="K760" s="545"/>
      <c r="L760" s="545"/>
      <c r="M760" s="545"/>
      <c r="N760" s="545"/>
      <c r="O760" s="545"/>
      <c r="P760" s="545"/>
      <c r="Q760" s="545"/>
      <c r="R760" s="545"/>
      <c r="S760" s="545"/>
      <c r="T760" s="545"/>
      <c r="U760" s="545"/>
      <c r="V760" s="545"/>
      <c r="W760" s="545"/>
      <c r="X760" s="545"/>
      <c r="Y760" s="545"/>
      <c r="Z760" s="545"/>
    </row>
    <row r="761" ht="9.0" customHeight="1">
      <c r="A761" s="545"/>
      <c r="B761" s="545"/>
      <c r="C761" s="545"/>
      <c r="D761" s="545"/>
      <c r="E761" s="545"/>
      <c r="F761" s="545"/>
      <c r="G761" s="545"/>
      <c r="H761" s="545"/>
      <c r="I761" s="545"/>
      <c r="J761" s="545"/>
      <c r="K761" s="545"/>
      <c r="L761" s="545"/>
      <c r="M761" s="545"/>
      <c r="N761" s="545"/>
      <c r="O761" s="545"/>
      <c r="P761" s="545"/>
      <c r="Q761" s="545"/>
      <c r="R761" s="545"/>
      <c r="S761" s="545"/>
      <c r="T761" s="545"/>
      <c r="U761" s="545"/>
      <c r="V761" s="545"/>
      <c r="W761" s="545"/>
      <c r="X761" s="545"/>
      <c r="Y761" s="545"/>
      <c r="Z761" s="545"/>
    </row>
    <row r="762" ht="9.0" customHeight="1">
      <c r="A762" s="545"/>
      <c r="B762" s="545"/>
      <c r="C762" s="545"/>
      <c r="D762" s="545"/>
      <c r="E762" s="545"/>
      <c r="F762" s="545"/>
      <c r="G762" s="545"/>
      <c r="H762" s="545"/>
      <c r="I762" s="545"/>
      <c r="J762" s="545"/>
      <c r="K762" s="545"/>
      <c r="L762" s="545"/>
      <c r="M762" s="545"/>
      <c r="N762" s="545"/>
      <c r="O762" s="545"/>
      <c r="P762" s="545"/>
      <c r="Q762" s="545"/>
      <c r="R762" s="545"/>
      <c r="S762" s="545"/>
      <c r="T762" s="545"/>
      <c r="U762" s="545"/>
      <c r="V762" s="545"/>
      <c r="W762" s="545"/>
      <c r="X762" s="545"/>
      <c r="Y762" s="545"/>
      <c r="Z762" s="545"/>
    </row>
    <row r="763" ht="9.0" customHeight="1">
      <c r="A763" s="545"/>
      <c r="B763" s="545"/>
      <c r="C763" s="545"/>
      <c r="D763" s="545"/>
      <c r="E763" s="545"/>
      <c r="F763" s="545"/>
      <c r="G763" s="545"/>
      <c r="H763" s="545"/>
      <c r="I763" s="545"/>
      <c r="J763" s="545"/>
      <c r="K763" s="545"/>
      <c r="L763" s="545"/>
      <c r="M763" s="545"/>
      <c r="N763" s="545"/>
      <c r="O763" s="545"/>
      <c r="P763" s="545"/>
      <c r="Q763" s="545"/>
      <c r="R763" s="545"/>
      <c r="S763" s="545"/>
      <c r="T763" s="545"/>
      <c r="U763" s="545"/>
      <c r="V763" s="545"/>
      <c r="W763" s="545"/>
      <c r="X763" s="545"/>
      <c r="Y763" s="545"/>
      <c r="Z763" s="545"/>
    </row>
    <row r="764" ht="9.0" customHeight="1">
      <c r="A764" s="545"/>
      <c r="B764" s="545"/>
      <c r="C764" s="545"/>
      <c r="D764" s="545"/>
      <c r="E764" s="545"/>
      <c r="F764" s="545"/>
      <c r="G764" s="545"/>
      <c r="H764" s="545"/>
      <c r="I764" s="545"/>
      <c r="J764" s="545"/>
      <c r="K764" s="545"/>
      <c r="L764" s="545"/>
      <c r="M764" s="545"/>
      <c r="N764" s="545"/>
      <c r="O764" s="545"/>
      <c r="P764" s="545"/>
      <c r="Q764" s="545"/>
      <c r="R764" s="545"/>
      <c r="S764" s="545"/>
      <c r="T764" s="545"/>
      <c r="U764" s="545"/>
      <c r="V764" s="545"/>
      <c r="W764" s="545"/>
      <c r="X764" s="545"/>
      <c r="Y764" s="545"/>
      <c r="Z764" s="545"/>
    </row>
    <row r="765" ht="9.0" customHeight="1">
      <c r="A765" s="545"/>
      <c r="B765" s="545"/>
      <c r="C765" s="545"/>
      <c r="D765" s="545"/>
      <c r="E765" s="545"/>
      <c r="F765" s="545"/>
      <c r="G765" s="545"/>
      <c r="H765" s="545"/>
      <c r="I765" s="545"/>
      <c r="J765" s="545"/>
      <c r="K765" s="545"/>
      <c r="L765" s="545"/>
      <c r="M765" s="545"/>
      <c r="N765" s="545"/>
      <c r="O765" s="545"/>
      <c r="P765" s="545"/>
      <c r="Q765" s="545"/>
      <c r="R765" s="545"/>
      <c r="S765" s="545"/>
      <c r="T765" s="545"/>
      <c r="U765" s="545"/>
      <c r="V765" s="545"/>
      <c r="W765" s="545"/>
      <c r="X765" s="545"/>
      <c r="Y765" s="545"/>
      <c r="Z765" s="545"/>
    </row>
    <row r="766" ht="9.0" customHeight="1">
      <c r="A766" s="545"/>
      <c r="B766" s="545"/>
      <c r="C766" s="545"/>
      <c r="D766" s="545"/>
      <c r="E766" s="545"/>
      <c r="F766" s="545"/>
      <c r="G766" s="545"/>
      <c r="H766" s="545"/>
      <c r="I766" s="545"/>
      <c r="J766" s="545"/>
      <c r="K766" s="545"/>
      <c r="L766" s="545"/>
      <c r="M766" s="545"/>
      <c r="N766" s="545"/>
      <c r="O766" s="545"/>
      <c r="P766" s="545"/>
      <c r="Q766" s="545"/>
      <c r="R766" s="545"/>
      <c r="S766" s="545"/>
      <c r="T766" s="545"/>
      <c r="U766" s="545"/>
      <c r="V766" s="545"/>
      <c r="W766" s="545"/>
      <c r="X766" s="545"/>
      <c r="Y766" s="545"/>
      <c r="Z766" s="545"/>
    </row>
    <row r="767" ht="9.0" customHeight="1">
      <c r="A767" s="545"/>
      <c r="B767" s="545"/>
      <c r="C767" s="545"/>
      <c r="D767" s="545"/>
      <c r="E767" s="545"/>
      <c r="F767" s="545"/>
      <c r="G767" s="545"/>
      <c r="H767" s="545"/>
      <c r="I767" s="545"/>
      <c r="J767" s="545"/>
      <c r="K767" s="545"/>
      <c r="L767" s="545"/>
      <c r="M767" s="545"/>
      <c r="N767" s="545"/>
      <c r="O767" s="545"/>
      <c r="P767" s="545"/>
      <c r="Q767" s="545"/>
      <c r="R767" s="545"/>
      <c r="S767" s="545"/>
      <c r="T767" s="545"/>
      <c r="U767" s="545"/>
      <c r="V767" s="545"/>
      <c r="W767" s="545"/>
      <c r="X767" s="545"/>
      <c r="Y767" s="545"/>
      <c r="Z767" s="545"/>
    </row>
    <row r="768" ht="9.0" customHeight="1">
      <c r="A768" s="545"/>
      <c r="B768" s="545"/>
      <c r="C768" s="545"/>
      <c r="D768" s="545"/>
      <c r="E768" s="545"/>
      <c r="F768" s="545"/>
      <c r="G768" s="545"/>
      <c r="H768" s="545"/>
      <c r="I768" s="545"/>
      <c r="J768" s="545"/>
      <c r="K768" s="545"/>
      <c r="L768" s="545"/>
      <c r="M768" s="545"/>
      <c r="N768" s="545"/>
      <c r="O768" s="545"/>
      <c r="P768" s="545"/>
      <c r="Q768" s="545"/>
      <c r="R768" s="545"/>
      <c r="S768" s="545"/>
      <c r="T768" s="545"/>
      <c r="U768" s="545"/>
      <c r="V768" s="545"/>
      <c r="W768" s="545"/>
      <c r="X768" s="545"/>
      <c r="Y768" s="545"/>
      <c r="Z768" s="545"/>
    </row>
    <row r="769" ht="9.0" customHeight="1">
      <c r="A769" s="545"/>
      <c r="B769" s="545"/>
      <c r="C769" s="545"/>
      <c r="D769" s="545"/>
      <c r="E769" s="545"/>
      <c r="F769" s="545"/>
      <c r="G769" s="545"/>
      <c r="H769" s="545"/>
      <c r="I769" s="545"/>
      <c r="J769" s="545"/>
      <c r="K769" s="545"/>
      <c r="L769" s="545"/>
      <c r="M769" s="545"/>
      <c r="N769" s="545"/>
      <c r="O769" s="545"/>
      <c r="P769" s="545"/>
      <c r="Q769" s="545"/>
      <c r="R769" s="545"/>
      <c r="S769" s="545"/>
      <c r="T769" s="545"/>
      <c r="U769" s="545"/>
      <c r="V769" s="545"/>
      <c r="W769" s="545"/>
      <c r="X769" s="545"/>
      <c r="Y769" s="545"/>
      <c r="Z769" s="545"/>
    </row>
    <row r="770" ht="9.0" customHeight="1">
      <c r="A770" s="545"/>
      <c r="B770" s="545"/>
      <c r="C770" s="545"/>
      <c r="D770" s="545"/>
      <c r="E770" s="545"/>
      <c r="F770" s="545"/>
      <c r="G770" s="545"/>
      <c r="H770" s="545"/>
      <c r="I770" s="545"/>
      <c r="J770" s="545"/>
      <c r="K770" s="545"/>
      <c r="L770" s="545"/>
      <c r="M770" s="545"/>
      <c r="N770" s="545"/>
      <c r="O770" s="545"/>
      <c r="P770" s="545"/>
      <c r="Q770" s="545"/>
      <c r="R770" s="545"/>
      <c r="S770" s="545"/>
      <c r="T770" s="545"/>
      <c r="U770" s="545"/>
      <c r="V770" s="545"/>
      <c r="W770" s="545"/>
      <c r="X770" s="545"/>
      <c r="Y770" s="545"/>
      <c r="Z770" s="545"/>
    </row>
    <row r="771" ht="9.0" customHeight="1">
      <c r="A771" s="545"/>
      <c r="B771" s="545"/>
      <c r="C771" s="545"/>
      <c r="D771" s="545"/>
      <c r="E771" s="545"/>
      <c r="F771" s="545"/>
      <c r="G771" s="545"/>
      <c r="H771" s="545"/>
      <c r="I771" s="545"/>
      <c r="J771" s="545"/>
      <c r="K771" s="545"/>
      <c r="L771" s="545"/>
      <c r="M771" s="545"/>
      <c r="N771" s="545"/>
      <c r="O771" s="545"/>
      <c r="P771" s="545"/>
      <c r="Q771" s="545"/>
      <c r="R771" s="545"/>
      <c r="S771" s="545"/>
      <c r="T771" s="545"/>
      <c r="U771" s="545"/>
      <c r="V771" s="545"/>
      <c r="W771" s="545"/>
      <c r="X771" s="545"/>
      <c r="Y771" s="545"/>
      <c r="Z771" s="545"/>
    </row>
    <row r="772" ht="9.0" customHeight="1">
      <c r="A772" s="545"/>
      <c r="B772" s="545"/>
      <c r="C772" s="545"/>
      <c r="D772" s="545"/>
      <c r="E772" s="545"/>
      <c r="F772" s="545"/>
      <c r="G772" s="545"/>
      <c r="H772" s="545"/>
      <c r="I772" s="545"/>
      <c r="J772" s="545"/>
      <c r="K772" s="545"/>
      <c r="L772" s="545"/>
      <c r="M772" s="545"/>
      <c r="N772" s="545"/>
      <c r="O772" s="545"/>
      <c r="P772" s="545"/>
      <c r="Q772" s="545"/>
      <c r="R772" s="545"/>
      <c r="S772" s="545"/>
      <c r="T772" s="545"/>
      <c r="U772" s="545"/>
      <c r="V772" s="545"/>
      <c r="W772" s="545"/>
      <c r="X772" s="545"/>
      <c r="Y772" s="545"/>
      <c r="Z772" s="545"/>
    </row>
    <row r="773" ht="9.0" customHeight="1">
      <c r="A773" s="545"/>
      <c r="B773" s="545"/>
      <c r="C773" s="545"/>
      <c r="D773" s="545"/>
      <c r="E773" s="545"/>
      <c r="F773" s="545"/>
      <c r="G773" s="545"/>
      <c r="H773" s="545"/>
      <c r="I773" s="545"/>
      <c r="J773" s="545"/>
      <c r="K773" s="545"/>
      <c r="L773" s="545"/>
      <c r="M773" s="545"/>
      <c r="N773" s="545"/>
      <c r="O773" s="545"/>
      <c r="P773" s="545"/>
      <c r="Q773" s="545"/>
      <c r="R773" s="545"/>
      <c r="S773" s="545"/>
      <c r="T773" s="545"/>
      <c r="U773" s="545"/>
      <c r="V773" s="545"/>
      <c r="W773" s="545"/>
      <c r="X773" s="545"/>
      <c r="Y773" s="545"/>
      <c r="Z773" s="545"/>
    </row>
    <row r="774" ht="9.0" customHeight="1">
      <c r="A774" s="545"/>
      <c r="B774" s="545"/>
      <c r="C774" s="545"/>
      <c r="D774" s="545"/>
      <c r="E774" s="545"/>
      <c r="F774" s="545"/>
      <c r="G774" s="545"/>
      <c r="H774" s="545"/>
      <c r="I774" s="545"/>
      <c r="J774" s="545"/>
      <c r="K774" s="545"/>
      <c r="L774" s="545"/>
      <c r="M774" s="545"/>
      <c r="N774" s="545"/>
      <c r="O774" s="545"/>
      <c r="P774" s="545"/>
      <c r="Q774" s="545"/>
      <c r="R774" s="545"/>
      <c r="S774" s="545"/>
      <c r="T774" s="545"/>
      <c r="U774" s="545"/>
      <c r="V774" s="545"/>
      <c r="W774" s="545"/>
      <c r="X774" s="545"/>
      <c r="Y774" s="545"/>
      <c r="Z774" s="545"/>
    </row>
    <row r="775" ht="9.0" customHeight="1">
      <c r="A775" s="545"/>
      <c r="B775" s="545"/>
      <c r="C775" s="545"/>
      <c r="D775" s="545"/>
      <c r="E775" s="545"/>
      <c r="F775" s="545"/>
      <c r="G775" s="545"/>
      <c r="H775" s="545"/>
      <c r="I775" s="545"/>
      <c r="J775" s="545"/>
      <c r="K775" s="545"/>
      <c r="L775" s="545"/>
      <c r="M775" s="545"/>
      <c r="N775" s="545"/>
      <c r="O775" s="545"/>
      <c r="P775" s="545"/>
      <c r="Q775" s="545"/>
      <c r="R775" s="545"/>
      <c r="S775" s="545"/>
      <c r="T775" s="545"/>
      <c r="U775" s="545"/>
      <c r="V775" s="545"/>
      <c r="W775" s="545"/>
      <c r="X775" s="545"/>
      <c r="Y775" s="545"/>
      <c r="Z775" s="545"/>
    </row>
    <row r="776" ht="9.0" customHeight="1">
      <c r="A776" s="545"/>
      <c r="B776" s="545"/>
      <c r="C776" s="545"/>
      <c r="D776" s="545"/>
      <c r="E776" s="545"/>
      <c r="F776" s="545"/>
      <c r="G776" s="545"/>
      <c r="H776" s="545"/>
      <c r="I776" s="545"/>
      <c r="J776" s="545"/>
      <c r="K776" s="545"/>
      <c r="L776" s="545"/>
      <c r="M776" s="545"/>
      <c r="N776" s="545"/>
      <c r="O776" s="545"/>
      <c r="P776" s="545"/>
      <c r="Q776" s="545"/>
      <c r="R776" s="545"/>
      <c r="S776" s="545"/>
      <c r="T776" s="545"/>
      <c r="U776" s="545"/>
      <c r="V776" s="545"/>
      <c r="W776" s="545"/>
      <c r="X776" s="545"/>
      <c r="Y776" s="545"/>
      <c r="Z776" s="545"/>
    </row>
    <row r="777" ht="9.0" customHeight="1">
      <c r="A777" s="545"/>
      <c r="B777" s="545"/>
      <c r="C777" s="545"/>
      <c r="D777" s="545"/>
      <c r="E777" s="545"/>
      <c r="F777" s="545"/>
      <c r="G777" s="545"/>
      <c r="H777" s="545"/>
      <c r="I777" s="545"/>
      <c r="J777" s="545"/>
      <c r="K777" s="545"/>
      <c r="L777" s="545"/>
      <c r="M777" s="545"/>
      <c r="N777" s="545"/>
      <c r="O777" s="545"/>
      <c r="P777" s="545"/>
      <c r="Q777" s="545"/>
      <c r="R777" s="545"/>
      <c r="S777" s="545"/>
      <c r="T777" s="545"/>
      <c r="U777" s="545"/>
      <c r="V777" s="545"/>
      <c r="W777" s="545"/>
      <c r="X777" s="545"/>
      <c r="Y777" s="545"/>
      <c r="Z777" s="545"/>
    </row>
    <row r="778" ht="9.0" customHeight="1">
      <c r="A778" s="545"/>
      <c r="B778" s="545"/>
      <c r="C778" s="545"/>
      <c r="D778" s="545"/>
      <c r="E778" s="545"/>
      <c r="F778" s="545"/>
      <c r="G778" s="545"/>
      <c r="H778" s="545"/>
      <c r="I778" s="545"/>
      <c r="J778" s="545"/>
      <c r="K778" s="545"/>
      <c r="L778" s="545"/>
      <c r="M778" s="545"/>
      <c r="N778" s="545"/>
      <c r="O778" s="545"/>
      <c r="P778" s="545"/>
      <c r="Q778" s="545"/>
      <c r="R778" s="545"/>
      <c r="S778" s="545"/>
      <c r="T778" s="545"/>
      <c r="U778" s="545"/>
      <c r="V778" s="545"/>
      <c r="W778" s="545"/>
      <c r="X778" s="545"/>
      <c r="Y778" s="545"/>
      <c r="Z778" s="545"/>
    </row>
    <row r="779" ht="9.0" customHeight="1">
      <c r="A779" s="545"/>
      <c r="B779" s="545"/>
      <c r="C779" s="545"/>
      <c r="D779" s="545"/>
      <c r="E779" s="545"/>
      <c r="F779" s="545"/>
      <c r="G779" s="545"/>
      <c r="H779" s="545"/>
      <c r="I779" s="545"/>
      <c r="J779" s="545"/>
      <c r="K779" s="545"/>
      <c r="L779" s="545"/>
      <c r="M779" s="545"/>
      <c r="N779" s="545"/>
      <c r="O779" s="545"/>
      <c r="P779" s="545"/>
      <c r="Q779" s="545"/>
      <c r="R779" s="545"/>
      <c r="S779" s="545"/>
      <c r="T779" s="545"/>
      <c r="U779" s="545"/>
      <c r="V779" s="545"/>
      <c r="W779" s="545"/>
      <c r="X779" s="545"/>
      <c r="Y779" s="545"/>
      <c r="Z779" s="545"/>
    </row>
    <row r="780" ht="9.0" customHeight="1">
      <c r="A780" s="545"/>
      <c r="B780" s="545"/>
      <c r="C780" s="545"/>
      <c r="D780" s="545"/>
      <c r="E780" s="545"/>
      <c r="F780" s="545"/>
      <c r="G780" s="545"/>
      <c r="H780" s="545"/>
      <c r="I780" s="545"/>
      <c r="J780" s="545"/>
      <c r="K780" s="545"/>
      <c r="L780" s="545"/>
      <c r="M780" s="545"/>
      <c r="N780" s="545"/>
      <c r="O780" s="545"/>
      <c r="P780" s="545"/>
      <c r="Q780" s="545"/>
      <c r="R780" s="545"/>
      <c r="S780" s="545"/>
      <c r="T780" s="545"/>
      <c r="U780" s="545"/>
      <c r="V780" s="545"/>
      <c r="W780" s="545"/>
      <c r="X780" s="545"/>
      <c r="Y780" s="545"/>
      <c r="Z780" s="545"/>
    </row>
    <row r="781" ht="9.0" customHeight="1">
      <c r="A781" s="545"/>
      <c r="B781" s="545"/>
      <c r="C781" s="545"/>
      <c r="D781" s="545"/>
      <c r="E781" s="545"/>
      <c r="F781" s="545"/>
      <c r="G781" s="545"/>
      <c r="H781" s="545"/>
      <c r="I781" s="545"/>
      <c r="J781" s="545"/>
      <c r="K781" s="545"/>
      <c r="L781" s="545"/>
      <c r="M781" s="545"/>
      <c r="N781" s="545"/>
      <c r="O781" s="545"/>
      <c r="P781" s="545"/>
      <c r="Q781" s="545"/>
      <c r="R781" s="545"/>
      <c r="S781" s="545"/>
      <c r="T781" s="545"/>
      <c r="U781" s="545"/>
      <c r="V781" s="545"/>
      <c r="W781" s="545"/>
      <c r="X781" s="545"/>
      <c r="Y781" s="545"/>
      <c r="Z781" s="545"/>
    </row>
    <row r="782" ht="9.0" customHeight="1">
      <c r="A782" s="545"/>
      <c r="B782" s="545"/>
      <c r="C782" s="545"/>
      <c r="D782" s="545"/>
      <c r="E782" s="545"/>
      <c r="F782" s="545"/>
      <c r="G782" s="545"/>
      <c r="H782" s="545"/>
      <c r="I782" s="545"/>
      <c r="J782" s="545"/>
      <c r="K782" s="545"/>
      <c r="L782" s="545"/>
      <c r="M782" s="545"/>
      <c r="N782" s="545"/>
      <c r="O782" s="545"/>
      <c r="P782" s="545"/>
      <c r="Q782" s="545"/>
      <c r="R782" s="545"/>
      <c r="S782" s="545"/>
      <c r="T782" s="545"/>
      <c r="U782" s="545"/>
      <c r="V782" s="545"/>
      <c r="W782" s="545"/>
      <c r="X782" s="545"/>
      <c r="Y782" s="545"/>
      <c r="Z782" s="545"/>
    </row>
    <row r="783" ht="9.0" customHeight="1">
      <c r="A783" s="545"/>
      <c r="B783" s="545"/>
      <c r="C783" s="545"/>
      <c r="D783" s="545"/>
      <c r="E783" s="545"/>
      <c r="F783" s="545"/>
      <c r="G783" s="545"/>
      <c r="H783" s="545"/>
      <c r="I783" s="545"/>
      <c r="J783" s="545"/>
      <c r="K783" s="545"/>
      <c r="L783" s="545"/>
      <c r="M783" s="545"/>
      <c r="N783" s="545"/>
      <c r="O783" s="545"/>
      <c r="P783" s="545"/>
      <c r="Q783" s="545"/>
      <c r="R783" s="545"/>
      <c r="S783" s="545"/>
      <c r="T783" s="545"/>
      <c r="U783" s="545"/>
      <c r="V783" s="545"/>
      <c r="W783" s="545"/>
      <c r="X783" s="545"/>
      <c r="Y783" s="545"/>
      <c r="Z783" s="545"/>
    </row>
    <row r="784" ht="9.0" customHeight="1">
      <c r="A784" s="545"/>
      <c r="B784" s="545"/>
      <c r="C784" s="545"/>
      <c r="D784" s="545"/>
      <c r="E784" s="545"/>
      <c r="F784" s="545"/>
      <c r="G784" s="545"/>
      <c r="H784" s="545"/>
      <c r="I784" s="545"/>
      <c r="J784" s="545"/>
      <c r="K784" s="545"/>
      <c r="L784" s="545"/>
      <c r="M784" s="545"/>
      <c r="N784" s="545"/>
      <c r="O784" s="545"/>
      <c r="P784" s="545"/>
      <c r="Q784" s="545"/>
      <c r="R784" s="545"/>
      <c r="S784" s="545"/>
      <c r="T784" s="545"/>
      <c r="U784" s="545"/>
      <c r="V784" s="545"/>
      <c r="W784" s="545"/>
      <c r="X784" s="545"/>
      <c r="Y784" s="545"/>
      <c r="Z784" s="545"/>
    </row>
    <row r="785" ht="9.0" customHeight="1">
      <c r="A785" s="545"/>
      <c r="B785" s="545"/>
      <c r="C785" s="545"/>
      <c r="D785" s="545"/>
      <c r="E785" s="545"/>
      <c r="F785" s="545"/>
      <c r="G785" s="545"/>
      <c r="H785" s="545"/>
      <c r="I785" s="545"/>
      <c r="J785" s="545"/>
      <c r="K785" s="545"/>
      <c r="L785" s="545"/>
      <c r="M785" s="545"/>
      <c r="N785" s="545"/>
      <c r="O785" s="545"/>
      <c r="P785" s="545"/>
      <c r="Q785" s="545"/>
      <c r="R785" s="545"/>
      <c r="S785" s="545"/>
      <c r="T785" s="545"/>
      <c r="U785" s="545"/>
      <c r="V785" s="545"/>
      <c r="W785" s="545"/>
      <c r="X785" s="545"/>
      <c r="Y785" s="545"/>
      <c r="Z785" s="545"/>
    </row>
    <row r="786" ht="9.0" customHeight="1">
      <c r="A786" s="545"/>
      <c r="B786" s="545"/>
      <c r="C786" s="545"/>
      <c r="D786" s="545"/>
      <c r="E786" s="545"/>
      <c r="F786" s="545"/>
      <c r="G786" s="545"/>
      <c r="H786" s="545"/>
      <c r="I786" s="545"/>
      <c r="J786" s="545"/>
      <c r="K786" s="545"/>
      <c r="L786" s="545"/>
      <c r="M786" s="545"/>
      <c r="N786" s="545"/>
      <c r="O786" s="545"/>
      <c r="P786" s="545"/>
      <c r="Q786" s="545"/>
      <c r="R786" s="545"/>
      <c r="S786" s="545"/>
      <c r="T786" s="545"/>
      <c r="U786" s="545"/>
      <c r="V786" s="545"/>
      <c r="W786" s="545"/>
      <c r="X786" s="545"/>
      <c r="Y786" s="545"/>
      <c r="Z786" s="545"/>
    </row>
    <row r="787" ht="9.0" customHeight="1">
      <c r="A787" s="545"/>
      <c r="B787" s="545"/>
      <c r="C787" s="545"/>
      <c r="D787" s="545"/>
      <c r="E787" s="545"/>
      <c r="F787" s="545"/>
      <c r="G787" s="545"/>
      <c r="H787" s="545"/>
      <c r="I787" s="545"/>
      <c r="J787" s="545"/>
      <c r="K787" s="545"/>
      <c r="L787" s="545"/>
      <c r="M787" s="545"/>
      <c r="N787" s="545"/>
      <c r="O787" s="545"/>
      <c r="P787" s="545"/>
      <c r="Q787" s="545"/>
      <c r="R787" s="545"/>
      <c r="S787" s="545"/>
      <c r="T787" s="545"/>
      <c r="U787" s="545"/>
      <c r="V787" s="545"/>
      <c r="W787" s="545"/>
      <c r="X787" s="545"/>
      <c r="Y787" s="545"/>
      <c r="Z787" s="545"/>
    </row>
    <row r="788" ht="9.0" customHeight="1">
      <c r="A788" s="545"/>
      <c r="B788" s="545"/>
      <c r="C788" s="545"/>
      <c r="D788" s="545"/>
      <c r="E788" s="545"/>
      <c r="F788" s="545"/>
      <c r="G788" s="545"/>
      <c r="H788" s="545"/>
      <c r="I788" s="545"/>
      <c r="J788" s="545"/>
      <c r="K788" s="545"/>
      <c r="L788" s="545"/>
      <c r="M788" s="545"/>
      <c r="N788" s="545"/>
      <c r="O788" s="545"/>
      <c r="P788" s="545"/>
      <c r="Q788" s="545"/>
      <c r="R788" s="545"/>
      <c r="S788" s="545"/>
      <c r="T788" s="545"/>
      <c r="U788" s="545"/>
      <c r="V788" s="545"/>
      <c r="W788" s="545"/>
      <c r="X788" s="545"/>
      <c r="Y788" s="545"/>
      <c r="Z788" s="545"/>
    </row>
    <row r="789" ht="9.0" customHeight="1">
      <c r="A789" s="545"/>
      <c r="B789" s="545"/>
      <c r="C789" s="545"/>
      <c r="D789" s="545"/>
      <c r="E789" s="545"/>
      <c r="F789" s="545"/>
      <c r="G789" s="545"/>
      <c r="H789" s="545"/>
      <c r="I789" s="545"/>
      <c r="J789" s="545"/>
      <c r="K789" s="545"/>
      <c r="L789" s="545"/>
      <c r="M789" s="545"/>
      <c r="N789" s="545"/>
      <c r="O789" s="545"/>
      <c r="P789" s="545"/>
      <c r="Q789" s="545"/>
      <c r="R789" s="545"/>
      <c r="S789" s="545"/>
      <c r="T789" s="545"/>
      <c r="U789" s="545"/>
      <c r="V789" s="545"/>
      <c r="W789" s="545"/>
      <c r="X789" s="545"/>
      <c r="Y789" s="545"/>
      <c r="Z789" s="545"/>
    </row>
    <row r="790" ht="9.0" customHeight="1">
      <c r="A790" s="545"/>
      <c r="B790" s="545"/>
      <c r="C790" s="545"/>
      <c r="D790" s="545"/>
      <c r="E790" s="545"/>
      <c r="F790" s="545"/>
      <c r="G790" s="545"/>
      <c r="H790" s="545"/>
      <c r="I790" s="545"/>
      <c r="J790" s="545"/>
      <c r="K790" s="545"/>
      <c r="L790" s="545"/>
      <c r="M790" s="545"/>
      <c r="N790" s="545"/>
      <c r="O790" s="545"/>
      <c r="P790" s="545"/>
      <c r="Q790" s="545"/>
      <c r="R790" s="545"/>
      <c r="S790" s="545"/>
      <c r="T790" s="545"/>
      <c r="U790" s="545"/>
      <c r="V790" s="545"/>
      <c r="W790" s="545"/>
      <c r="X790" s="545"/>
      <c r="Y790" s="545"/>
      <c r="Z790" s="545"/>
    </row>
    <row r="791" ht="9.0" customHeight="1">
      <c r="A791" s="545"/>
      <c r="B791" s="545"/>
      <c r="C791" s="545"/>
      <c r="D791" s="545"/>
      <c r="E791" s="545"/>
      <c r="F791" s="545"/>
      <c r="G791" s="545"/>
      <c r="H791" s="545"/>
      <c r="I791" s="545"/>
      <c r="J791" s="545"/>
      <c r="K791" s="545"/>
      <c r="L791" s="545"/>
      <c r="M791" s="545"/>
      <c r="N791" s="545"/>
      <c r="O791" s="545"/>
      <c r="P791" s="545"/>
      <c r="Q791" s="545"/>
      <c r="R791" s="545"/>
      <c r="S791" s="545"/>
      <c r="T791" s="545"/>
      <c r="U791" s="545"/>
      <c r="V791" s="545"/>
      <c r="W791" s="545"/>
      <c r="X791" s="545"/>
      <c r="Y791" s="545"/>
      <c r="Z791" s="545"/>
    </row>
    <row r="792" ht="9.0" customHeight="1">
      <c r="A792" s="545"/>
      <c r="B792" s="545"/>
      <c r="C792" s="545"/>
      <c r="D792" s="545"/>
      <c r="E792" s="545"/>
      <c r="F792" s="545"/>
      <c r="G792" s="545"/>
      <c r="H792" s="545"/>
      <c r="I792" s="545"/>
      <c r="J792" s="545"/>
      <c r="K792" s="545"/>
      <c r="L792" s="545"/>
      <c r="M792" s="545"/>
      <c r="N792" s="545"/>
      <c r="O792" s="545"/>
      <c r="P792" s="545"/>
      <c r="Q792" s="545"/>
      <c r="R792" s="545"/>
      <c r="S792" s="545"/>
      <c r="T792" s="545"/>
      <c r="U792" s="545"/>
      <c r="V792" s="545"/>
      <c r="W792" s="545"/>
      <c r="X792" s="545"/>
      <c r="Y792" s="545"/>
      <c r="Z792" s="545"/>
    </row>
    <row r="793" ht="9.0" customHeight="1">
      <c r="A793" s="545"/>
      <c r="B793" s="545"/>
      <c r="C793" s="545"/>
      <c r="D793" s="545"/>
      <c r="E793" s="545"/>
      <c r="F793" s="545"/>
      <c r="G793" s="545"/>
      <c r="H793" s="545"/>
      <c r="I793" s="545"/>
      <c r="J793" s="545"/>
      <c r="K793" s="545"/>
      <c r="L793" s="545"/>
      <c r="M793" s="545"/>
      <c r="N793" s="545"/>
      <c r="O793" s="545"/>
      <c r="P793" s="545"/>
      <c r="Q793" s="545"/>
      <c r="R793" s="545"/>
      <c r="S793" s="545"/>
      <c r="T793" s="545"/>
      <c r="U793" s="545"/>
      <c r="V793" s="545"/>
      <c r="W793" s="545"/>
      <c r="X793" s="545"/>
      <c r="Y793" s="545"/>
      <c r="Z793" s="545"/>
    </row>
    <row r="794" ht="9.0" customHeight="1">
      <c r="A794" s="545"/>
      <c r="B794" s="545"/>
      <c r="C794" s="545"/>
      <c r="D794" s="545"/>
      <c r="E794" s="545"/>
      <c r="F794" s="545"/>
      <c r="G794" s="545"/>
      <c r="H794" s="545"/>
      <c r="I794" s="545"/>
      <c r="J794" s="545"/>
      <c r="K794" s="545"/>
      <c r="L794" s="545"/>
      <c r="M794" s="545"/>
      <c r="N794" s="545"/>
      <c r="O794" s="545"/>
      <c r="P794" s="545"/>
      <c r="Q794" s="545"/>
      <c r="R794" s="545"/>
      <c r="S794" s="545"/>
      <c r="T794" s="545"/>
      <c r="U794" s="545"/>
      <c r="V794" s="545"/>
      <c r="W794" s="545"/>
      <c r="X794" s="545"/>
      <c r="Y794" s="545"/>
      <c r="Z794" s="545"/>
    </row>
    <row r="795" ht="9.0" customHeight="1">
      <c r="A795" s="545"/>
      <c r="B795" s="545"/>
      <c r="C795" s="545"/>
      <c r="D795" s="545"/>
      <c r="E795" s="545"/>
      <c r="F795" s="545"/>
      <c r="G795" s="545"/>
      <c r="H795" s="545"/>
      <c r="I795" s="545"/>
      <c r="J795" s="545"/>
      <c r="K795" s="545"/>
      <c r="L795" s="545"/>
      <c r="M795" s="545"/>
      <c r="N795" s="545"/>
      <c r="O795" s="545"/>
      <c r="P795" s="545"/>
      <c r="Q795" s="545"/>
      <c r="R795" s="545"/>
      <c r="S795" s="545"/>
      <c r="T795" s="545"/>
      <c r="U795" s="545"/>
      <c r="V795" s="545"/>
      <c r="W795" s="545"/>
      <c r="X795" s="545"/>
      <c r="Y795" s="545"/>
      <c r="Z795" s="545"/>
    </row>
    <row r="796" ht="9.0" customHeight="1">
      <c r="A796" s="545"/>
      <c r="B796" s="545"/>
      <c r="C796" s="545"/>
      <c r="D796" s="545"/>
      <c r="E796" s="545"/>
      <c r="F796" s="545"/>
      <c r="G796" s="545"/>
      <c r="H796" s="545"/>
      <c r="I796" s="545"/>
      <c r="J796" s="545"/>
      <c r="K796" s="545"/>
      <c r="L796" s="545"/>
      <c r="M796" s="545"/>
      <c r="N796" s="545"/>
      <c r="O796" s="545"/>
      <c r="P796" s="545"/>
      <c r="Q796" s="545"/>
      <c r="R796" s="545"/>
      <c r="S796" s="545"/>
      <c r="T796" s="545"/>
      <c r="U796" s="545"/>
      <c r="V796" s="545"/>
      <c r="W796" s="545"/>
      <c r="X796" s="545"/>
      <c r="Y796" s="545"/>
      <c r="Z796" s="545"/>
    </row>
    <row r="797" ht="9.0" customHeight="1">
      <c r="A797" s="545"/>
      <c r="B797" s="545"/>
      <c r="C797" s="545"/>
      <c r="D797" s="545"/>
      <c r="E797" s="545"/>
      <c r="F797" s="545"/>
      <c r="G797" s="545"/>
      <c r="H797" s="545"/>
      <c r="I797" s="545"/>
      <c r="J797" s="545"/>
      <c r="K797" s="545"/>
      <c r="L797" s="545"/>
      <c r="M797" s="545"/>
      <c r="N797" s="545"/>
      <c r="O797" s="545"/>
      <c r="P797" s="545"/>
      <c r="Q797" s="545"/>
      <c r="R797" s="545"/>
      <c r="S797" s="545"/>
      <c r="T797" s="545"/>
      <c r="U797" s="545"/>
      <c r="V797" s="545"/>
      <c r="W797" s="545"/>
      <c r="X797" s="545"/>
      <c r="Y797" s="545"/>
      <c r="Z797" s="545"/>
    </row>
    <row r="798" ht="9.0" customHeight="1">
      <c r="A798" s="545"/>
      <c r="B798" s="545"/>
      <c r="C798" s="545"/>
      <c r="D798" s="545"/>
      <c r="E798" s="545"/>
      <c r="F798" s="545"/>
      <c r="G798" s="545"/>
      <c r="H798" s="545"/>
      <c r="I798" s="545"/>
      <c r="J798" s="545"/>
      <c r="K798" s="545"/>
      <c r="L798" s="545"/>
      <c r="M798" s="545"/>
      <c r="N798" s="545"/>
      <c r="O798" s="545"/>
      <c r="P798" s="545"/>
      <c r="Q798" s="545"/>
      <c r="R798" s="545"/>
      <c r="S798" s="545"/>
      <c r="T798" s="545"/>
      <c r="U798" s="545"/>
      <c r="V798" s="545"/>
      <c r="W798" s="545"/>
      <c r="X798" s="545"/>
      <c r="Y798" s="545"/>
      <c r="Z798" s="545"/>
    </row>
    <row r="799" ht="9.0" customHeight="1">
      <c r="A799" s="545"/>
      <c r="B799" s="545"/>
      <c r="C799" s="545"/>
      <c r="D799" s="545"/>
      <c r="E799" s="545"/>
      <c r="F799" s="545"/>
      <c r="G799" s="545"/>
      <c r="H799" s="545"/>
      <c r="I799" s="545"/>
      <c r="J799" s="545"/>
      <c r="K799" s="545"/>
      <c r="L799" s="545"/>
      <c r="M799" s="545"/>
      <c r="N799" s="545"/>
      <c r="O799" s="545"/>
      <c r="P799" s="545"/>
      <c r="Q799" s="545"/>
      <c r="R799" s="545"/>
      <c r="S799" s="545"/>
      <c r="T799" s="545"/>
      <c r="U799" s="545"/>
      <c r="V799" s="545"/>
      <c r="W799" s="545"/>
      <c r="X799" s="545"/>
      <c r="Y799" s="545"/>
      <c r="Z799" s="545"/>
    </row>
    <row r="800" ht="9.0" customHeight="1">
      <c r="A800" s="545"/>
      <c r="B800" s="545"/>
      <c r="C800" s="545"/>
      <c r="D800" s="545"/>
      <c r="E800" s="545"/>
      <c r="F800" s="545"/>
      <c r="G800" s="545"/>
      <c r="H800" s="545"/>
      <c r="I800" s="545"/>
      <c r="J800" s="545"/>
      <c r="K800" s="545"/>
      <c r="L800" s="545"/>
      <c r="M800" s="545"/>
      <c r="N800" s="545"/>
      <c r="O800" s="545"/>
      <c r="P800" s="545"/>
      <c r="Q800" s="545"/>
      <c r="R800" s="545"/>
      <c r="S800" s="545"/>
      <c r="T800" s="545"/>
      <c r="U800" s="545"/>
      <c r="V800" s="545"/>
      <c r="W800" s="545"/>
      <c r="X800" s="545"/>
      <c r="Y800" s="545"/>
      <c r="Z800" s="545"/>
    </row>
    <row r="801" ht="9.0" customHeight="1">
      <c r="A801" s="545"/>
      <c r="B801" s="545"/>
      <c r="C801" s="545"/>
      <c r="D801" s="545"/>
      <c r="E801" s="545"/>
      <c r="F801" s="545"/>
      <c r="G801" s="545"/>
      <c r="H801" s="545"/>
      <c r="I801" s="545"/>
      <c r="J801" s="545"/>
      <c r="K801" s="545"/>
      <c r="L801" s="545"/>
      <c r="M801" s="545"/>
      <c r="N801" s="545"/>
      <c r="O801" s="545"/>
      <c r="P801" s="545"/>
      <c r="Q801" s="545"/>
      <c r="R801" s="545"/>
      <c r="S801" s="545"/>
      <c r="T801" s="545"/>
      <c r="U801" s="545"/>
      <c r="V801" s="545"/>
      <c r="W801" s="545"/>
      <c r="X801" s="545"/>
      <c r="Y801" s="545"/>
      <c r="Z801" s="545"/>
    </row>
    <row r="802" ht="9.0" customHeight="1">
      <c r="A802" s="545"/>
      <c r="B802" s="545"/>
      <c r="C802" s="545"/>
      <c r="D802" s="545"/>
      <c r="E802" s="545"/>
      <c r="F802" s="545"/>
      <c r="G802" s="545"/>
      <c r="H802" s="545"/>
      <c r="I802" s="545"/>
      <c r="J802" s="545"/>
      <c r="K802" s="545"/>
      <c r="L802" s="545"/>
      <c r="M802" s="545"/>
      <c r="N802" s="545"/>
      <c r="O802" s="545"/>
      <c r="P802" s="545"/>
      <c r="Q802" s="545"/>
      <c r="R802" s="545"/>
      <c r="S802" s="545"/>
      <c r="T802" s="545"/>
      <c r="U802" s="545"/>
      <c r="V802" s="545"/>
      <c r="W802" s="545"/>
      <c r="X802" s="545"/>
      <c r="Y802" s="545"/>
      <c r="Z802" s="545"/>
    </row>
    <row r="803" ht="9.0" customHeight="1">
      <c r="A803" s="545"/>
      <c r="B803" s="545"/>
      <c r="C803" s="545"/>
      <c r="D803" s="545"/>
      <c r="E803" s="545"/>
      <c r="F803" s="545"/>
      <c r="G803" s="545"/>
      <c r="H803" s="545"/>
      <c r="I803" s="545"/>
      <c r="J803" s="545"/>
      <c r="K803" s="545"/>
      <c r="L803" s="545"/>
      <c r="M803" s="545"/>
      <c r="N803" s="545"/>
      <c r="O803" s="545"/>
      <c r="P803" s="545"/>
      <c r="Q803" s="545"/>
      <c r="R803" s="545"/>
      <c r="S803" s="545"/>
      <c r="T803" s="545"/>
      <c r="U803" s="545"/>
      <c r="V803" s="545"/>
      <c r="W803" s="545"/>
      <c r="X803" s="545"/>
      <c r="Y803" s="545"/>
      <c r="Z803" s="545"/>
    </row>
    <row r="804" ht="9.0" customHeight="1">
      <c r="A804" s="545"/>
      <c r="B804" s="545"/>
      <c r="C804" s="545"/>
      <c r="D804" s="545"/>
      <c r="E804" s="545"/>
      <c r="F804" s="545"/>
      <c r="G804" s="545"/>
      <c r="H804" s="545"/>
      <c r="I804" s="545"/>
      <c r="J804" s="545"/>
      <c r="K804" s="545"/>
      <c r="L804" s="545"/>
      <c r="M804" s="545"/>
      <c r="N804" s="545"/>
      <c r="O804" s="545"/>
      <c r="P804" s="545"/>
      <c r="Q804" s="545"/>
      <c r="R804" s="545"/>
      <c r="S804" s="545"/>
      <c r="T804" s="545"/>
      <c r="U804" s="545"/>
      <c r="V804" s="545"/>
      <c r="W804" s="545"/>
      <c r="X804" s="545"/>
      <c r="Y804" s="545"/>
      <c r="Z804" s="545"/>
    </row>
    <row r="805" ht="9.0" customHeight="1">
      <c r="A805" s="545"/>
      <c r="B805" s="545"/>
      <c r="C805" s="545"/>
      <c r="D805" s="545"/>
      <c r="E805" s="545"/>
      <c r="F805" s="545"/>
      <c r="G805" s="545"/>
      <c r="H805" s="545"/>
      <c r="I805" s="545"/>
      <c r="J805" s="545"/>
      <c r="K805" s="545"/>
      <c r="L805" s="545"/>
      <c r="M805" s="545"/>
      <c r="N805" s="545"/>
      <c r="O805" s="545"/>
      <c r="P805" s="545"/>
      <c r="Q805" s="545"/>
      <c r="R805" s="545"/>
      <c r="S805" s="545"/>
      <c r="T805" s="545"/>
      <c r="U805" s="545"/>
      <c r="V805" s="545"/>
      <c r="W805" s="545"/>
      <c r="X805" s="545"/>
      <c r="Y805" s="545"/>
      <c r="Z805" s="545"/>
    </row>
    <row r="806" ht="9.0" customHeight="1">
      <c r="A806" s="545"/>
      <c r="B806" s="545"/>
      <c r="C806" s="545"/>
      <c r="D806" s="545"/>
      <c r="E806" s="545"/>
      <c r="F806" s="545"/>
      <c r="G806" s="545"/>
      <c r="H806" s="545"/>
      <c r="I806" s="545"/>
      <c r="J806" s="545"/>
      <c r="K806" s="545"/>
      <c r="L806" s="545"/>
      <c r="M806" s="545"/>
      <c r="N806" s="545"/>
      <c r="O806" s="545"/>
      <c r="P806" s="545"/>
      <c r="Q806" s="545"/>
      <c r="R806" s="545"/>
      <c r="S806" s="545"/>
      <c r="T806" s="545"/>
      <c r="U806" s="545"/>
      <c r="V806" s="545"/>
      <c r="W806" s="545"/>
      <c r="X806" s="545"/>
      <c r="Y806" s="545"/>
      <c r="Z806" s="545"/>
    </row>
    <row r="807" ht="9.0" customHeight="1">
      <c r="A807" s="545"/>
      <c r="B807" s="545"/>
      <c r="C807" s="545"/>
      <c r="D807" s="545"/>
      <c r="E807" s="545"/>
      <c r="F807" s="545"/>
      <c r="G807" s="545"/>
      <c r="H807" s="545"/>
      <c r="I807" s="545"/>
      <c r="J807" s="545"/>
      <c r="K807" s="545"/>
      <c r="L807" s="545"/>
      <c r="M807" s="545"/>
      <c r="N807" s="545"/>
      <c r="O807" s="545"/>
      <c r="P807" s="545"/>
      <c r="Q807" s="545"/>
      <c r="R807" s="545"/>
      <c r="S807" s="545"/>
      <c r="T807" s="545"/>
      <c r="U807" s="545"/>
      <c r="V807" s="545"/>
      <c r="W807" s="545"/>
      <c r="X807" s="545"/>
      <c r="Y807" s="545"/>
      <c r="Z807" s="545"/>
    </row>
    <row r="808" ht="9.0" customHeight="1">
      <c r="A808" s="545"/>
      <c r="B808" s="545"/>
      <c r="C808" s="545"/>
      <c r="D808" s="545"/>
      <c r="E808" s="545"/>
      <c r="F808" s="545"/>
      <c r="G808" s="545"/>
      <c r="H808" s="545"/>
      <c r="I808" s="545"/>
      <c r="J808" s="545"/>
      <c r="K808" s="545"/>
      <c r="L808" s="545"/>
      <c r="M808" s="545"/>
      <c r="N808" s="545"/>
      <c r="O808" s="545"/>
      <c r="P808" s="545"/>
      <c r="Q808" s="545"/>
      <c r="R808" s="545"/>
      <c r="S808" s="545"/>
      <c r="T808" s="545"/>
      <c r="U808" s="545"/>
      <c r="V808" s="545"/>
      <c r="W808" s="545"/>
      <c r="X808" s="545"/>
      <c r="Y808" s="545"/>
      <c r="Z808" s="545"/>
    </row>
    <row r="809" ht="9.0" customHeight="1">
      <c r="A809" s="545"/>
      <c r="B809" s="545"/>
      <c r="C809" s="545"/>
      <c r="D809" s="545"/>
      <c r="E809" s="545"/>
      <c r="F809" s="545"/>
      <c r="G809" s="545"/>
      <c r="H809" s="545"/>
      <c r="I809" s="545"/>
      <c r="J809" s="545"/>
      <c r="K809" s="545"/>
      <c r="L809" s="545"/>
      <c r="M809" s="545"/>
      <c r="N809" s="545"/>
      <c r="O809" s="545"/>
      <c r="P809" s="545"/>
      <c r="Q809" s="545"/>
      <c r="R809" s="545"/>
      <c r="S809" s="545"/>
      <c r="T809" s="545"/>
      <c r="U809" s="545"/>
      <c r="V809" s="545"/>
      <c r="W809" s="545"/>
      <c r="X809" s="545"/>
      <c r="Y809" s="545"/>
      <c r="Z809" s="545"/>
    </row>
    <row r="810" ht="9.0" customHeight="1">
      <c r="A810" s="545"/>
      <c r="B810" s="545"/>
      <c r="C810" s="545"/>
      <c r="D810" s="545"/>
      <c r="E810" s="545"/>
      <c r="F810" s="545"/>
      <c r="G810" s="545"/>
      <c r="H810" s="545"/>
      <c r="I810" s="545"/>
      <c r="J810" s="545"/>
      <c r="K810" s="545"/>
      <c r="L810" s="545"/>
      <c r="M810" s="545"/>
      <c r="N810" s="545"/>
      <c r="O810" s="545"/>
      <c r="P810" s="545"/>
      <c r="Q810" s="545"/>
      <c r="R810" s="545"/>
      <c r="S810" s="545"/>
      <c r="T810" s="545"/>
      <c r="U810" s="545"/>
      <c r="V810" s="545"/>
      <c r="W810" s="545"/>
      <c r="X810" s="545"/>
      <c r="Y810" s="545"/>
      <c r="Z810" s="545"/>
    </row>
    <row r="811" ht="9.0" customHeight="1">
      <c r="A811" s="545"/>
      <c r="B811" s="545"/>
      <c r="C811" s="545"/>
      <c r="D811" s="545"/>
      <c r="E811" s="545"/>
      <c r="F811" s="545"/>
      <c r="G811" s="545"/>
      <c r="H811" s="545"/>
      <c r="I811" s="545"/>
      <c r="J811" s="545"/>
      <c r="K811" s="545"/>
      <c r="L811" s="545"/>
      <c r="M811" s="545"/>
      <c r="N811" s="545"/>
      <c r="O811" s="545"/>
      <c r="P811" s="545"/>
      <c r="Q811" s="545"/>
      <c r="R811" s="545"/>
      <c r="S811" s="545"/>
      <c r="T811" s="545"/>
      <c r="U811" s="545"/>
      <c r="V811" s="545"/>
      <c r="W811" s="545"/>
      <c r="X811" s="545"/>
      <c r="Y811" s="545"/>
      <c r="Z811" s="545"/>
    </row>
    <row r="812" ht="9.0" customHeight="1">
      <c r="A812" s="545"/>
      <c r="B812" s="545"/>
      <c r="C812" s="545"/>
      <c r="D812" s="545"/>
      <c r="E812" s="545"/>
      <c r="F812" s="545"/>
      <c r="G812" s="545"/>
      <c r="H812" s="545"/>
      <c r="I812" s="545"/>
      <c r="J812" s="545"/>
      <c r="K812" s="545"/>
      <c r="L812" s="545"/>
      <c r="M812" s="545"/>
      <c r="N812" s="545"/>
      <c r="O812" s="545"/>
      <c r="P812" s="545"/>
      <c r="Q812" s="545"/>
      <c r="R812" s="545"/>
      <c r="S812" s="545"/>
      <c r="T812" s="545"/>
      <c r="U812" s="545"/>
      <c r="V812" s="545"/>
      <c r="W812" s="545"/>
      <c r="X812" s="545"/>
      <c r="Y812" s="545"/>
      <c r="Z812" s="545"/>
    </row>
    <row r="813" ht="9.0" customHeight="1">
      <c r="A813" s="545"/>
      <c r="B813" s="545"/>
      <c r="C813" s="545"/>
      <c r="D813" s="545"/>
      <c r="E813" s="545"/>
      <c r="F813" s="545"/>
      <c r="G813" s="545"/>
      <c r="H813" s="545"/>
      <c r="I813" s="545"/>
      <c r="J813" s="545"/>
      <c r="K813" s="545"/>
      <c r="L813" s="545"/>
      <c r="M813" s="545"/>
      <c r="N813" s="545"/>
      <c r="O813" s="545"/>
      <c r="P813" s="545"/>
      <c r="Q813" s="545"/>
      <c r="R813" s="545"/>
      <c r="S813" s="545"/>
      <c r="T813" s="545"/>
      <c r="U813" s="545"/>
      <c r="V813" s="545"/>
      <c r="W813" s="545"/>
      <c r="X813" s="545"/>
      <c r="Y813" s="545"/>
      <c r="Z813" s="545"/>
    </row>
    <row r="814" ht="9.0" customHeight="1">
      <c r="A814" s="545"/>
      <c r="B814" s="545"/>
      <c r="C814" s="545"/>
      <c r="D814" s="545"/>
      <c r="E814" s="545"/>
      <c r="F814" s="545"/>
      <c r="G814" s="545"/>
      <c r="H814" s="545"/>
      <c r="I814" s="545"/>
      <c r="J814" s="545"/>
      <c r="K814" s="545"/>
      <c r="L814" s="545"/>
      <c r="M814" s="545"/>
      <c r="N814" s="545"/>
      <c r="O814" s="545"/>
      <c r="P814" s="545"/>
      <c r="Q814" s="545"/>
      <c r="R814" s="545"/>
      <c r="S814" s="545"/>
      <c r="T814" s="545"/>
      <c r="U814" s="545"/>
      <c r="V814" s="545"/>
      <c r="W814" s="545"/>
      <c r="X814" s="545"/>
      <c r="Y814" s="545"/>
      <c r="Z814" s="545"/>
    </row>
    <row r="815" ht="9.0" customHeight="1">
      <c r="A815" s="545"/>
      <c r="B815" s="545"/>
      <c r="C815" s="545"/>
      <c r="D815" s="545"/>
      <c r="E815" s="545"/>
      <c r="F815" s="545"/>
      <c r="G815" s="545"/>
      <c r="H815" s="545"/>
      <c r="I815" s="545"/>
      <c r="J815" s="545"/>
      <c r="K815" s="545"/>
      <c r="L815" s="545"/>
      <c r="M815" s="545"/>
      <c r="N815" s="545"/>
      <c r="O815" s="545"/>
      <c r="P815" s="545"/>
      <c r="Q815" s="545"/>
      <c r="R815" s="545"/>
      <c r="S815" s="545"/>
      <c r="T815" s="545"/>
      <c r="U815" s="545"/>
      <c r="V815" s="545"/>
      <c r="W815" s="545"/>
      <c r="X815" s="545"/>
      <c r="Y815" s="545"/>
      <c r="Z815" s="545"/>
    </row>
    <row r="816" ht="9.0" customHeight="1">
      <c r="A816" s="545"/>
      <c r="B816" s="545"/>
      <c r="C816" s="545"/>
      <c r="D816" s="545"/>
      <c r="E816" s="545"/>
      <c r="F816" s="545"/>
      <c r="G816" s="545"/>
      <c r="H816" s="545"/>
      <c r="I816" s="545"/>
      <c r="J816" s="545"/>
      <c r="K816" s="545"/>
      <c r="L816" s="545"/>
      <c r="M816" s="545"/>
      <c r="N816" s="545"/>
      <c r="O816" s="545"/>
      <c r="P816" s="545"/>
      <c r="Q816" s="545"/>
      <c r="R816" s="545"/>
      <c r="S816" s="545"/>
      <c r="T816" s="545"/>
      <c r="U816" s="545"/>
      <c r="V816" s="545"/>
      <c r="W816" s="545"/>
      <c r="X816" s="545"/>
      <c r="Y816" s="545"/>
      <c r="Z816" s="545"/>
    </row>
    <row r="817" ht="9.0" customHeight="1">
      <c r="A817" s="545"/>
      <c r="B817" s="545"/>
      <c r="C817" s="545"/>
      <c r="D817" s="545"/>
      <c r="E817" s="545"/>
      <c r="F817" s="545"/>
      <c r="G817" s="545"/>
      <c r="H817" s="545"/>
      <c r="I817" s="545"/>
      <c r="J817" s="545"/>
      <c r="K817" s="545"/>
      <c r="L817" s="545"/>
      <c r="M817" s="545"/>
      <c r="N817" s="545"/>
      <c r="O817" s="545"/>
      <c r="P817" s="545"/>
      <c r="Q817" s="545"/>
      <c r="R817" s="545"/>
      <c r="S817" s="545"/>
      <c r="T817" s="545"/>
      <c r="U817" s="545"/>
      <c r="V817" s="545"/>
      <c r="W817" s="545"/>
      <c r="X817" s="545"/>
      <c r="Y817" s="545"/>
      <c r="Z817" s="545"/>
    </row>
    <row r="818" ht="9.0" customHeight="1">
      <c r="A818" s="545"/>
      <c r="B818" s="545"/>
      <c r="C818" s="545"/>
      <c r="D818" s="545"/>
      <c r="E818" s="545"/>
      <c r="F818" s="545"/>
      <c r="G818" s="545"/>
      <c r="H818" s="545"/>
      <c r="I818" s="545"/>
      <c r="J818" s="545"/>
      <c r="K818" s="545"/>
      <c r="L818" s="545"/>
      <c r="M818" s="545"/>
      <c r="N818" s="545"/>
      <c r="O818" s="545"/>
      <c r="P818" s="545"/>
      <c r="Q818" s="545"/>
      <c r="R818" s="545"/>
      <c r="S818" s="545"/>
      <c r="T818" s="545"/>
      <c r="U818" s="545"/>
      <c r="V818" s="545"/>
      <c r="W818" s="545"/>
      <c r="X818" s="545"/>
      <c r="Y818" s="545"/>
      <c r="Z818" s="545"/>
    </row>
    <row r="819" ht="9.0" customHeight="1">
      <c r="A819" s="545"/>
      <c r="B819" s="545"/>
      <c r="C819" s="545"/>
      <c r="D819" s="545"/>
      <c r="E819" s="545"/>
      <c r="F819" s="545"/>
      <c r="G819" s="545"/>
      <c r="H819" s="545"/>
      <c r="I819" s="545"/>
      <c r="J819" s="545"/>
      <c r="K819" s="545"/>
      <c r="L819" s="545"/>
      <c r="M819" s="545"/>
      <c r="N819" s="545"/>
      <c r="O819" s="545"/>
      <c r="P819" s="545"/>
      <c r="Q819" s="545"/>
      <c r="R819" s="545"/>
      <c r="S819" s="545"/>
      <c r="T819" s="545"/>
      <c r="U819" s="545"/>
      <c r="V819" s="545"/>
      <c r="W819" s="545"/>
      <c r="X819" s="545"/>
      <c r="Y819" s="545"/>
      <c r="Z819" s="545"/>
    </row>
    <row r="820" ht="9.0" customHeight="1">
      <c r="A820" s="545"/>
      <c r="B820" s="545"/>
      <c r="C820" s="545"/>
      <c r="D820" s="545"/>
      <c r="E820" s="545"/>
      <c r="F820" s="545"/>
      <c r="G820" s="545"/>
      <c r="H820" s="545"/>
      <c r="I820" s="545"/>
      <c r="J820" s="545"/>
      <c r="K820" s="545"/>
      <c r="L820" s="545"/>
      <c r="M820" s="545"/>
      <c r="N820" s="545"/>
      <c r="O820" s="545"/>
      <c r="P820" s="545"/>
      <c r="Q820" s="545"/>
      <c r="R820" s="545"/>
      <c r="S820" s="545"/>
      <c r="T820" s="545"/>
      <c r="U820" s="545"/>
      <c r="V820" s="545"/>
      <c r="W820" s="545"/>
      <c r="X820" s="545"/>
      <c r="Y820" s="545"/>
      <c r="Z820" s="545"/>
    </row>
    <row r="821" ht="9.0" customHeight="1">
      <c r="A821" s="545"/>
      <c r="B821" s="545"/>
      <c r="C821" s="545"/>
      <c r="D821" s="545"/>
      <c r="E821" s="545"/>
      <c r="F821" s="545"/>
      <c r="G821" s="545"/>
      <c r="H821" s="545"/>
      <c r="I821" s="545"/>
      <c r="J821" s="545"/>
      <c r="K821" s="545"/>
      <c r="L821" s="545"/>
      <c r="M821" s="545"/>
      <c r="N821" s="545"/>
      <c r="O821" s="545"/>
      <c r="P821" s="545"/>
      <c r="Q821" s="545"/>
      <c r="R821" s="545"/>
      <c r="S821" s="545"/>
      <c r="T821" s="545"/>
      <c r="U821" s="545"/>
      <c r="V821" s="545"/>
      <c r="W821" s="545"/>
      <c r="X821" s="545"/>
      <c r="Y821" s="545"/>
      <c r="Z821" s="545"/>
    </row>
    <row r="822" ht="9.0" customHeight="1">
      <c r="A822" s="545"/>
      <c r="B822" s="545"/>
      <c r="C822" s="545"/>
      <c r="D822" s="545"/>
      <c r="E822" s="545"/>
      <c r="F822" s="545"/>
      <c r="G822" s="545"/>
      <c r="H822" s="545"/>
      <c r="I822" s="545"/>
      <c r="J822" s="545"/>
      <c r="K822" s="545"/>
      <c r="L822" s="545"/>
      <c r="M822" s="545"/>
      <c r="N822" s="545"/>
      <c r="O822" s="545"/>
      <c r="P822" s="545"/>
      <c r="Q822" s="545"/>
      <c r="R822" s="545"/>
      <c r="S822" s="545"/>
      <c r="T822" s="545"/>
      <c r="U822" s="545"/>
      <c r="V822" s="545"/>
      <c r="W822" s="545"/>
      <c r="X822" s="545"/>
      <c r="Y822" s="545"/>
      <c r="Z822" s="545"/>
    </row>
    <row r="823" ht="9.0" customHeight="1">
      <c r="A823" s="545"/>
      <c r="B823" s="545"/>
      <c r="C823" s="545"/>
      <c r="D823" s="545"/>
      <c r="E823" s="545"/>
      <c r="F823" s="545"/>
      <c r="G823" s="545"/>
      <c r="H823" s="545"/>
      <c r="I823" s="545"/>
      <c r="J823" s="545"/>
      <c r="K823" s="545"/>
      <c r="L823" s="545"/>
      <c r="M823" s="545"/>
      <c r="N823" s="545"/>
      <c r="O823" s="545"/>
      <c r="P823" s="545"/>
      <c r="Q823" s="545"/>
      <c r="R823" s="545"/>
      <c r="S823" s="545"/>
      <c r="T823" s="545"/>
      <c r="U823" s="545"/>
      <c r="V823" s="545"/>
      <c r="W823" s="545"/>
      <c r="X823" s="545"/>
      <c r="Y823" s="545"/>
      <c r="Z823" s="545"/>
    </row>
    <row r="824" ht="9.0" customHeight="1">
      <c r="A824" s="545"/>
      <c r="B824" s="545"/>
      <c r="C824" s="545"/>
      <c r="D824" s="545"/>
      <c r="E824" s="545"/>
      <c r="F824" s="545"/>
      <c r="G824" s="545"/>
      <c r="H824" s="545"/>
      <c r="I824" s="545"/>
      <c r="J824" s="545"/>
      <c r="K824" s="545"/>
      <c r="L824" s="545"/>
      <c r="M824" s="545"/>
      <c r="N824" s="545"/>
      <c r="O824" s="545"/>
      <c r="P824" s="545"/>
      <c r="Q824" s="545"/>
      <c r="R824" s="545"/>
      <c r="S824" s="545"/>
      <c r="T824" s="545"/>
      <c r="U824" s="545"/>
      <c r="V824" s="545"/>
      <c r="W824" s="545"/>
      <c r="X824" s="545"/>
      <c r="Y824" s="545"/>
      <c r="Z824" s="545"/>
    </row>
    <row r="825" ht="9.0" customHeight="1">
      <c r="A825" s="545"/>
      <c r="B825" s="545"/>
      <c r="C825" s="545"/>
      <c r="D825" s="545"/>
      <c r="E825" s="545"/>
      <c r="F825" s="545"/>
      <c r="G825" s="545"/>
      <c r="H825" s="545"/>
      <c r="I825" s="545"/>
      <c r="J825" s="545"/>
      <c r="K825" s="545"/>
      <c r="L825" s="545"/>
      <c r="M825" s="545"/>
      <c r="N825" s="545"/>
      <c r="O825" s="545"/>
      <c r="P825" s="545"/>
      <c r="Q825" s="545"/>
      <c r="R825" s="545"/>
      <c r="S825" s="545"/>
      <c r="T825" s="545"/>
      <c r="U825" s="545"/>
      <c r="V825" s="545"/>
      <c r="W825" s="545"/>
      <c r="X825" s="545"/>
      <c r="Y825" s="545"/>
      <c r="Z825" s="545"/>
    </row>
    <row r="826" ht="9.0" customHeight="1">
      <c r="A826" s="545"/>
      <c r="B826" s="545"/>
      <c r="C826" s="545"/>
      <c r="D826" s="545"/>
      <c r="E826" s="545"/>
      <c r="F826" s="545"/>
      <c r="G826" s="545"/>
      <c r="H826" s="545"/>
      <c r="I826" s="545"/>
      <c r="J826" s="545"/>
      <c r="K826" s="545"/>
      <c r="L826" s="545"/>
      <c r="M826" s="545"/>
      <c r="N826" s="545"/>
      <c r="O826" s="545"/>
      <c r="P826" s="545"/>
      <c r="Q826" s="545"/>
      <c r="R826" s="545"/>
      <c r="S826" s="545"/>
      <c r="T826" s="545"/>
      <c r="U826" s="545"/>
      <c r="V826" s="545"/>
      <c r="W826" s="545"/>
      <c r="X826" s="545"/>
      <c r="Y826" s="545"/>
      <c r="Z826" s="545"/>
    </row>
    <row r="827" ht="9.0" customHeight="1">
      <c r="A827" s="545"/>
      <c r="B827" s="545"/>
      <c r="C827" s="545"/>
      <c r="D827" s="545"/>
      <c r="E827" s="545"/>
      <c r="F827" s="545"/>
      <c r="G827" s="545"/>
      <c r="H827" s="545"/>
      <c r="I827" s="545"/>
      <c r="J827" s="545"/>
      <c r="K827" s="545"/>
      <c r="L827" s="545"/>
      <c r="M827" s="545"/>
      <c r="N827" s="545"/>
      <c r="O827" s="545"/>
      <c r="P827" s="545"/>
      <c r="Q827" s="545"/>
      <c r="R827" s="545"/>
      <c r="S827" s="545"/>
      <c r="T827" s="545"/>
      <c r="U827" s="545"/>
      <c r="V827" s="545"/>
      <c r="W827" s="545"/>
      <c r="X827" s="545"/>
      <c r="Y827" s="545"/>
      <c r="Z827" s="545"/>
    </row>
    <row r="828" ht="9.0" customHeight="1">
      <c r="A828" s="545"/>
      <c r="B828" s="545"/>
      <c r="C828" s="545"/>
      <c r="D828" s="545"/>
      <c r="E828" s="545"/>
      <c r="F828" s="545"/>
      <c r="G828" s="545"/>
      <c r="H828" s="545"/>
      <c r="I828" s="545"/>
      <c r="J828" s="545"/>
      <c r="K828" s="545"/>
      <c r="L828" s="545"/>
      <c r="M828" s="545"/>
      <c r="N828" s="545"/>
      <c r="O828" s="545"/>
      <c r="P828" s="545"/>
      <c r="Q828" s="545"/>
      <c r="R828" s="545"/>
      <c r="S828" s="545"/>
      <c r="T828" s="545"/>
      <c r="U828" s="545"/>
      <c r="V828" s="545"/>
      <c r="W828" s="545"/>
      <c r="X828" s="545"/>
      <c r="Y828" s="545"/>
      <c r="Z828" s="545"/>
    </row>
    <row r="829" ht="9.0" customHeight="1">
      <c r="A829" s="545"/>
      <c r="B829" s="545"/>
      <c r="C829" s="545"/>
      <c r="D829" s="545"/>
      <c r="E829" s="545"/>
      <c r="F829" s="545"/>
      <c r="G829" s="545"/>
      <c r="H829" s="545"/>
      <c r="I829" s="545"/>
      <c r="J829" s="545"/>
      <c r="K829" s="545"/>
      <c r="L829" s="545"/>
      <c r="M829" s="545"/>
      <c r="N829" s="545"/>
      <c r="O829" s="545"/>
      <c r="P829" s="545"/>
      <c r="Q829" s="545"/>
      <c r="R829" s="545"/>
      <c r="S829" s="545"/>
      <c r="T829" s="545"/>
      <c r="U829" s="545"/>
      <c r="V829" s="545"/>
      <c r="W829" s="545"/>
      <c r="X829" s="545"/>
      <c r="Y829" s="545"/>
      <c r="Z829" s="545"/>
    </row>
    <row r="830" ht="9.0" customHeight="1">
      <c r="A830" s="545"/>
      <c r="B830" s="545"/>
      <c r="C830" s="545"/>
      <c r="D830" s="545"/>
      <c r="E830" s="545"/>
      <c r="F830" s="545"/>
      <c r="G830" s="545"/>
      <c r="H830" s="545"/>
      <c r="I830" s="545"/>
      <c r="J830" s="545"/>
      <c r="K830" s="545"/>
      <c r="L830" s="545"/>
      <c r="M830" s="545"/>
      <c r="N830" s="545"/>
      <c r="O830" s="545"/>
      <c r="P830" s="545"/>
      <c r="Q830" s="545"/>
      <c r="R830" s="545"/>
      <c r="S830" s="545"/>
      <c r="T830" s="545"/>
      <c r="U830" s="545"/>
      <c r="V830" s="545"/>
      <c r="W830" s="545"/>
      <c r="X830" s="545"/>
      <c r="Y830" s="545"/>
      <c r="Z830" s="545"/>
    </row>
    <row r="831" ht="9.0" customHeight="1">
      <c r="A831" s="545"/>
      <c r="B831" s="545"/>
      <c r="C831" s="545"/>
      <c r="D831" s="545"/>
      <c r="E831" s="545"/>
      <c r="F831" s="545"/>
      <c r="G831" s="545"/>
      <c r="H831" s="545"/>
      <c r="I831" s="545"/>
      <c r="J831" s="545"/>
      <c r="K831" s="545"/>
      <c r="L831" s="545"/>
      <c r="M831" s="545"/>
      <c r="N831" s="545"/>
      <c r="O831" s="545"/>
      <c r="P831" s="545"/>
      <c r="Q831" s="545"/>
      <c r="R831" s="545"/>
      <c r="S831" s="545"/>
      <c r="T831" s="545"/>
      <c r="U831" s="545"/>
      <c r="V831" s="545"/>
      <c r="W831" s="545"/>
      <c r="X831" s="545"/>
      <c r="Y831" s="545"/>
      <c r="Z831" s="545"/>
    </row>
    <row r="832" ht="9.0" customHeight="1">
      <c r="A832" s="545"/>
      <c r="B832" s="545"/>
      <c r="C832" s="545"/>
      <c r="D832" s="545"/>
      <c r="E832" s="545"/>
      <c r="F832" s="545"/>
      <c r="G832" s="545"/>
      <c r="H832" s="545"/>
      <c r="I832" s="545"/>
      <c r="J832" s="545"/>
      <c r="K832" s="545"/>
      <c r="L832" s="545"/>
      <c r="M832" s="545"/>
      <c r="N832" s="545"/>
      <c r="O832" s="545"/>
      <c r="P832" s="545"/>
      <c r="Q832" s="545"/>
      <c r="R832" s="545"/>
      <c r="S832" s="545"/>
      <c r="T832" s="545"/>
      <c r="U832" s="545"/>
      <c r="V832" s="545"/>
      <c r="W832" s="545"/>
      <c r="X832" s="545"/>
      <c r="Y832" s="545"/>
      <c r="Z832" s="545"/>
    </row>
    <row r="833" ht="9.0" customHeight="1">
      <c r="A833" s="545"/>
      <c r="B833" s="545"/>
      <c r="C833" s="545"/>
      <c r="D833" s="545"/>
      <c r="E833" s="545"/>
      <c r="F833" s="545"/>
      <c r="G833" s="545"/>
      <c r="H833" s="545"/>
      <c r="I833" s="545"/>
      <c r="J833" s="545"/>
      <c r="K833" s="545"/>
      <c r="L833" s="545"/>
      <c r="M833" s="545"/>
      <c r="N833" s="545"/>
      <c r="O833" s="545"/>
      <c r="P833" s="545"/>
      <c r="Q833" s="545"/>
      <c r="R833" s="545"/>
      <c r="S833" s="545"/>
      <c r="T833" s="545"/>
      <c r="U833" s="545"/>
      <c r="V833" s="545"/>
      <c r="W833" s="545"/>
      <c r="X833" s="545"/>
      <c r="Y833" s="545"/>
      <c r="Z833" s="545"/>
    </row>
    <row r="834" ht="9.0" customHeight="1">
      <c r="A834" s="545"/>
      <c r="B834" s="545"/>
      <c r="C834" s="545"/>
      <c r="D834" s="545"/>
      <c r="E834" s="545"/>
      <c r="F834" s="545"/>
      <c r="G834" s="545"/>
      <c r="H834" s="545"/>
      <c r="I834" s="545"/>
      <c r="J834" s="545"/>
      <c r="K834" s="545"/>
      <c r="L834" s="545"/>
      <c r="M834" s="545"/>
      <c r="N834" s="545"/>
      <c r="O834" s="545"/>
      <c r="P834" s="545"/>
      <c r="Q834" s="545"/>
      <c r="R834" s="545"/>
      <c r="S834" s="545"/>
      <c r="T834" s="545"/>
      <c r="U834" s="545"/>
      <c r="V834" s="545"/>
      <c r="W834" s="545"/>
      <c r="X834" s="545"/>
      <c r="Y834" s="545"/>
      <c r="Z834" s="545"/>
    </row>
    <row r="835" ht="9.0" customHeight="1">
      <c r="A835" s="545"/>
      <c r="B835" s="545"/>
      <c r="C835" s="545"/>
      <c r="D835" s="545"/>
      <c r="E835" s="545"/>
      <c r="F835" s="545"/>
      <c r="G835" s="545"/>
      <c r="H835" s="545"/>
      <c r="I835" s="545"/>
      <c r="J835" s="545"/>
      <c r="K835" s="545"/>
      <c r="L835" s="545"/>
      <c r="M835" s="545"/>
      <c r="N835" s="545"/>
      <c r="O835" s="545"/>
      <c r="P835" s="545"/>
      <c r="Q835" s="545"/>
      <c r="R835" s="545"/>
      <c r="S835" s="545"/>
      <c r="T835" s="545"/>
      <c r="U835" s="545"/>
      <c r="V835" s="545"/>
      <c r="W835" s="545"/>
      <c r="X835" s="545"/>
      <c r="Y835" s="545"/>
      <c r="Z835" s="545"/>
    </row>
    <row r="836" ht="9.0" customHeight="1">
      <c r="A836" s="545"/>
      <c r="B836" s="545"/>
      <c r="C836" s="545"/>
      <c r="D836" s="545"/>
      <c r="E836" s="545"/>
      <c r="F836" s="545"/>
      <c r="G836" s="545"/>
      <c r="H836" s="545"/>
      <c r="I836" s="545"/>
      <c r="J836" s="545"/>
      <c r="K836" s="545"/>
      <c r="L836" s="545"/>
      <c r="M836" s="545"/>
      <c r="N836" s="545"/>
      <c r="O836" s="545"/>
      <c r="P836" s="545"/>
      <c r="Q836" s="545"/>
      <c r="R836" s="545"/>
      <c r="S836" s="545"/>
      <c r="T836" s="545"/>
      <c r="U836" s="545"/>
      <c r="V836" s="545"/>
      <c r="W836" s="545"/>
      <c r="X836" s="545"/>
      <c r="Y836" s="545"/>
      <c r="Z836" s="545"/>
    </row>
    <row r="837" ht="9.0" customHeight="1">
      <c r="A837" s="545"/>
      <c r="B837" s="545"/>
      <c r="C837" s="545"/>
      <c r="D837" s="545"/>
      <c r="E837" s="545"/>
      <c r="F837" s="545"/>
      <c r="G837" s="545"/>
      <c r="H837" s="545"/>
      <c r="I837" s="545"/>
      <c r="J837" s="545"/>
      <c r="K837" s="545"/>
      <c r="L837" s="545"/>
      <c r="M837" s="545"/>
      <c r="N837" s="545"/>
      <c r="O837" s="545"/>
      <c r="P837" s="545"/>
      <c r="Q837" s="545"/>
      <c r="R837" s="545"/>
      <c r="S837" s="545"/>
      <c r="T837" s="545"/>
      <c r="U837" s="545"/>
      <c r="V837" s="545"/>
      <c r="W837" s="545"/>
      <c r="X837" s="545"/>
      <c r="Y837" s="545"/>
      <c r="Z837" s="545"/>
    </row>
    <row r="838" ht="9.0" customHeight="1">
      <c r="A838" s="545"/>
      <c r="B838" s="545"/>
      <c r="C838" s="545"/>
      <c r="D838" s="545"/>
      <c r="E838" s="545"/>
      <c r="F838" s="545"/>
      <c r="G838" s="545"/>
      <c r="H838" s="545"/>
      <c r="I838" s="545"/>
      <c r="J838" s="545"/>
      <c r="K838" s="545"/>
      <c r="L838" s="545"/>
      <c r="M838" s="545"/>
      <c r="N838" s="545"/>
      <c r="O838" s="545"/>
      <c r="P838" s="545"/>
      <c r="Q838" s="545"/>
      <c r="R838" s="545"/>
      <c r="S838" s="545"/>
      <c r="T838" s="545"/>
      <c r="U838" s="545"/>
      <c r="V838" s="545"/>
      <c r="W838" s="545"/>
      <c r="X838" s="545"/>
      <c r="Y838" s="545"/>
      <c r="Z838" s="545"/>
    </row>
    <row r="839" ht="9.0" customHeight="1">
      <c r="A839" s="545"/>
      <c r="B839" s="545"/>
      <c r="C839" s="545"/>
      <c r="D839" s="545"/>
      <c r="E839" s="545"/>
      <c r="F839" s="545"/>
      <c r="G839" s="545"/>
      <c r="H839" s="545"/>
      <c r="I839" s="545"/>
      <c r="J839" s="545"/>
      <c r="K839" s="545"/>
      <c r="L839" s="545"/>
      <c r="M839" s="545"/>
      <c r="N839" s="545"/>
      <c r="O839" s="545"/>
      <c r="P839" s="545"/>
      <c r="Q839" s="545"/>
      <c r="R839" s="545"/>
      <c r="S839" s="545"/>
      <c r="T839" s="545"/>
      <c r="U839" s="545"/>
      <c r="V839" s="545"/>
      <c r="W839" s="545"/>
      <c r="X839" s="545"/>
      <c r="Y839" s="545"/>
      <c r="Z839" s="545"/>
    </row>
    <row r="840" ht="9.0" customHeight="1">
      <c r="A840" s="545"/>
      <c r="B840" s="545"/>
      <c r="C840" s="545"/>
      <c r="D840" s="545"/>
      <c r="E840" s="545"/>
      <c r="F840" s="545"/>
      <c r="G840" s="545"/>
      <c r="H840" s="545"/>
      <c r="I840" s="545"/>
      <c r="J840" s="545"/>
      <c r="K840" s="545"/>
      <c r="L840" s="545"/>
      <c r="M840" s="545"/>
      <c r="N840" s="545"/>
      <c r="O840" s="545"/>
      <c r="P840" s="545"/>
      <c r="Q840" s="545"/>
      <c r="R840" s="545"/>
      <c r="S840" s="545"/>
      <c r="T840" s="545"/>
      <c r="U840" s="545"/>
      <c r="V840" s="545"/>
      <c r="W840" s="545"/>
      <c r="X840" s="545"/>
      <c r="Y840" s="545"/>
      <c r="Z840" s="545"/>
    </row>
    <row r="841" ht="9.0" customHeight="1">
      <c r="A841" s="545"/>
      <c r="B841" s="545"/>
      <c r="C841" s="545"/>
      <c r="D841" s="545"/>
      <c r="E841" s="545"/>
      <c r="F841" s="545"/>
      <c r="G841" s="545"/>
      <c r="H841" s="545"/>
      <c r="I841" s="545"/>
      <c r="J841" s="545"/>
      <c r="K841" s="545"/>
      <c r="L841" s="545"/>
      <c r="M841" s="545"/>
      <c r="N841" s="545"/>
      <c r="O841" s="545"/>
      <c r="P841" s="545"/>
      <c r="Q841" s="545"/>
      <c r="R841" s="545"/>
      <c r="S841" s="545"/>
      <c r="T841" s="545"/>
      <c r="U841" s="545"/>
      <c r="V841" s="545"/>
      <c r="W841" s="545"/>
      <c r="X841" s="545"/>
      <c r="Y841" s="545"/>
      <c r="Z841" s="545"/>
    </row>
    <row r="842" ht="9.0" customHeight="1">
      <c r="A842" s="545"/>
      <c r="B842" s="545"/>
      <c r="C842" s="545"/>
      <c r="D842" s="545"/>
      <c r="E842" s="545"/>
      <c r="F842" s="545"/>
      <c r="G842" s="545"/>
      <c r="H842" s="545"/>
      <c r="I842" s="545"/>
      <c r="J842" s="545"/>
      <c r="K842" s="545"/>
      <c r="L842" s="545"/>
      <c r="M842" s="545"/>
      <c r="N842" s="545"/>
      <c r="O842" s="545"/>
      <c r="P842" s="545"/>
      <c r="Q842" s="545"/>
      <c r="R842" s="545"/>
      <c r="S842" s="545"/>
      <c r="T842" s="545"/>
      <c r="U842" s="545"/>
      <c r="V842" s="545"/>
      <c r="W842" s="545"/>
      <c r="X842" s="545"/>
      <c r="Y842" s="545"/>
      <c r="Z842" s="545"/>
    </row>
    <row r="843" ht="9.0" customHeight="1">
      <c r="A843" s="545"/>
      <c r="B843" s="545"/>
      <c r="C843" s="545"/>
      <c r="D843" s="545"/>
      <c r="E843" s="545"/>
      <c r="F843" s="545"/>
      <c r="G843" s="545"/>
      <c r="H843" s="545"/>
      <c r="I843" s="545"/>
      <c r="J843" s="545"/>
      <c r="K843" s="545"/>
      <c r="L843" s="545"/>
      <c r="M843" s="545"/>
      <c r="N843" s="545"/>
      <c r="O843" s="545"/>
      <c r="P843" s="545"/>
      <c r="Q843" s="545"/>
      <c r="R843" s="545"/>
      <c r="S843" s="545"/>
      <c r="T843" s="545"/>
      <c r="U843" s="545"/>
      <c r="V843" s="545"/>
      <c r="W843" s="545"/>
      <c r="X843" s="545"/>
      <c r="Y843" s="545"/>
      <c r="Z843" s="545"/>
    </row>
    <row r="844" ht="9.0" customHeight="1">
      <c r="A844" s="545"/>
      <c r="B844" s="545"/>
      <c r="C844" s="545"/>
      <c r="D844" s="545"/>
      <c r="E844" s="545"/>
      <c r="F844" s="545"/>
      <c r="G844" s="545"/>
      <c r="H844" s="545"/>
      <c r="I844" s="545"/>
      <c r="J844" s="545"/>
      <c r="K844" s="545"/>
      <c r="L844" s="545"/>
      <c r="M844" s="545"/>
      <c r="N844" s="545"/>
      <c r="O844" s="545"/>
      <c r="P844" s="545"/>
      <c r="Q844" s="545"/>
      <c r="R844" s="545"/>
      <c r="S844" s="545"/>
      <c r="T844" s="545"/>
      <c r="U844" s="545"/>
      <c r="V844" s="545"/>
      <c r="W844" s="545"/>
      <c r="X844" s="545"/>
      <c r="Y844" s="545"/>
      <c r="Z844" s="545"/>
    </row>
    <row r="845" ht="9.0" customHeight="1">
      <c r="A845" s="545"/>
      <c r="B845" s="545"/>
      <c r="C845" s="545"/>
      <c r="D845" s="545"/>
      <c r="E845" s="545"/>
      <c r="F845" s="545"/>
      <c r="G845" s="545"/>
      <c r="H845" s="545"/>
      <c r="I845" s="545"/>
      <c r="J845" s="545"/>
      <c r="K845" s="545"/>
      <c r="L845" s="545"/>
      <c r="M845" s="545"/>
      <c r="N845" s="545"/>
      <c r="O845" s="545"/>
      <c r="P845" s="545"/>
      <c r="Q845" s="545"/>
      <c r="R845" s="545"/>
      <c r="S845" s="545"/>
      <c r="T845" s="545"/>
      <c r="U845" s="545"/>
      <c r="V845" s="545"/>
      <c r="W845" s="545"/>
      <c r="X845" s="545"/>
      <c r="Y845" s="545"/>
      <c r="Z845" s="545"/>
    </row>
    <row r="846" ht="9.0" customHeight="1">
      <c r="A846" s="545"/>
      <c r="B846" s="545"/>
      <c r="C846" s="545"/>
      <c r="D846" s="545"/>
      <c r="E846" s="545"/>
      <c r="F846" s="545"/>
      <c r="G846" s="545"/>
      <c r="H846" s="545"/>
      <c r="I846" s="545"/>
      <c r="J846" s="545"/>
      <c r="K846" s="545"/>
      <c r="L846" s="545"/>
      <c r="M846" s="545"/>
      <c r="N846" s="545"/>
      <c r="O846" s="545"/>
      <c r="P846" s="545"/>
      <c r="Q846" s="545"/>
      <c r="R846" s="545"/>
      <c r="S846" s="545"/>
      <c r="T846" s="545"/>
      <c r="U846" s="545"/>
      <c r="V846" s="545"/>
      <c r="W846" s="545"/>
      <c r="X846" s="545"/>
      <c r="Y846" s="545"/>
      <c r="Z846" s="545"/>
    </row>
    <row r="847" ht="9.0" customHeight="1">
      <c r="A847" s="545"/>
      <c r="B847" s="545"/>
      <c r="C847" s="545"/>
      <c r="D847" s="545"/>
      <c r="E847" s="545"/>
      <c r="F847" s="545"/>
      <c r="G847" s="545"/>
      <c r="H847" s="545"/>
      <c r="I847" s="545"/>
      <c r="J847" s="545"/>
      <c r="K847" s="545"/>
      <c r="L847" s="545"/>
      <c r="M847" s="545"/>
      <c r="N847" s="545"/>
      <c r="O847" s="545"/>
      <c r="P847" s="545"/>
      <c r="Q847" s="545"/>
      <c r="R847" s="545"/>
      <c r="S847" s="545"/>
      <c r="T847" s="545"/>
      <c r="U847" s="545"/>
      <c r="V847" s="545"/>
      <c r="W847" s="545"/>
      <c r="X847" s="545"/>
      <c r="Y847" s="545"/>
      <c r="Z847" s="545"/>
    </row>
    <row r="848" ht="9.0" customHeight="1">
      <c r="A848" s="545"/>
      <c r="B848" s="545"/>
      <c r="C848" s="545"/>
      <c r="D848" s="545"/>
      <c r="E848" s="545"/>
      <c r="F848" s="545"/>
      <c r="G848" s="545"/>
      <c r="H848" s="545"/>
      <c r="I848" s="545"/>
      <c r="J848" s="545"/>
      <c r="K848" s="545"/>
      <c r="L848" s="545"/>
      <c r="M848" s="545"/>
      <c r="N848" s="545"/>
      <c r="O848" s="545"/>
      <c r="P848" s="545"/>
      <c r="Q848" s="545"/>
      <c r="R848" s="545"/>
      <c r="S848" s="545"/>
      <c r="T848" s="545"/>
      <c r="U848" s="545"/>
      <c r="V848" s="545"/>
      <c r="W848" s="545"/>
      <c r="X848" s="545"/>
      <c r="Y848" s="545"/>
      <c r="Z848" s="545"/>
    </row>
    <row r="849" ht="9.0" customHeight="1">
      <c r="A849" s="545"/>
      <c r="B849" s="545"/>
      <c r="C849" s="545"/>
      <c r="D849" s="545"/>
      <c r="E849" s="545"/>
      <c r="F849" s="545"/>
      <c r="G849" s="545"/>
      <c r="H849" s="545"/>
      <c r="I849" s="545"/>
      <c r="J849" s="545"/>
      <c r="K849" s="545"/>
      <c r="L849" s="545"/>
      <c r="M849" s="545"/>
      <c r="N849" s="545"/>
      <c r="O849" s="545"/>
      <c r="P849" s="545"/>
      <c r="Q849" s="545"/>
      <c r="R849" s="545"/>
      <c r="S849" s="545"/>
      <c r="T849" s="545"/>
      <c r="U849" s="545"/>
      <c r="V849" s="545"/>
      <c r="W849" s="545"/>
      <c r="X849" s="545"/>
      <c r="Y849" s="545"/>
      <c r="Z849" s="545"/>
    </row>
    <row r="850" ht="9.0" customHeight="1">
      <c r="A850" s="545"/>
      <c r="B850" s="545"/>
      <c r="C850" s="545"/>
      <c r="D850" s="545"/>
      <c r="E850" s="545"/>
      <c r="F850" s="545"/>
      <c r="G850" s="545"/>
      <c r="H850" s="545"/>
      <c r="I850" s="545"/>
      <c r="J850" s="545"/>
      <c r="K850" s="545"/>
      <c r="L850" s="545"/>
      <c r="M850" s="545"/>
      <c r="N850" s="545"/>
      <c r="O850" s="545"/>
      <c r="P850" s="545"/>
      <c r="Q850" s="545"/>
      <c r="R850" s="545"/>
      <c r="S850" s="545"/>
      <c r="T850" s="545"/>
      <c r="U850" s="545"/>
      <c r="V850" s="545"/>
      <c r="W850" s="545"/>
      <c r="X850" s="545"/>
      <c r="Y850" s="545"/>
      <c r="Z850" s="545"/>
    </row>
    <row r="851" ht="9.0" customHeight="1">
      <c r="A851" s="545"/>
      <c r="B851" s="545"/>
      <c r="C851" s="545"/>
      <c r="D851" s="545"/>
      <c r="E851" s="545"/>
      <c r="F851" s="545"/>
      <c r="G851" s="545"/>
      <c r="H851" s="545"/>
      <c r="I851" s="545"/>
      <c r="J851" s="545"/>
      <c r="K851" s="545"/>
      <c r="L851" s="545"/>
      <c r="M851" s="545"/>
      <c r="N851" s="545"/>
      <c r="O851" s="545"/>
      <c r="P851" s="545"/>
      <c r="Q851" s="545"/>
      <c r="R851" s="545"/>
      <c r="S851" s="545"/>
      <c r="T851" s="545"/>
      <c r="U851" s="545"/>
      <c r="V851" s="545"/>
      <c r="W851" s="545"/>
      <c r="X851" s="545"/>
      <c r="Y851" s="545"/>
      <c r="Z851" s="545"/>
    </row>
    <row r="852" ht="9.0" customHeight="1">
      <c r="A852" s="545"/>
      <c r="B852" s="545"/>
      <c r="C852" s="545"/>
      <c r="D852" s="545"/>
      <c r="E852" s="545"/>
      <c r="F852" s="545"/>
      <c r="G852" s="545"/>
      <c r="H852" s="545"/>
      <c r="I852" s="545"/>
      <c r="J852" s="545"/>
      <c r="K852" s="545"/>
      <c r="L852" s="545"/>
      <c r="M852" s="545"/>
      <c r="N852" s="545"/>
      <c r="O852" s="545"/>
      <c r="P852" s="545"/>
      <c r="Q852" s="545"/>
      <c r="R852" s="545"/>
      <c r="S852" s="545"/>
      <c r="T852" s="545"/>
      <c r="U852" s="545"/>
      <c r="V852" s="545"/>
      <c r="W852" s="545"/>
      <c r="X852" s="545"/>
      <c r="Y852" s="545"/>
      <c r="Z852" s="545"/>
    </row>
    <row r="853" ht="9.0" customHeight="1">
      <c r="A853" s="545"/>
      <c r="B853" s="545"/>
      <c r="C853" s="545"/>
      <c r="D853" s="545"/>
      <c r="E853" s="545"/>
      <c r="F853" s="545"/>
      <c r="G853" s="545"/>
      <c r="H853" s="545"/>
      <c r="I853" s="545"/>
      <c r="J853" s="545"/>
      <c r="K853" s="545"/>
      <c r="L853" s="545"/>
      <c r="M853" s="545"/>
      <c r="N853" s="545"/>
      <c r="O853" s="545"/>
      <c r="P853" s="545"/>
      <c r="Q853" s="545"/>
      <c r="R853" s="545"/>
      <c r="S853" s="545"/>
      <c r="T853" s="545"/>
      <c r="U853" s="545"/>
      <c r="V853" s="545"/>
      <c r="W853" s="545"/>
      <c r="X853" s="545"/>
      <c r="Y853" s="545"/>
      <c r="Z853" s="545"/>
    </row>
    <row r="854" ht="9.0" customHeight="1">
      <c r="A854" s="545"/>
      <c r="B854" s="545"/>
      <c r="C854" s="545"/>
      <c r="D854" s="545"/>
      <c r="E854" s="545"/>
      <c r="F854" s="545"/>
      <c r="G854" s="545"/>
      <c r="H854" s="545"/>
      <c r="I854" s="545"/>
      <c r="J854" s="545"/>
      <c r="K854" s="545"/>
      <c r="L854" s="545"/>
      <c r="M854" s="545"/>
      <c r="N854" s="545"/>
      <c r="O854" s="545"/>
      <c r="P854" s="545"/>
      <c r="Q854" s="545"/>
      <c r="R854" s="545"/>
      <c r="S854" s="545"/>
      <c r="T854" s="545"/>
      <c r="U854" s="545"/>
      <c r="V854" s="545"/>
      <c r="W854" s="545"/>
      <c r="X854" s="545"/>
      <c r="Y854" s="545"/>
      <c r="Z854" s="545"/>
    </row>
    <row r="855" ht="9.0" customHeight="1">
      <c r="A855" s="545"/>
      <c r="B855" s="545"/>
      <c r="C855" s="545"/>
      <c r="D855" s="545"/>
      <c r="E855" s="545"/>
      <c r="F855" s="545"/>
      <c r="G855" s="545"/>
      <c r="H855" s="545"/>
      <c r="I855" s="545"/>
      <c r="J855" s="545"/>
      <c r="K855" s="545"/>
      <c r="L855" s="545"/>
      <c r="M855" s="545"/>
      <c r="N855" s="545"/>
      <c r="O855" s="545"/>
      <c r="P855" s="545"/>
      <c r="Q855" s="545"/>
      <c r="R855" s="545"/>
      <c r="S855" s="545"/>
      <c r="T855" s="545"/>
      <c r="U855" s="545"/>
      <c r="V855" s="545"/>
      <c r="W855" s="545"/>
      <c r="X855" s="545"/>
      <c r="Y855" s="545"/>
      <c r="Z855" s="545"/>
    </row>
    <row r="856" ht="9.0" customHeight="1">
      <c r="A856" s="545"/>
      <c r="B856" s="545"/>
      <c r="C856" s="545"/>
      <c r="D856" s="545"/>
      <c r="E856" s="545"/>
      <c r="F856" s="545"/>
      <c r="G856" s="545"/>
      <c r="H856" s="545"/>
      <c r="I856" s="545"/>
      <c r="J856" s="545"/>
      <c r="K856" s="545"/>
      <c r="L856" s="545"/>
      <c r="M856" s="545"/>
      <c r="N856" s="545"/>
      <c r="O856" s="545"/>
      <c r="P856" s="545"/>
      <c r="Q856" s="545"/>
      <c r="R856" s="545"/>
      <c r="S856" s="545"/>
      <c r="T856" s="545"/>
      <c r="U856" s="545"/>
      <c r="V856" s="545"/>
      <c r="W856" s="545"/>
      <c r="X856" s="545"/>
      <c r="Y856" s="545"/>
      <c r="Z856" s="545"/>
    </row>
    <row r="857" ht="9.0" customHeight="1">
      <c r="A857" s="545"/>
      <c r="B857" s="545"/>
      <c r="C857" s="545"/>
      <c r="D857" s="545"/>
      <c r="E857" s="545"/>
      <c r="F857" s="545"/>
      <c r="G857" s="545"/>
      <c r="H857" s="545"/>
      <c r="I857" s="545"/>
      <c r="J857" s="545"/>
      <c r="K857" s="545"/>
      <c r="L857" s="545"/>
      <c r="M857" s="545"/>
      <c r="N857" s="545"/>
      <c r="O857" s="545"/>
      <c r="P857" s="545"/>
      <c r="Q857" s="545"/>
      <c r="R857" s="545"/>
      <c r="S857" s="545"/>
      <c r="T857" s="545"/>
      <c r="U857" s="545"/>
      <c r="V857" s="545"/>
      <c r="W857" s="545"/>
      <c r="X857" s="545"/>
      <c r="Y857" s="545"/>
      <c r="Z857" s="545"/>
    </row>
    <row r="858" ht="9.0" customHeight="1">
      <c r="A858" s="545"/>
      <c r="B858" s="545"/>
      <c r="C858" s="545"/>
      <c r="D858" s="545"/>
      <c r="E858" s="545"/>
      <c r="F858" s="545"/>
      <c r="G858" s="545"/>
      <c r="H858" s="545"/>
      <c r="I858" s="545"/>
      <c r="J858" s="545"/>
      <c r="K858" s="545"/>
      <c r="L858" s="545"/>
      <c r="M858" s="545"/>
      <c r="N858" s="545"/>
      <c r="O858" s="545"/>
      <c r="P858" s="545"/>
      <c r="Q858" s="545"/>
      <c r="R858" s="545"/>
      <c r="S858" s="545"/>
      <c r="T858" s="545"/>
      <c r="U858" s="545"/>
      <c r="V858" s="545"/>
      <c r="W858" s="545"/>
      <c r="X858" s="545"/>
      <c r="Y858" s="545"/>
      <c r="Z858" s="545"/>
    </row>
    <row r="859" ht="9.0" customHeight="1">
      <c r="A859" s="545"/>
      <c r="B859" s="545"/>
      <c r="C859" s="545"/>
      <c r="D859" s="545"/>
      <c r="E859" s="545"/>
      <c r="F859" s="545"/>
      <c r="G859" s="545"/>
      <c r="H859" s="545"/>
      <c r="I859" s="545"/>
      <c r="J859" s="545"/>
      <c r="K859" s="545"/>
      <c r="L859" s="545"/>
      <c r="M859" s="545"/>
      <c r="N859" s="545"/>
      <c r="O859" s="545"/>
      <c r="P859" s="545"/>
      <c r="Q859" s="545"/>
      <c r="R859" s="545"/>
      <c r="S859" s="545"/>
      <c r="T859" s="545"/>
      <c r="U859" s="545"/>
      <c r="V859" s="545"/>
      <c r="W859" s="545"/>
      <c r="X859" s="545"/>
      <c r="Y859" s="545"/>
      <c r="Z859" s="545"/>
    </row>
    <row r="860" ht="9.0" customHeight="1">
      <c r="A860" s="545"/>
      <c r="B860" s="545"/>
      <c r="C860" s="545"/>
      <c r="D860" s="545"/>
      <c r="E860" s="545"/>
      <c r="F860" s="545"/>
      <c r="G860" s="545"/>
      <c r="H860" s="545"/>
      <c r="I860" s="545"/>
      <c r="J860" s="545"/>
      <c r="K860" s="545"/>
      <c r="L860" s="545"/>
      <c r="M860" s="545"/>
      <c r="N860" s="545"/>
      <c r="O860" s="545"/>
      <c r="P860" s="545"/>
      <c r="Q860" s="545"/>
      <c r="R860" s="545"/>
      <c r="S860" s="545"/>
      <c r="T860" s="545"/>
      <c r="U860" s="545"/>
      <c r="V860" s="545"/>
      <c r="W860" s="545"/>
      <c r="X860" s="545"/>
      <c r="Y860" s="545"/>
      <c r="Z860" s="545"/>
    </row>
    <row r="861" ht="9.0" customHeight="1">
      <c r="A861" s="545"/>
      <c r="B861" s="545"/>
      <c r="C861" s="545"/>
      <c r="D861" s="545"/>
      <c r="E861" s="545"/>
      <c r="F861" s="545"/>
      <c r="G861" s="545"/>
      <c r="H861" s="545"/>
      <c r="I861" s="545"/>
      <c r="J861" s="545"/>
      <c r="K861" s="545"/>
      <c r="L861" s="545"/>
      <c r="M861" s="545"/>
      <c r="N861" s="545"/>
      <c r="O861" s="545"/>
      <c r="P861" s="545"/>
      <c r="Q861" s="545"/>
      <c r="R861" s="545"/>
      <c r="S861" s="545"/>
      <c r="T861" s="545"/>
      <c r="U861" s="545"/>
      <c r="V861" s="545"/>
      <c r="W861" s="545"/>
      <c r="X861" s="545"/>
      <c r="Y861" s="545"/>
      <c r="Z861" s="545"/>
    </row>
    <row r="862" ht="9.0" customHeight="1">
      <c r="A862" s="545"/>
      <c r="B862" s="545"/>
      <c r="C862" s="545"/>
      <c r="D862" s="545"/>
      <c r="E862" s="545"/>
      <c r="F862" s="545"/>
      <c r="G862" s="545"/>
      <c r="H862" s="545"/>
      <c r="I862" s="545"/>
      <c r="J862" s="545"/>
      <c r="K862" s="545"/>
      <c r="L862" s="545"/>
      <c r="M862" s="545"/>
      <c r="N862" s="545"/>
      <c r="O862" s="545"/>
      <c r="P862" s="545"/>
      <c r="Q862" s="545"/>
      <c r="R862" s="545"/>
      <c r="S862" s="545"/>
      <c r="T862" s="545"/>
      <c r="U862" s="545"/>
      <c r="V862" s="545"/>
      <c r="W862" s="545"/>
      <c r="X862" s="545"/>
      <c r="Y862" s="545"/>
      <c r="Z862" s="545"/>
    </row>
    <row r="863" ht="9.0" customHeight="1">
      <c r="A863" s="545"/>
      <c r="B863" s="545"/>
      <c r="C863" s="545"/>
      <c r="D863" s="545"/>
      <c r="E863" s="545"/>
      <c r="F863" s="545"/>
      <c r="G863" s="545"/>
      <c r="H863" s="545"/>
      <c r="I863" s="545"/>
      <c r="J863" s="545"/>
      <c r="K863" s="545"/>
      <c r="L863" s="545"/>
      <c r="M863" s="545"/>
      <c r="N863" s="545"/>
      <c r="O863" s="545"/>
      <c r="P863" s="545"/>
      <c r="Q863" s="545"/>
      <c r="R863" s="545"/>
      <c r="S863" s="545"/>
      <c r="T863" s="545"/>
      <c r="U863" s="545"/>
      <c r="V863" s="545"/>
      <c r="W863" s="545"/>
      <c r="X863" s="545"/>
      <c r="Y863" s="545"/>
      <c r="Z863" s="545"/>
    </row>
    <row r="864" ht="9.0" customHeight="1">
      <c r="A864" s="545"/>
      <c r="B864" s="545"/>
      <c r="C864" s="545"/>
      <c r="D864" s="545"/>
      <c r="E864" s="545"/>
      <c r="F864" s="545"/>
      <c r="G864" s="545"/>
      <c r="H864" s="545"/>
      <c r="I864" s="545"/>
      <c r="J864" s="545"/>
      <c r="K864" s="545"/>
      <c r="L864" s="545"/>
      <c r="M864" s="545"/>
      <c r="N864" s="545"/>
      <c r="O864" s="545"/>
      <c r="P864" s="545"/>
      <c r="Q864" s="545"/>
      <c r="R864" s="545"/>
      <c r="S864" s="545"/>
      <c r="T864" s="545"/>
      <c r="U864" s="545"/>
      <c r="V864" s="545"/>
      <c r="W864" s="545"/>
      <c r="X864" s="545"/>
      <c r="Y864" s="545"/>
      <c r="Z864" s="545"/>
    </row>
    <row r="865" ht="9.0" customHeight="1">
      <c r="A865" s="545"/>
      <c r="B865" s="545"/>
      <c r="C865" s="545"/>
      <c r="D865" s="545"/>
      <c r="E865" s="545"/>
      <c r="F865" s="545"/>
      <c r="G865" s="545"/>
      <c r="H865" s="545"/>
      <c r="I865" s="545"/>
      <c r="J865" s="545"/>
      <c r="K865" s="545"/>
      <c r="L865" s="545"/>
      <c r="M865" s="545"/>
      <c r="N865" s="545"/>
      <c r="O865" s="545"/>
      <c r="P865" s="545"/>
      <c r="Q865" s="545"/>
      <c r="R865" s="545"/>
      <c r="S865" s="545"/>
      <c r="T865" s="545"/>
      <c r="U865" s="545"/>
      <c r="V865" s="545"/>
      <c r="W865" s="545"/>
      <c r="X865" s="545"/>
      <c r="Y865" s="545"/>
      <c r="Z865" s="545"/>
    </row>
    <row r="866" ht="9.0" customHeight="1">
      <c r="A866" s="545"/>
      <c r="B866" s="545"/>
      <c r="C866" s="545"/>
      <c r="D866" s="545"/>
      <c r="E866" s="545"/>
      <c r="F866" s="545"/>
      <c r="G866" s="545"/>
      <c r="H866" s="545"/>
      <c r="I866" s="545"/>
      <c r="J866" s="545"/>
      <c r="K866" s="545"/>
      <c r="L866" s="545"/>
      <c r="M866" s="545"/>
      <c r="N866" s="545"/>
      <c r="O866" s="545"/>
      <c r="P866" s="545"/>
      <c r="Q866" s="545"/>
      <c r="R866" s="545"/>
      <c r="S866" s="545"/>
      <c r="T866" s="545"/>
      <c r="U866" s="545"/>
      <c r="V866" s="545"/>
      <c r="W866" s="545"/>
      <c r="X866" s="545"/>
      <c r="Y866" s="545"/>
      <c r="Z866" s="545"/>
    </row>
    <row r="867" ht="9.0" customHeight="1">
      <c r="A867" s="545"/>
      <c r="B867" s="545"/>
      <c r="C867" s="545"/>
      <c r="D867" s="545"/>
      <c r="E867" s="545"/>
      <c r="F867" s="545"/>
      <c r="G867" s="545"/>
      <c r="H867" s="545"/>
      <c r="I867" s="545"/>
      <c r="J867" s="545"/>
      <c r="K867" s="545"/>
      <c r="L867" s="545"/>
      <c r="M867" s="545"/>
      <c r="N867" s="545"/>
      <c r="O867" s="545"/>
      <c r="P867" s="545"/>
      <c r="Q867" s="545"/>
      <c r="R867" s="545"/>
      <c r="S867" s="545"/>
      <c r="T867" s="545"/>
      <c r="U867" s="545"/>
      <c r="V867" s="545"/>
      <c r="W867" s="545"/>
      <c r="X867" s="545"/>
      <c r="Y867" s="545"/>
      <c r="Z867" s="545"/>
    </row>
    <row r="868" ht="9.0" customHeight="1">
      <c r="A868" s="545"/>
      <c r="B868" s="545"/>
      <c r="C868" s="545"/>
      <c r="D868" s="545"/>
      <c r="E868" s="545"/>
      <c r="F868" s="545"/>
      <c r="G868" s="545"/>
      <c r="H868" s="545"/>
      <c r="I868" s="545"/>
      <c r="J868" s="545"/>
      <c r="K868" s="545"/>
      <c r="L868" s="545"/>
      <c r="M868" s="545"/>
      <c r="N868" s="545"/>
      <c r="O868" s="545"/>
      <c r="P868" s="545"/>
      <c r="Q868" s="545"/>
      <c r="R868" s="545"/>
      <c r="S868" s="545"/>
      <c r="T868" s="545"/>
      <c r="U868" s="545"/>
      <c r="V868" s="545"/>
      <c r="W868" s="545"/>
      <c r="X868" s="545"/>
      <c r="Y868" s="545"/>
      <c r="Z868" s="545"/>
    </row>
    <row r="869" ht="9.0" customHeight="1">
      <c r="A869" s="545"/>
      <c r="B869" s="545"/>
      <c r="C869" s="545"/>
      <c r="D869" s="545"/>
      <c r="E869" s="545"/>
      <c r="F869" s="545"/>
      <c r="G869" s="545"/>
      <c r="H869" s="545"/>
      <c r="I869" s="545"/>
      <c r="J869" s="545"/>
      <c r="K869" s="545"/>
      <c r="L869" s="545"/>
      <c r="M869" s="545"/>
      <c r="N869" s="545"/>
      <c r="O869" s="545"/>
      <c r="P869" s="545"/>
      <c r="Q869" s="545"/>
      <c r="R869" s="545"/>
      <c r="S869" s="545"/>
      <c r="T869" s="545"/>
      <c r="U869" s="545"/>
      <c r="V869" s="545"/>
      <c r="W869" s="545"/>
      <c r="X869" s="545"/>
      <c r="Y869" s="545"/>
      <c r="Z869" s="545"/>
    </row>
    <row r="870" ht="9.0" customHeight="1">
      <c r="A870" s="545"/>
      <c r="B870" s="545"/>
      <c r="C870" s="545"/>
      <c r="D870" s="545"/>
      <c r="E870" s="545"/>
      <c r="F870" s="545"/>
      <c r="G870" s="545"/>
      <c r="H870" s="545"/>
      <c r="I870" s="545"/>
      <c r="J870" s="545"/>
      <c r="K870" s="545"/>
      <c r="L870" s="545"/>
      <c r="M870" s="545"/>
      <c r="N870" s="545"/>
      <c r="O870" s="545"/>
      <c r="P870" s="545"/>
      <c r="Q870" s="545"/>
      <c r="R870" s="545"/>
      <c r="S870" s="545"/>
      <c r="T870" s="545"/>
      <c r="U870" s="545"/>
      <c r="V870" s="545"/>
      <c r="W870" s="545"/>
      <c r="X870" s="545"/>
      <c r="Y870" s="545"/>
      <c r="Z870" s="545"/>
    </row>
    <row r="871" ht="9.0" customHeight="1">
      <c r="A871" s="545"/>
      <c r="B871" s="545"/>
      <c r="C871" s="545"/>
      <c r="D871" s="545"/>
      <c r="E871" s="545"/>
      <c r="F871" s="545"/>
      <c r="G871" s="545"/>
      <c r="H871" s="545"/>
      <c r="I871" s="545"/>
      <c r="J871" s="545"/>
      <c r="K871" s="545"/>
      <c r="L871" s="545"/>
      <c r="M871" s="545"/>
      <c r="N871" s="545"/>
      <c r="O871" s="545"/>
      <c r="P871" s="545"/>
      <c r="Q871" s="545"/>
      <c r="R871" s="545"/>
      <c r="S871" s="545"/>
      <c r="T871" s="545"/>
      <c r="U871" s="545"/>
      <c r="V871" s="545"/>
      <c r="W871" s="545"/>
      <c r="X871" s="545"/>
      <c r="Y871" s="545"/>
      <c r="Z871" s="545"/>
    </row>
    <row r="872" ht="9.0" customHeight="1">
      <c r="A872" s="545"/>
      <c r="B872" s="545"/>
      <c r="C872" s="545"/>
      <c r="D872" s="545"/>
      <c r="E872" s="545"/>
      <c r="F872" s="545"/>
      <c r="G872" s="545"/>
      <c r="H872" s="545"/>
      <c r="I872" s="545"/>
      <c r="J872" s="545"/>
      <c r="K872" s="545"/>
      <c r="L872" s="545"/>
      <c r="M872" s="545"/>
      <c r="N872" s="545"/>
      <c r="O872" s="545"/>
      <c r="P872" s="545"/>
      <c r="Q872" s="545"/>
      <c r="R872" s="545"/>
      <c r="S872" s="545"/>
      <c r="T872" s="545"/>
      <c r="U872" s="545"/>
      <c r="V872" s="545"/>
      <c r="W872" s="545"/>
      <c r="X872" s="545"/>
      <c r="Y872" s="545"/>
      <c r="Z872" s="545"/>
    </row>
    <row r="873" ht="9.0" customHeight="1">
      <c r="A873" s="545"/>
      <c r="B873" s="545"/>
      <c r="C873" s="545"/>
      <c r="D873" s="545"/>
      <c r="E873" s="545"/>
      <c r="F873" s="545"/>
      <c r="G873" s="545"/>
      <c r="H873" s="545"/>
      <c r="I873" s="545"/>
      <c r="J873" s="545"/>
      <c r="K873" s="545"/>
      <c r="L873" s="545"/>
      <c r="M873" s="545"/>
      <c r="N873" s="545"/>
      <c r="O873" s="545"/>
      <c r="P873" s="545"/>
      <c r="Q873" s="545"/>
      <c r="R873" s="545"/>
      <c r="S873" s="545"/>
      <c r="T873" s="545"/>
      <c r="U873" s="545"/>
      <c r="V873" s="545"/>
      <c r="W873" s="545"/>
      <c r="X873" s="545"/>
      <c r="Y873" s="545"/>
      <c r="Z873" s="545"/>
    </row>
    <row r="874" ht="9.0" customHeight="1">
      <c r="A874" s="545"/>
      <c r="B874" s="545"/>
      <c r="C874" s="545"/>
      <c r="D874" s="545"/>
      <c r="E874" s="545"/>
      <c r="F874" s="545"/>
      <c r="G874" s="545"/>
      <c r="H874" s="545"/>
      <c r="I874" s="545"/>
      <c r="J874" s="545"/>
      <c r="K874" s="545"/>
      <c r="L874" s="545"/>
      <c r="M874" s="545"/>
      <c r="N874" s="545"/>
      <c r="O874" s="545"/>
      <c r="P874" s="545"/>
      <c r="Q874" s="545"/>
      <c r="R874" s="545"/>
      <c r="S874" s="545"/>
      <c r="T874" s="545"/>
      <c r="U874" s="545"/>
      <c r="V874" s="545"/>
      <c r="W874" s="545"/>
      <c r="X874" s="545"/>
      <c r="Y874" s="545"/>
      <c r="Z874" s="545"/>
    </row>
    <row r="875" ht="9.0" customHeight="1">
      <c r="A875" s="545"/>
      <c r="B875" s="545"/>
      <c r="C875" s="545"/>
      <c r="D875" s="545"/>
      <c r="E875" s="545"/>
      <c r="F875" s="545"/>
      <c r="G875" s="545"/>
      <c r="H875" s="545"/>
      <c r="I875" s="545"/>
      <c r="J875" s="545"/>
      <c r="K875" s="545"/>
      <c r="L875" s="545"/>
      <c r="M875" s="545"/>
      <c r="N875" s="545"/>
      <c r="O875" s="545"/>
      <c r="P875" s="545"/>
      <c r="Q875" s="545"/>
      <c r="R875" s="545"/>
      <c r="S875" s="545"/>
      <c r="T875" s="545"/>
      <c r="U875" s="545"/>
      <c r="V875" s="545"/>
      <c r="W875" s="545"/>
      <c r="X875" s="545"/>
      <c r="Y875" s="545"/>
      <c r="Z875" s="545"/>
    </row>
    <row r="876" ht="9.0" customHeight="1">
      <c r="A876" s="545"/>
      <c r="B876" s="545"/>
      <c r="C876" s="545"/>
      <c r="D876" s="545"/>
      <c r="E876" s="545"/>
      <c r="F876" s="545"/>
      <c r="G876" s="545"/>
      <c r="H876" s="545"/>
      <c r="I876" s="545"/>
      <c r="J876" s="545"/>
      <c r="K876" s="545"/>
      <c r="L876" s="545"/>
      <c r="M876" s="545"/>
      <c r="N876" s="545"/>
      <c r="O876" s="545"/>
      <c r="P876" s="545"/>
      <c r="Q876" s="545"/>
      <c r="R876" s="545"/>
      <c r="S876" s="545"/>
      <c r="T876" s="545"/>
      <c r="U876" s="545"/>
      <c r="V876" s="545"/>
      <c r="W876" s="545"/>
      <c r="X876" s="545"/>
      <c r="Y876" s="545"/>
      <c r="Z876" s="545"/>
    </row>
    <row r="877" ht="9.0" customHeight="1">
      <c r="A877" s="545"/>
      <c r="B877" s="545"/>
      <c r="C877" s="545"/>
      <c r="D877" s="545"/>
      <c r="E877" s="545"/>
      <c r="F877" s="545"/>
      <c r="G877" s="545"/>
      <c r="H877" s="545"/>
      <c r="I877" s="545"/>
      <c r="J877" s="545"/>
      <c r="K877" s="545"/>
      <c r="L877" s="545"/>
      <c r="M877" s="545"/>
      <c r="N877" s="545"/>
      <c r="O877" s="545"/>
      <c r="P877" s="545"/>
      <c r="Q877" s="545"/>
      <c r="R877" s="545"/>
      <c r="S877" s="545"/>
      <c r="T877" s="545"/>
      <c r="U877" s="545"/>
      <c r="V877" s="545"/>
      <c r="W877" s="545"/>
      <c r="X877" s="545"/>
      <c r="Y877" s="545"/>
      <c r="Z877" s="545"/>
    </row>
    <row r="878" ht="9.0" customHeight="1">
      <c r="A878" s="545"/>
      <c r="B878" s="545"/>
      <c r="C878" s="545"/>
      <c r="D878" s="545"/>
      <c r="E878" s="545"/>
      <c r="F878" s="545"/>
      <c r="G878" s="545"/>
      <c r="H878" s="545"/>
      <c r="I878" s="545"/>
      <c r="J878" s="545"/>
      <c r="K878" s="545"/>
      <c r="L878" s="545"/>
      <c r="M878" s="545"/>
      <c r="N878" s="545"/>
      <c r="O878" s="545"/>
      <c r="P878" s="545"/>
      <c r="Q878" s="545"/>
      <c r="R878" s="545"/>
      <c r="S878" s="545"/>
      <c r="T878" s="545"/>
      <c r="U878" s="545"/>
      <c r="V878" s="545"/>
      <c r="W878" s="545"/>
      <c r="X878" s="545"/>
      <c r="Y878" s="545"/>
      <c r="Z878" s="545"/>
    </row>
    <row r="879" ht="9.0" customHeight="1">
      <c r="A879" s="545"/>
      <c r="B879" s="545"/>
      <c r="C879" s="545"/>
      <c r="D879" s="545"/>
      <c r="E879" s="545"/>
      <c r="F879" s="545"/>
      <c r="G879" s="545"/>
      <c r="H879" s="545"/>
      <c r="I879" s="545"/>
      <c r="J879" s="545"/>
      <c r="K879" s="545"/>
      <c r="L879" s="545"/>
      <c r="M879" s="545"/>
      <c r="N879" s="545"/>
      <c r="O879" s="545"/>
      <c r="P879" s="545"/>
      <c r="Q879" s="545"/>
      <c r="R879" s="545"/>
      <c r="S879" s="545"/>
      <c r="T879" s="545"/>
      <c r="U879" s="545"/>
      <c r="V879" s="545"/>
      <c r="W879" s="545"/>
      <c r="X879" s="545"/>
      <c r="Y879" s="545"/>
      <c r="Z879" s="545"/>
    </row>
    <row r="880" ht="9.0" customHeight="1">
      <c r="A880" s="545"/>
      <c r="B880" s="545"/>
      <c r="C880" s="545"/>
      <c r="D880" s="545"/>
      <c r="E880" s="545"/>
      <c r="F880" s="545"/>
      <c r="G880" s="545"/>
      <c r="H880" s="545"/>
      <c r="I880" s="545"/>
      <c r="J880" s="545"/>
      <c r="K880" s="545"/>
      <c r="L880" s="545"/>
      <c r="M880" s="545"/>
      <c r="N880" s="545"/>
      <c r="O880" s="545"/>
      <c r="P880" s="545"/>
      <c r="Q880" s="545"/>
      <c r="R880" s="545"/>
      <c r="S880" s="545"/>
      <c r="T880" s="545"/>
      <c r="U880" s="545"/>
      <c r="V880" s="545"/>
      <c r="W880" s="545"/>
      <c r="X880" s="545"/>
      <c r="Y880" s="545"/>
      <c r="Z880" s="545"/>
    </row>
    <row r="881" ht="9.0" customHeight="1">
      <c r="A881" s="545"/>
      <c r="B881" s="545"/>
      <c r="C881" s="545"/>
      <c r="D881" s="545"/>
      <c r="E881" s="545"/>
      <c r="F881" s="545"/>
      <c r="G881" s="545"/>
      <c r="H881" s="545"/>
      <c r="I881" s="545"/>
      <c r="J881" s="545"/>
      <c r="K881" s="545"/>
      <c r="L881" s="545"/>
      <c r="M881" s="545"/>
      <c r="N881" s="545"/>
      <c r="O881" s="545"/>
      <c r="P881" s="545"/>
      <c r="Q881" s="545"/>
      <c r="R881" s="545"/>
      <c r="S881" s="545"/>
      <c r="T881" s="545"/>
      <c r="U881" s="545"/>
      <c r="V881" s="545"/>
      <c r="W881" s="545"/>
      <c r="X881" s="545"/>
      <c r="Y881" s="545"/>
      <c r="Z881" s="545"/>
    </row>
    <row r="882" ht="9.0" customHeight="1">
      <c r="A882" s="545"/>
      <c r="B882" s="545"/>
      <c r="C882" s="545"/>
      <c r="D882" s="545"/>
      <c r="E882" s="545"/>
      <c r="F882" s="545"/>
      <c r="G882" s="545"/>
      <c r="H882" s="545"/>
      <c r="I882" s="545"/>
      <c r="J882" s="545"/>
      <c r="K882" s="545"/>
      <c r="L882" s="545"/>
      <c r="M882" s="545"/>
      <c r="N882" s="545"/>
      <c r="O882" s="545"/>
      <c r="P882" s="545"/>
      <c r="Q882" s="545"/>
      <c r="R882" s="545"/>
      <c r="S882" s="545"/>
      <c r="T882" s="545"/>
      <c r="U882" s="545"/>
      <c r="V882" s="545"/>
      <c r="W882" s="545"/>
      <c r="X882" s="545"/>
      <c r="Y882" s="545"/>
      <c r="Z882" s="545"/>
    </row>
    <row r="883" ht="9.0" customHeight="1">
      <c r="A883" s="545"/>
      <c r="B883" s="545"/>
      <c r="C883" s="545"/>
      <c r="D883" s="545"/>
      <c r="E883" s="545"/>
      <c r="F883" s="545"/>
      <c r="G883" s="545"/>
      <c r="H883" s="545"/>
      <c r="I883" s="545"/>
      <c r="J883" s="545"/>
      <c r="K883" s="545"/>
      <c r="L883" s="545"/>
      <c r="M883" s="545"/>
      <c r="N883" s="545"/>
      <c r="O883" s="545"/>
      <c r="P883" s="545"/>
      <c r="Q883" s="545"/>
      <c r="R883" s="545"/>
      <c r="S883" s="545"/>
      <c r="T883" s="545"/>
      <c r="U883" s="545"/>
      <c r="V883" s="545"/>
      <c r="W883" s="545"/>
      <c r="X883" s="545"/>
      <c r="Y883" s="545"/>
      <c r="Z883" s="545"/>
    </row>
    <row r="884" ht="9.0" customHeight="1">
      <c r="A884" s="545"/>
      <c r="B884" s="545"/>
      <c r="C884" s="545"/>
      <c r="D884" s="545"/>
      <c r="E884" s="545"/>
      <c r="F884" s="545"/>
      <c r="G884" s="545"/>
      <c r="H884" s="545"/>
      <c r="I884" s="545"/>
      <c r="J884" s="545"/>
      <c r="K884" s="545"/>
      <c r="L884" s="545"/>
      <c r="M884" s="545"/>
      <c r="N884" s="545"/>
      <c r="O884" s="545"/>
      <c r="P884" s="545"/>
      <c r="Q884" s="545"/>
      <c r="R884" s="545"/>
      <c r="S884" s="545"/>
      <c r="T884" s="545"/>
      <c r="U884" s="545"/>
      <c r="V884" s="545"/>
      <c r="W884" s="545"/>
      <c r="X884" s="545"/>
      <c r="Y884" s="545"/>
      <c r="Z884" s="545"/>
    </row>
    <row r="885" ht="9.0" customHeight="1">
      <c r="A885" s="545"/>
      <c r="B885" s="545"/>
      <c r="C885" s="545"/>
      <c r="D885" s="545"/>
      <c r="E885" s="545"/>
      <c r="F885" s="545"/>
      <c r="G885" s="545"/>
      <c r="H885" s="545"/>
      <c r="I885" s="545"/>
      <c r="J885" s="545"/>
      <c r="K885" s="545"/>
      <c r="L885" s="545"/>
      <c r="M885" s="545"/>
      <c r="N885" s="545"/>
      <c r="O885" s="545"/>
      <c r="P885" s="545"/>
      <c r="Q885" s="545"/>
      <c r="R885" s="545"/>
      <c r="S885" s="545"/>
      <c r="T885" s="545"/>
      <c r="U885" s="545"/>
      <c r="V885" s="545"/>
      <c r="W885" s="545"/>
      <c r="X885" s="545"/>
      <c r="Y885" s="545"/>
      <c r="Z885" s="545"/>
    </row>
    <row r="886" ht="9.0" customHeight="1">
      <c r="A886" s="545"/>
      <c r="B886" s="545"/>
      <c r="C886" s="545"/>
      <c r="D886" s="545"/>
      <c r="E886" s="545"/>
      <c r="F886" s="545"/>
      <c r="G886" s="545"/>
      <c r="H886" s="545"/>
      <c r="I886" s="545"/>
      <c r="J886" s="545"/>
      <c r="K886" s="545"/>
      <c r="L886" s="545"/>
      <c r="M886" s="545"/>
      <c r="N886" s="545"/>
      <c r="O886" s="545"/>
      <c r="P886" s="545"/>
      <c r="Q886" s="545"/>
      <c r="R886" s="545"/>
      <c r="S886" s="545"/>
      <c r="T886" s="545"/>
      <c r="U886" s="545"/>
      <c r="V886" s="545"/>
      <c r="W886" s="545"/>
      <c r="X886" s="545"/>
      <c r="Y886" s="545"/>
      <c r="Z886" s="545"/>
    </row>
    <row r="887" ht="9.0" customHeight="1">
      <c r="A887" s="545"/>
      <c r="B887" s="545"/>
      <c r="C887" s="545"/>
      <c r="D887" s="545"/>
      <c r="E887" s="545"/>
      <c r="F887" s="545"/>
      <c r="G887" s="545"/>
      <c r="H887" s="545"/>
      <c r="I887" s="545"/>
      <c r="J887" s="545"/>
      <c r="K887" s="545"/>
      <c r="L887" s="545"/>
      <c r="M887" s="545"/>
      <c r="N887" s="545"/>
      <c r="O887" s="545"/>
      <c r="P887" s="545"/>
      <c r="Q887" s="545"/>
      <c r="R887" s="545"/>
      <c r="S887" s="545"/>
      <c r="T887" s="545"/>
      <c r="U887" s="545"/>
      <c r="V887" s="545"/>
      <c r="W887" s="545"/>
      <c r="X887" s="545"/>
      <c r="Y887" s="545"/>
      <c r="Z887" s="545"/>
    </row>
    <row r="888" ht="9.0" customHeight="1">
      <c r="A888" s="545"/>
      <c r="B888" s="545"/>
      <c r="C888" s="545"/>
      <c r="D888" s="545"/>
      <c r="E888" s="545"/>
      <c r="F888" s="545"/>
      <c r="G888" s="545"/>
      <c r="H888" s="545"/>
      <c r="I888" s="545"/>
      <c r="J888" s="545"/>
      <c r="K888" s="545"/>
      <c r="L888" s="545"/>
      <c r="M888" s="545"/>
      <c r="N888" s="545"/>
      <c r="O888" s="545"/>
      <c r="P888" s="545"/>
      <c r="Q888" s="545"/>
      <c r="R888" s="545"/>
      <c r="S888" s="545"/>
      <c r="T888" s="545"/>
      <c r="U888" s="545"/>
      <c r="V888" s="545"/>
      <c r="W888" s="545"/>
      <c r="X888" s="545"/>
      <c r="Y888" s="545"/>
      <c r="Z888" s="545"/>
    </row>
    <row r="889" ht="9.0" customHeight="1">
      <c r="A889" s="545"/>
      <c r="B889" s="545"/>
      <c r="C889" s="545"/>
      <c r="D889" s="545"/>
      <c r="E889" s="545"/>
      <c r="F889" s="545"/>
      <c r="G889" s="545"/>
      <c r="H889" s="545"/>
      <c r="I889" s="545"/>
      <c r="J889" s="545"/>
      <c r="K889" s="545"/>
      <c r="L889" s="545"/>
      <c r="M889" s="545"/>
      <c r="N889" s="545"/>
      <c r="O889" s="545"/>
      <c r="P889" s="545"/>
      <c r="Q889" s="545"/>
      <c r="R889" s="545"/>
      <c r="S889" s="545"/>
      <c r="T889" s="545"/>
      <c r="U889" s="545"/>
      <c r="V889" s="545"/>
      <c r="W889" s="545"/>
      <c r="X889" s="545"/>
      <c r="Y889" s="545"/>
      <c r="Z889" s="545"/>
    </row>
    <row r="890" ht="9.0" customHeight="1">
      <c r="A890" s="545"/>
      <c r="B890" s="545"/>
      <c r="C890" s="545"/>
      <c r="D890" s="545"/>
      <c r="E890" s="545"/>
      <c r="F890" s="545"/>
      <c r="G890" s="545"/>
      <c r="H890" s="545"/>
      <c r="I890" s="545"/>
      <c r="J890" s="545"/>
      <c r="K890" s="545"/>
      <c r="L890" s="545"/>
      <c r="M890" s="545"/>
      <c r="N890" s="545"/>
      <c r="O890" s="545"/>
      <c r="P890" s="545"/>
      <c r="Q890" s="545"/>
      <c r="R890" s="545"/>
      <c r="S890" s="545"/>
      <c r="T890" s="545"/>
      <c r="U890" s="545"/>
      <c r="V890" s="545"/>
      <c r="W890" s="545"/>
      <c r="X890" s="545"/>
      <c r="Y890" s="545"/>
      <c r="Z890" s="545"/>
    </row>
    <row r="891" ht="9.0" customHeight="1">
      <c r="A891" s="545"/>
      <c r="B891" s="545"/>
      <c r="C891" s="545"/>
      <c r="D891" s="545"/>
      <c r="E891" s="545"/>
      <c r="F891" s="545"/>
      <c r="G891" s="545"/>
      <c r="H891" s="545"/>
      <c r="I891" s="545"/>
      <c r="J891" s="545"/>
      <c r="K891" s="545"/>
      <c r="L891" s="545"/>
      <c r="M891" s="545"/>
      <c r="N891" s="545"/>
      <c r="O891" s="545"/>
      <c r="P891" s="545"/>
      <c r="Q891" s="545"/>
      <c r="R891" s="545"/>
      <c r="S891" s="545"/>
      <c r="T891" s="545"/>
      <c r="U891" s="545"/>
      <c r="V891" s="545"/>
      <c r="W891" s="545"/>
      <c r="X891" s="545"/>
      <c r="Y891" s="545"/>
      <c r="Z891" s="545"/>
    </row>
    <row r="892" ht="9.0" customHeight="1">
      <c r="A892" s="545"/>
      <c r="B892" s="545"/>
      <c r="C892" s="545"/>
      <c r="D892" s="545"/>
      <c r="E892" s="545"/>
      <c r="F892" s="545"/>
      <c r="G892" s="545"/>
      <c r="H892" s="545"/>
      <c r="I892" s="545"/>
      <c r="J892" s="545"/>
      <c r="K892" s="545"/>
      <c r="L892" s="545"/>
      <c r="M892" s="545"/>
      <c r="N892" s="545"/>
      <c r="O892" s="545"/>
      <c r="P892" s="545"/>
      <c r="Q892" s="545"/>
      <c r="R892" s="545"/>
      <c r="S892" s="545"/>
      <c r="T892" s="545"/>
      <c r="U892" s="545"/>
      <c r="V892" s="545"/>
      <c r="W892" s="545"/>
      <c r="X892" s="545"/>
      <c r="Y892" s="545"/>
      <c r="Z892" s="545"/>
    </row>
    <row r="893" ht="9.0" customHeight="1">
      <c r="A893" s="545"/>
      <c r="B893" s="545"/>
      <c r="C893" s="545"/>
      <c r="D893" s="545"/>
      <c r="E893" s="545"/>
      <c r="F893" s="545"/>
      <c r="G893" s="545"/>
      <c r="H893" s="545"/>
      <c r="I893" s="545"/>
      <c r="J893" s="545"/>
      <c r="K893" s="545"/>
      <c r="L893" s="545"/>
      <c r="M893" s="545"/>
      <c r="N893" s="545"/>
      <c r="O893" s="545"/>
      <c r="P893" s="545"/>
      <c r="Q893" s="545"/>
      <c r="R893" s="545"/>
      <c r="S893" s="545"/>
      <c r="T893" s="545"/>
      <c r="U893" s="545"/>
      <c r="V893" s="545"/>
      <c r="W893" s="545"/>
      <c r="X893" s="545"/>
      <c r="Y893" s="545"/>
      <c r="Z893" s="545"/>
    </row>
    <row r="894" ht="9.0" customHeight="1">
      <c r="A894" s="545"/>
      <c r="B894" s="545"/>
      <c r="C894" s="545"/>
      <c r="D894" s="545"/>
      <c r="E894" s="545"/>
      <c r="F894" s="545"/>
      <c r="G894" s="545"/>
      <c r="H894" s="545"/>
      <c r="I894" s="545"/>
      <c r="J894" s="545"/>
      <c r="K894" s="545"/>
      <c r="L894" s="545"/>
      <c r="M894" s="545"/>
      <c r="N894" s="545"/>
      <c r="O894" s="545"/>
      <c r="P894" s="545"/>
      <c r="Q894" s="545"/>
      <c r="R894" s="545"/>
      <c r="S894" s="545"/>
      <c r="T894" s="545"/>
      <c r="U894" s="545"/>
      <c r="V894" s="545"/>
      <c r="W894" s="545"/>
      <c r="X894" s="545"/>
      <c r="Y894" s="545"/>
      <c r="Z894" s="545"/>
    </row>
    <row r="895" ht="9.0" customHeight="1">
      <c r="A895" s="545"/>
      <c r="B895" s="545"/>
      <c r="C895" s="545"/>
      <c r="D895" s="545"/>
      <c r="E895" s="545"/>
      <c r="F895" s="545"/>
      <c r="G895" s="545"/>
      <c r="H895" s="545"/>
      <c r="I895" s="545"/>
      <c r="J895" s="545"/>
      <c r="K895" s="545"/>
      <c r="L895" s="545"/>
      <c r="M895" s="545"/>
      <c r="N895" s="545"/>
      <c r="O895" s="545"/>
      <c r="P895" s="545"/>
      <c r="Q895" s="545"/>
      <c r="R895" s="545"/>
      <c r="S895" s="545"/>
      <c r="T895" s="545"/>
      <c r="U895" s="545"/>
      <c r="V895" s="545"/>
      <c r="W895" s="545"/>
      <c r="X895" s="545"/>
      <c r="Y895" s="545"/>
      <c r="Z895" s="545"/>
    </row>
    <row r="896" ht="9.0" customHeight="1">
      <c r="A896" s="545"/>
      <c r="B896" s="545"/>
      <c r="C896" s="545"/>
      <c r="D896" s="545"/>
      <c r="E896" s="545"/>
      <c r="F896" s="545"/>
      <c r="G896" s="545"/>
      <c r="H896" s="545"/>
      <c r="I896" s="545"/>
      <c r="J896" s="545"/>
      <c r="K896" s="545"/>
      <c r="L896" s="545"/>
      <c r="M896" s="545"/>
      <c r="N896" s="545"/>
      <c r="O896" s="545"/>
      <c r="P896" s="545"/>
      <c r="Q896" s="545"/>
      <c r="R896" s="545"/>
      <c r="S896" s="545"/>
      <c r="T896" s="545"/>
      <c r="U896" s="545"/>
      <c r="V896" s="545"/>
      <c r="W896" s="545"/>
      <c r="X896" s="545"/>
      <c r="Y896" s="545"/>
      <c r="Z896" s="545"/>
    </row>
    <row r="897" ht="9.0" customHeight="1">
      <c r="A897" s="545"/>
      <c r="B897" s="545"/>
      <c r="C897" s="545"/>
      <c r="D897" s="545"/>
      <c r="E897" s="545"/>
      <c r="F897" s="545"/>
      <c r="G897" s="545"/>
      <c r="H897" s="545"/>
      <c r="I897" s="545"/>
      <c r="J897" s="545"/>
      <c r="K897" s="545"/>
      <c r="L897" s="545"/>
      <c r="M897" s="545"/>
      <c r="N897" s="545"/>
      <c r="O897" s="545"/>
      <c r="P897" s="545"/>
      <c r="Q897" s="545"/>
      <c r="R897" s="545"/>
      <c r="S897" s="545"/>
      <c r="T897" s="545"/>
      <c r="U897" s="545"/>
      <c r="V897" s="545"/>
      <c r="W897" s="545"/>
      <c r="X897" s="545"/>
      <c r="Y897" s="545"/>
      <c r="Z897" s="545"/>
    </row>
    <row r="898" ht="9.0" customHeight="1">
      <c r="A898" s="545"/>
      <c r="B898" s="545"/>
      <c r="C898" s="545"/>
      <c r="D898" s="545"/>
      <c r="E898" s="545"/>
      <c r="F898" s="545"/>
      <c r="G898" s="545"/>
      <c r="H898" s="545"/>
      <c r="I898" s="545"/>
      <c r="J898" s="545"/>
      <c r="K898" s="545"/>
      <c r="L898" s="545"/>
      <c r="M898" s="545"/>
      <c r="N898" s="545"/>
      <c r="O898" s="545"/>
      <c r="P898" s="545"/>
      <c r="Q898" s="545"/>
      <c r="R898" s="545"/>
      <c r="S898" s="545"/>
      <c r="T898" s="545"/>
      <c r="U898" s="545"/>
      <c r="V898" s="545"/>
      <c r="W898" s="545"/>
      <c r="X898" s="545"/>
      <c r="Y898" s="545"/>
      <c r="Z898" s="545"/>
    </row>
    <row r="899" ht="9.0" customHeight="1">
      <c r="A899" s="545"/>
      <c r="B899" s="545"/>
      <c r="C899" s="545"/>
      <c r="D899" s="545"/>
      <c r="E899" s="545"/>
      <c r="F899" s="545"/>
      <c r="G899" s="545"/>
      <c r="H899" s="545"/>
      <c r="I899" s="545"/>
      <c r="J899" s="545"/>
      <c r="K899" s="545"/>
      <c r="L899" s="545"/>
      <c r="M899" s="545"/>
      <c r="N899" s="545"/>
      <c r="O899" s="545"/>
      <c r="P899" s="545"/>
      <c r="Q899" s="545"/>
      <c r="R899" s="545"/>
      <c r="S899" s="545"/>
      <c r="T899" s="545"/>
      <c r="U899" s="545"/>
      <c r="V899" s="545"/>
      <c r="W899" s="545"/>
      <c r="X899" s="545"/>
      <c r="Y899" s="545"/>
      <c r="Z899" s="545"/>
    </row>
    <row r="900" ht="9.0" customHeight="1">
      <c r="A900" s="545"/>
      <c r="B900" s="545"/>
      <c r="C900" s="545"/>
      <c r="D900" s="545"/>
      <c r="E900" s="545"/>
      <c r="F900" s="545"/>
      <c r="G900" s="545"/>
      <c r="H900" s="545"/>
      <c r="I900" s="545"/>
      <c r="J900" s="545"/>
      <c r="K900" s="545"/>
      <c r="L900" s="545"/>
      <c r="M900" s="545"/>
      <c r="N900" s="545"/>
      <c r="O900" s="545"/>
      <c r="P900" s="545"/>
      <c r="Q900" s="545"/>
      <c r="R900" s="545"/>
      <c r="S900" s="545"/>
      <c r="T900" s="545"/>
      <c r="U900" s="545"/>
      <c r="V900" s="545"/>
      <c r="W900" s="545"/>
      <c r="X900" s="545"/>
      <c r="Y900" s="545"/>
      <c r="Z900" s="545"/>
    </row>
    <row r="901" ht="9.0" customHeight="1">
      <c r="A901" s="545"/>
      <c r="B901" s="545"/>
      <c r="C901" s="545"/>
      <c r="D901" s="545"/>
      <c r="E901" s="545"/>
      <c r="F901" s="545"/>
      <c r="G901" s="545"/>
      <c r="H901" s="545"/>
      <c r="I901" s="545"/>
      <c r="J901" s="545"/>
      <c r="K901" s="545"/>
      <c r="L901" s="545"/>
      <c r="M901" s="545"/>
      <c r="N901" s="545"/>
      <c r="O901" s="545"/>
      <c r="P901" s="545"/>
      <c r="Q901" s="545"/>
      <c r="R901" s="545"/>
      <c r="S901" s="545"/>
      <c r="T901" s="545"/>
      <c r="U901" s="545"/>
      <c r="V901" s="545"/>
      <c r="W901" s="545"/>
      <c r="X901" s="545"/>
      <c r="Y901" s="545"/>
      <c r="Z901" s="545"/>
    </row>
    <row r="902" ht="9.0" customHeight="1">
      <c r="A902" s="545"/>
      <c r="B902" s="545"/>
      <c r="C902" s="545"/>
      <c r="D902" s="545"/>
      <c r="E902" s="545"/>
      <c r="F902" s="545"/>
      <c r="G902" s="545"/>
      <c r="H902" s="545"/>
      <c r="I902" s="545"/>
      <c r="J902" s="545"/>
      <c r="K902" s="545"/>
      <c r="L902" s="545"/>
      <c r="M902" s="545"/>
      <c r="N902" s="545"/>
      <c r="O902" s="545"/>
      <c r="P902" s="545"/>
      <c r="Q902" s="545"/>
      <c r="R902" s="545"/>
      <c r="S902" s="545"/>
      <c r="T902" s="545"/>
      <c r="U902" s="545"/>
      <c r="V902" s="545"/>
      <c r="W902" s="545"/>
      <c r="X902" s="545"/>
      <c r="Y902" s="545"/>
      <c r="Z902" s="545"/>
    </row>
    <row r="903" ht="9.0" customHeight="1">
      <c r="A903" s="545"/>
      <c r="B903" s="545"/>
      <c r="C903" s="545"/>
      <c r="D903" s="545"/>
      <c r="E903" s="545"/>
      <c r="F903" s="545"/>
      <c r="G903" s="545"/>
      <c r="H903" s="545"/>
      <c r="I903" s="545"/>
      <c r="J903" s="545"/>
      <c r="K903" s="545"/>
      <c r="L903" s="545"/>
      <c r="M903" s="545"/>
      <c r="N903" s="545"/>
      <c r="O903" s="545"/>
      <c r="P903" s="545"/>
      <c r="Q903" s="545"/>
      <c r="R903" s="545"/>
      <c r="S903" s="545"/>
      <c r="T903" s="545"/>
      <c r="U903" s="545"/>
      <c r="V903" s="545"/>
      <c r="W903" s="545"/>
      <c r="X903" s="545"/>
      <c r="Y903" s="545"/>
      <c r="Z903" s="545"/>
    </row>
    <row r="904" ht="9.0" customHeight="1">
      <c r="A904" s="545"/>
      <c r="B904" s="545"/>
      <c r="C904" s="545"/>
      <c r="D904" s="545"/>
      <c r="E904" s="545"/>
      <c r="F904" s="545"/>
      <c r="G904" s="545"/>
      <c r="H904" s="545"/>
      <c r="I904" s="545"/>
      <c r="J904" s="545"/>
      <c r="K904" s="545"/>
      <c r="L904" s="545"/>
      <c r="M904" s="545"/>
      <c r="N904" s="545"/>
      <c r="O904" s="545"/>
      <c r="P904" s="545"/>
      <c r="Q904" s="545"/>
      <c r="R904" s="545"/>
      <c r="S904" s="545"/>
      <c r="T904" s="545"/>
      <c r="U904" s="545"/>
      <c r="V904" s="545"/>
      <c r="W904" s="545"/>
      <c r="X904" s="545"/>
      <c r="Y904" s="545"/>
      <c r="Z904" s="545"/>
    </row>
    <row r="905" ht="9.0" customHeight="1">
      <c r="A905" s="545"/>
      <c r="B905" s="545"/>
      <c r="C905" s="545"/>
      <c r="D905" s="545"/>
      <c r="E905" s="545"/>
      <c r="F905" s="545"/>
      <c r="G905" s="545"/>
      <c r="H905" s="545"/>
      <c r="I905" s="545"/>
      <c r="J905" s="545"/>
      <c r="K905" s="545"/>
      <c r="L905" s="545"/>
      <c r="M905" s="545"/>
      <c r="N905" s="545"/>
      <c r="O905" s="545"/>
      <c r="P905" s="545"/>
      <c r="Q905" s="545"/>
      <c r="R905" s="545"/>
      <c r="S905" s="545"/>
      <c r="T905" s="545"/>
      <c r="U905" s="545"/>
      <c r="V905" s="545"/>
      <c r="W905" s="545"/>
      <c r="X905" s="545"/>
      <c r="Y905" s="545"/>
      <c r="Z905" s="545"/>
    </row>
    <row r="906" ht="9.0" customHeight="1">
      <c r="A906" s="545"/>
      <c r="B906" s="545"/>
      <c r="C906" s="545"/>
      <c r="D906" s="545"/>
      <c r="E906" s="545"/>
      <c r="F906" s="545"/>
      <c r="G906" s="545"/>
      <c r="H906" s="545"/>
      <c r="I906" s="545"/>
      <c r="J906" s="545"/>
      <c r="K906" s="545"/>
      <c r="L906" s="545"/>
      <c r="M906" s="545"/>
      <c r="N906" s="545"/>
      <c r="O906" s="545"/>
      <c r="P906" s="545"/>
      <c r="Q906" s="545"/>
      <c r="R906" s="545"/>
      <c r="S906" s="545"/>
      <c r="T906" s="545"/>
      <c r="U906" s="545"/>
      <c r="V906" s="545"/>
      <c r="W906" s="545"/>
      <c r="X906" s="545"/>
      <c r="Y906" s="545"/>
      <c r="Z906" s="545"/>
    </row>
    <row r="907" ht="9.0" customHeight="1">
      <c r="A907" s="545"/>
      <c r="B907" s="545"/>
      <c r="C907" s="545"/>
      <c r="D907" s="545"/>
      <c r="E907" s="545"/>
      <c r="F907" s="545"/>
      <c r="G907" s="545"/>
      <c r="H907" s="545"/>
      <c r="I907" s="545"/>
      <c r="J907" s="545"/>
      <c r="K907" s="545"/>
      <c r="L907" s="545"/>
      <c r="M907" s="545"/>
      <c r="N907" s="545"/>
      <c r="O907" s="545"/>
      <c r="P907" s="545"/>
      <c r="Q907" s="545"/>
      <c r="R907" s="545"/>
      <c r="S907" s="545"/>
      <c r="T907" s="545"/>
      <c r="U907" s="545"/>
      <c r="V907" s="545"/>
      <c r="W907" s="545"/>
      <c r="X907" s="545"/>
      <c r="Y907" s="545"/>
      <c r="Z907" s="545"/>
    </row>
    <row r="908" ht="9.0" customHeight="1">
      <c r="A908" s="545"/>
      <c r="B908" s="545"/>
      <c r="C908" s="545"/>
      <c r="D908" s="545"/>
      <c r="E908" s="545"/>
      <c r="F908" s="545"/>
      <c r="G908" s="545"/>
      <c r="H908" s="545"/>
      <c r="I908" s="545"/>
      <c r="J908" s="545"/>
      <c r="K908" s="545"/>
      <c r="L908" s="545"/>
      <c r="M908" s="545"/>
      <c r="N908" s="545"/>
      <c r="O908" s="545"/>
      <c r="P908" s="545"/>
      <c r="Q908" s="545"/>
      <c r="R908" s="545"/>
      <c r="S908" s="545"/>
      <c r="T908" s="545"/>
      <c r="U908" s="545"/>
      <c r="V908" s="545"/>
      <c r="W908" s="545"/>
      <c r="X908" s="545"/>
      <c r="Y908" s="545"/>
      <c r="Z908" s="545"/>
    </row>
    <row r="909" ht="9.0" customHeight="1">
      <c r="A909" s="545"/>
      <c r="B909" s="545"/>
      <c r="C909" s="545"/>
      <c r="D909" s="545"/>
      <c r="E909" s="545"/>
      <c r="F909" s="545"/>
      <c r="G909" s="545"/>
      <c r="H909" s="545"/>
      <c r="I909" s="545"/>
      <c r="J909" s="545"/>
      <c r="K909" s="545"/>
      <c r="L909" s="545"/>
      <c r="M909" s="545"/>
      <c r="N909" s="545"/>
      <c r="O909" s="545"/>
      <c r="P909" s="545"/>
      <c r="Q909" s="545"/>
      <c r="R909" s="545"/>
      <c r="S909" s="545"/>
      <c r="T909" s="545"/>
      <c r="U909" s="545"/>
      <c r="V909" s="545"/>
      <c r="W909" s="545"/>
      <c r="X909" s="545"/>
      <c r="Y909" s="545"/>
      <c r="Z909" s="545"/>
    </row>
    <row r="910" ht="9.0" customHeight="1">
      <c r="A910" s="545"/>
      <c r="B910" s="545"/>
      <c r="C910" s="545"/>
      <c r="D910" s="545"/>
      <c r="E910" s="545"/>
      <c r="F910" s="545"/>
      <c r="G910" s="545"/>
      <c r="H910" s="545"/>
      <c r="I910" s="545"/>
      <c r="J910" s="545"/>
      <c r="K910" s="545"/>
      <c r="L910" s="545"/>
      <c r="M910" s="545"/>
      <c r="N910" s="545"/>
      <c r="O910" s="545"/>
      <c r="P910" s="545"/>
      <c r="Q910" s="545"/>
      <c r="R910" s="545"/>
      <c r="S910" s="545"/>
      <c r="T910" s="545"/>
      <c r="U910" s="545"/>
      <c r="V910" s="545"/>
      <c r="W910" s="545"/>
      <c r="X910" s="545"/>
      <c r="Y910" s="545"/>
      <c r="Z910" s="545"/>
    </row>
    <row r="911" ht="9.0" customHeight="1">
      <c r="A911" s="545"/>
      <c r="B911" s="545"/>
      <c r="C911" s="545"/>
      <c r="D911" s="545"/>
      <c r="E911" s="545"/>
      <c r="F911" s="545"/>
      <c r="G911" s="545"/>
      <c r="H911" s="545"/>
      <c r="I911" s="545"/>
      <c r="J911" s="545"/>
      <c r="K911" s="545"/>
      <c r="L911" s="545"/>
      <c r="M911" s="545"/>
      <c r="N911" s="545"/>
      <c r="O911" s="545"/>
      <c r="P911" s="545"/>
      <c r="Q911" s="545"/>
      <c r="R911" s="545"/>
      <c r="S911" s="545"/>
      <c r="T911" s="545"/>
      <c r="U911" s="545"/>
      <c r="V911" s="545"/>
      <c r="W911" s="545"/>
      <c r="X911" s="545"/>
      <c r="Y911" s="545"/>
      <c r="Z911" s="545"/>
    </row>
    <row r="912" ht="9.0" customHeight="1">
      <c r="A912" s="545"/>
      <c r="B912" s="545"/>
      <c r="C912" s="545"/>
      <c r="D912" s="545"/>
      <c r="E912" s="545"/>
      <c r="F912" s="545"/>
      <c r="G912" s="545"/>
      <c r="H912" s="545"/>
      <c r="I912" s="545"/>
      <c r="J912" s="545"/>
      <c r="K912" s="545"/>
      <c r="L912" s="545"/>
      <c r="M912" s="545"/>
      <c r="N912" s="545"/>
      <c r="O912" s="545"/>
      <c r="P912" s="545"/>
      <c r="Q912" s="545"/>
      <c r="R912" s="545"/>
      <c r="S912" s="545"/>
      <c r="T912" s="545"/>
      <c r="U912" s="545"/>
      <c r="V912" s="545"/>
      <c r="W912" s="545"/>
      <c r="X912" s="545"/>
      <c r="Y912" s="545"/>
      <c r="Z912" s="545"/>
    </row>
    <row r="913" ht="9.0" customHeight="1">
      <c r="A913" s="545"/>
      <c r="B913" s="545"/>
      <c r="C913" s="545"/>
      <c r="D913" s="545"/>
      <c r="E913" s="545"/>
      <c r="F913" s="545"/>
      <c r="G913" s="545"/>
      <c r="H913" s="545"/>
      <c r="I913" s="545"/>
      <c r="J913" s="545"/>
      <c r="K913" s="545"/>
      <c r="L913" s="545"/>
      <c r="M913" s="545"/>
      <c r="N913" s="545"/>
      <c r="O913" s="545"/>
      <c r="P913" s="545"/>
      <c r="Q913" s="545"/>
      <c r="R913" s="545"/>
      <c r="S913" s="545"/>
      <c r="T913" s="545"/>
      <c r="U913" s="545"/>
      <c r="V913" s="545"/>
      <c r="W913" s="545"/>
      <c r="X913" s="545"/>
      <c r="Y913" s="545"/>
      <c r="Z913" s="545"/>
    </row>
    <row r="914" ht="9.0" customHeight="1">
      <c r="A914" s="545"/>
      <c r="B914" s="545"/>
      <c r="C914" s="545"/>
      <c r="D914" s="545"/>
      <c r="E914" s="545"/>
      <c r="F914" s="545"/>
      <c r="G914" s="545"/>
      <c r="H914" s="545"/>
      <c r="I914" s="545"/>
      <c r="J914" s="545"/>
      <c r="K914" s="545"/>
      <c r="L914" s="545"/>
      <c r="M914" s="545"/>
      <c r="N914" s="545"/>
      <c r="O914" s="545"/>
      <c r="P914" s="545"/>
      <c r="Q914" s="545"/>
      <c r="R914" s="545"/>
      <c r="S914" s="545"/>
      <c r="T914" s="545"/>
      <c r="U914" s="545"/>
      <c r="V914" s="545"/>
      <c r="W914" s="545"/>
      <c r="X914" s="545"/>
      <c r="Y914" s="545"/>
      <c r="Z914" s="545"/>
    </row>
    <row r="915" ht="9.0" customHeight="1">
      <c r="A915" s="545"/>
      <c r="B915" s="545"/>
      <c r="C915" s="545"/>
      <c r="D915" s="545"/>
      <c r="E915" s="545"/>
      <c r="F915" s="545"/>
      <c r="G915" s="545"/>
      <c r="H915" s="545"/>
      <c r="I915" s="545"/>
      <c r="J915" s="545"/>
      <c r="K915" s="545"/>
      <c r="L915" s="545"/>
      <c r="M915" s="545"/>
      <c r="N915" s="545"/>
      <c r="O915" s="545"/>
      <c r="P915" s="545"/>
      <c r="Q915" s="545"/>
      <c r="R915" s="545"/>
      <c r="S915" s="545"/>
      <c r="T915" s="545"/>
      <c r="U915" s="545"/>
      <c r="V915" s="545"/>
      <c r="W915" s="545"/>
      <c r="X915" s="545"/>
      <c r="Y915" s="545"/>
      <c r="Z915" s="545"/>
    </row>
    <row r="916" ht="9.0" customHeight="1">
      <c r="A916" s="545"/>
      <c r="B916" s="545"/>
      <c r="C916" s="545"/>
      <c r="D916" s="545"/>
      <c r="E916" s="545"/>
      <c r="F916" s="545"/>
      <c r="G916" s="545"/>
      <c r="H916" s="545"/>
      <c r="I916" s="545"/>
      <c r="J916" s="545"/>
      <c r="K916" s="545"/>
      <c r="L916" s="545"/>
      <c r="M916" s="545"/>
      <c r="N916" s="545"/>
      <c r="O916" s="545"/>
      <c r="P916" s="545"/>
      <c r="Q916" s="545"/>
      <c r="R916" s="545"/>
      <c r="S916" s="545"/>
      <c r="T916" s="545"/>
      <c r="U916" s="545"/>
      <c r="V916" s="545"/>
      <c r="W916" s="545"/>
      <c r="X916" s="545"/>
      <c r="Y916" s="545"/>
      <c r="Z916" s="545"/>
    </row>
    <row r="917" ht="9.0" customHeight="1">
      <c r="A917" s="545"/>
      <c r="B917" s="545"/>
      <c r="C917" s="545"/>
      <c r="D917" s="545"/>
      <c r="E917" s="545"/>
      <c r="F917" s="545"/>
      <c r="G917" s="545"/>
      <c r="H917" s="545"/>
      <c r="I917" s="545"/>
      <c r="J917" s="545"/>
      <c r="K917" s="545"/>
      <c r="L917" s="545"/>
      <c r="M917" s="545"/>
      <c r="N917" s="545"/>
      <c r="O917" s="545"/>
      <c r="P917" s="545"/>
      <c r="Q917" s="545"/>
      <c r="R917" s="545"/>
      <c r="S917" s="545"/>
      <c r="T917" s="545"/>
      <c r="U917" s="545"/>
      <c r="V917" s="545"/>
      <c r="W917" s="545"/>
      <c r="X917" s="545"/>
      <c r="Y917" s="545"/>
      <c r="Z917" s="545"/>
    </row>
    <row r="918" ht="9.0" customHeight="1">
      <c r="A918" s="545"/>
      <c r="B918" s="545"/>
      <c r="C918" s="545"/>
      <c r="D918" s="545"/>
      <c r="E918" s="545"/>
      <c r="F918" s="545"/>
      <c r="G918" s="545"/>
      <c r="H918" s="545"/>
      <c r="I918" s="545"/>
      <c r="J918" s="545"/>
      <c r="K918" s="545"/>
      <c r="L918" s="545"/>
      <c r="M918" s="545"/>
      <c r="N918" s="545"/>
      <c r="O918" s="545"/>
      <c r="P918" s="545"/>
      <c r="Q918" s="545"/>
      <c r="R918" s="545"/>
      <c r="S918" s="545"/>
      <c r="T918" s="545"/>
      <c r="U918" s="545"/>
      <c r="V918" s="545"/>
      <c r="W918" s="545"/>
      <c r="X918" s="545"/>
      <c r="Y918" s="545"/>
      <c r="Z918" s="545"/>
    </row>
    <row r="919" ht="9.0" customHeight="1">
      <c r="A919" s="545"/>
      <c r="B919" s="545"/>
      <c r="C919" s="545"/>
      <c r="D919" s="545"/>
      <c r="E919" s="545"/>
      <c r="F919" s="545"/>
      <c r="G919" s="545"/>
      <c r="H919" s="545"/>
      <c r="I919" s="545"/>
      <c r="J919" s="545"/>
      <c r="K919" s="545"/>
      <c r="L919" s="545"/>
      <c r="M919" s="545"/>
      <c r="N919" s="545"/>
      <c r="O919" s="545"/>
      <c r="P919" s="545"/>
      <c r="Q919" s="545"/>
      <c r="R919" s="545"/>
      <c r="S919" s="545"/>
      <c r="T919" s="545"/>
      <c r="U919" s="545"/>
      <c r="V919" s="545"/>
      <c r="W919" s="545"/>
      <c r="X919" s="545"/>
      <c r="Y919" s="545"/>
      <c r="Z919" s="545"/>
    </row>
    <row r="920" ht="9.0" customHeight="1">
      <c r="A920" s="545"/>
      <c r="B920" s="545"/>
      <c r="C920" s="545"/>
      <c r="D920" s="545"/>
      <c r="E920" s="545"/>
      <c r="F920" s="545"/>
      <c r="G920" s="545"/>
      <c r="H920" s="545"/>
      <c r="I920" s="545"/>
      <c r="J920" s="545"/>
      <c r="K920" s="545"/>
      <c r="L920" s="545"/>
      <c r="M920" s="545"/>
      <c r="N920" s="545"/>
      <c r="O920" s="545"/>
      <c r="P920" s="545"/>
      <c r="Q920" s="545"/>
      <c r="R920" s="545"/>
      <c r="S920" s="545"/>
      <c r="T920" s="545"/>
      <c r="U920" s="545"/>
      <c r="V920" s="545"/>
      <c r="W920" s="545"/>
      <c r="X920" s="545"/>
      <c r="Y920" s="545"/>
      <c r="Z920" s="545"/>
    </row>
    <row r="921" ht="9.0" customHeight="1">
      <c r="A921" s="545"/>
      <c r="B921" s="545"/>
      <c r="C921" s="545"/>
      <c r="D921" s="545"/>
      <c r="E921" s="545"/>
      <c r="F921" s="545"/>
      <c r="G921" s="545"/>
      <c r="H921" s="545"/>
      <c r="I921" s="545"/>
      <c r="J921" s="545"/>
      <c r="K921" s="545"/>
      <c r="L921" s="545"/>
      <c r="M921" s="545"/>
      <c r="N921" s="545"/>
      <c r="O921" s="545"/>
      <c r="P921" s="545"/>
      <c r="Q921" s="545"/>
      <c r="R921" s="545"/>
      <c r="S921" s="545"/>
      <c r="T921" s="545"/>
      <c r="U921" s="545"/>
      <c r="V921" s="545"/>
      <c r="W921" s="545"/>
      <c r="X921" s="545"/>
      <c r="Y921" s="545"/>
      <c r="Z921" s="545"/>
    </row>
    <row r="922" ht="9.0" customHeight="1">
      <c r="A922" s="545"/>
      <c r="B922" s="545"/>
      <c r="C922" s="545"/>
      <c r="D922" s="545"/>
      <c r="E922" s="545"/>
      <c r="F922" s="545"/>
      <c r="G922" s="545"/>
      <c r="H922" s="545"/>
      <c r="I922" s="545"/>
      <c r="J922" s="545"/>
      <c r="K922" s="545"/>
      <c r="L922" s="545"/>
      <c r="M922" s="545"/>
      <c r="N922" s="545"/>
      <c r="O922" s="545"/>
      <c r="P922" s="545"/>
      <c r="Q922" s="545"/>
      <c r="R922" s="545"/>
      <c r="S922" s="545"/>
      <c r="T922" s="545"/>
      <c r="U922" s="545"/>
      <c r="V922" s="545"/>
      <c r="W922" s="545"/>
      <c r="X922" s="545"/>
      <c r="Y922" s="545"/>
      <c r="Z922" s="545"/>
    </row>
    <row r="923" ht="9.0" customHeight="1">
      <c r="A923" s="545"/>
      <c r="B923" s="545"/>
      <c r="C923" s="545"/>
      <c r="D923" s="545"/>
      <c r="E923" s="545"/>
      <c r="F923" s="545"/>
      <c r="G923" s="545"/>
      <c r="H923" s="545"/>
      <c r="I923" s="545"/>
      <c r="J923" s="545"/>
      <c r="K923" s="545"/>
      <c r="L923" s="545"/>
      <c r="M923" s="545"/>
      <c r="N923" s="545"/>
      <c r="O923" s="545"/>
      <c r="P923" s="545"/>
      <c r="Q923" s="545"/>
      <c r="R923" s="545"/>
      <c r="S923" s="545"/>
      <c r="T923" s="545"/>
      <c r="U923" s="545"/>
      <c r="V923" s="545"/>
      <c r="W923" s="545"/>
      <c r="X923" s="545"/>
      <c r="Y923" s="545"/>
      <c r="Z923" s="545"/>
    </row>
    <row r="924" ht="9.0" customHeight="1">
      <c r="A924" s="545"/>
      <c r="B924" s="545"/>
      <c r="C924" s="545"/>
      <c r="D924" s="545"/>
      <c r="E924" s="545"/>
      <c r="F924" s="545"/>
      <c r="G924" s="545"/>
      <c r="H924" s="545"/>
      <c r="I924" s="545"/>
      <c r="J924" s="545"/>
      <c r="K924" s="545"/>
      <c r="L924" s="545"/>
      <c r="M924" s="545"/>
      <c r="N924" s="545"/>
      <c r="O924" s="545"/>
      <c r="P924" s="545"/>
      <c r="Q924" s="545"/>
      <c r="R924" s="545"/>
      <c r="S924" s="545"/>
      <c r="T924" s="545"/>
      <c r="U924" s="545"/>
      <c r="V924" s="545"/>
      <c r="W924" s="545"/>
      <c r="X924" s="545"/>
      <c r="Y924" s="545"/>
      <c r="Z924" s="545"/>
    </row>
    <row r="925" ht="9.0" customHeight="1">
      <c r="A925" s="545"/>
      <c r="B925" s="545"/>
      <c r="C925" s="545"/>
      <c r="D925" s="545"/>
      <c r="E925" s="545"/>
      <c r="F925" s="545"/>
      <c r="G925" s="545"/>
      <c r="H925" s="545"/>
      <c r="I925" s="545"/>
      <c r="J925" s="545"/>
      <c r="K925" s="545"/>
      <c r="L925" s="545"/>
      <c r="M925" s="545"/>
      <c r="N925" s="545"/>
      <c r="O925" s="545"/>
      <c r="P925" s="545"/>
      <c r="Q925" s="545"/>
      <c r="R925" s="545"/>
      <c r="S925" s="545"/>
      <c r="T925" s="545"/>
      <c r="U925" s="545"/>
      <c r="V925" s="545"/>
      <c r="W925" s="545"/>
      <c r="X925" s="545"/>
      <c r="Y925" s="545"/>
      <c r="Z925" s="545"/>
    </row>
    <row r="926" ht="9.0" customHeight="1">
      <c r="A926" s="545"/>
      <c r="B926" s="545"/>
      <c r="C926" s="545"/>
      <c r="D926" s="545"/>
      <c r="E926" s="545"/>
      <c r="F926" s="545"/>
      <c r="G926" s="545"/>
      <c r="H926" s="545"/>
      <c r="I926" s="545"/>
      <c r="J926" s="545"/>
      <c r="K926" s="545"/>
      <c r="L926" s="545"/>
      <c r="M926" s="545"/>
      <c r="N926" s="545"/>
      <c r="O926" s="545"/>
      <c r="P926" s="545"/>
      <c r="Q926" s="545"/>
      <c r="R926" s="545"/>
      <c r="S926" s="545"/>
      <c r="T926" s="545"/>
      <c r="U926" s="545"/>
      <c r="V926" s="545"/>
      <c r="W926" s="545"/>
      <c r="X926" s="545"/>
      <c r="Y926" s="545"/>
      <c r="Z926" s="545"/>
    </row>
    <row r="927" ht="9.0" customHeight="1">
      <c r="A927" s="545"/>
      <c r="B927" s="545"/>
      <c r="C927" s="545"/>
      <c r="D927" s="545"/>
      <c r="E927" s="545"/>
      <c r="F927" s="545"/>
      <c r="G927" s="545"/>
      <c r="H927" s="545"/>
      <c r="I927" s="545"/>
      <c r="J927" s="545"/>
      <c r="K927" s="545"/>
      <c r="L927" s="545"/>
      <c r="M927" s="545"/>
      <c r="N927" s="545"/>
      <c r="O927" s="545"/>
      <c r="P927" s="545"/>
      <c r="Q927" s="545"/>
      <c r="R927" s="545"/>
      <c r="S927" s="545"/>
      <c r="T927" s="545"/>
      <c r="U927" s="545"/>
      <c r="V927" s="545"/>
      <c r="W927" s="545"/>
      <c r="X927" s="545"/>
      <c r="Y927" s="545"/>
      <c r="Z927" s="545"/>
    </row>
    <row r="928" ht="9.0" customHeight="1">
      <c r="A928" s="545"/>
      <c r="B928" s="545"/>
      <c r="C928" s="545"/>
      <c r="D928" s="545"/>
      <c r="E928" s="545"/>
      <c r="F928" s="545"/>
      <c r="G928" s="545"/>
      <c r="H928" s="545"/>
      <c r="I928" s="545"/>
      <c r="J928" s="545"/>
      <c r="K928" s="545"/>
      <c r="L928" s="545"/>
      <c r="M928" s="545"/>
      <c r="N928" s="545"/>
      <c r="O928" s="545"/>
      <c r="P928" s="545"/>
      <c r="Q928" s="545"/>
      <c r="R928" s="545"/>
      <c r="S928" s="545"/>
      <c r="T928" s="545"/>
      <c r="U928" s="545"/>
      <c r="V928" s="545"/>
      <c r="W928" s="545"/>
      <c r="X928" s="545"/>
      <c r="Y928" s="545"/>
      <c r="Z928" s="545"/>
    </row>
    <row r="929" ht="9.0" customHeight="1">
      <c r="A929" s="545"/>
      <c r="B929" s="545"/>
      <c r="C929" s="545"/>
      <c r="D929" s="545"/>
      <c r="E929" s="545"/>
      <c r="F929" s="545"/>
      <c r="G929" s="545"/>
      <c r="H929" s="545"/>
      <c r="I929" s="545"/>
      <c r="J929" s="545"/>
      <c r="K929" s="545"/>
      <c r="L929" s="545"/>
      <c r="M929" s="545"/>
      <c r="N929" s="545"/>
      <c r="O929" s="545"/>
      <c r="P929" s="545"/>
      <c r="Q929" s="545"/>
      <c r="R929" s="545"/>
      <c r="S929" s="545"/>
      <c r="T929" s="545"/>
      <c r="U929" s="545"/>
      <c r="V929" s="545"/>
      <c r="W929" s="545"/>
      <c r="X929" s="545"/>
      <c r="Y929" s="545"/>
      <c r="Z929" s="545"/>
    </row>
    <row r="930" ht="9.0" customHeight="1">
      <c r="A930" s="545"/>
      <c r="B930" s="545"/>
      <c r="C930" s="545"/>
      <c r="D930" s="545"/>
      <c r="E930" s="545"/>
      <c r="F930" s="545"/>
      <c r="G930" s="545"/>
      <c r="H930" s="545"/>
      <c r="I930" s="545"/>
      <c r="J930" s="545"/>
      <c r="K930" s="545"/>
      <c r="L930" s="545"/>
      <c r="M930" s="545"/>
      <c r="N930" s="545"/>
      <c r="O930" s="545"/>
      <c r="P930" s="545"/>
      <c r="Q930" s="545"/>
      <c r="R930" s="545"/>
      <c r="S930" s="545"/>
      <c r="T930" s="545"/>
      <c r="U930" s="545"/>
      <c r="V930" s="545"/>
      <c r="W930" s="545"/>
      <c r="X930" s="545"/>
      <c r="Y930" s="545"/>
      <c r="Z930" s="545"/>
    </row>
    <row r="931" ht="9.0" customHeight="1">
      <c r="A931" s="545"/>
      <c r="B931" s="545"/>
      <c r="C931" s="545"/>
      <c r="D931" s="545"/>
      <c r="E931" s="545"/>
      <c r="F931" s="545"/>
      <c r="G931" s="545"/>
      <c r="H931" s="545"/>
      <c r="I931" s="545"/>
      <c r="J931" s="545"/>
      <c r="K931" s="545"/>
      <c r="L931" s="545"/>
      <c r="M931" s="545"/>
      <c r="N931" s="545"/>
      <c r="O931" s="545"/>
      <c r="P931" s="545"/>
      <c r="Q931" s="545"/>
      <c r="R931" s="545"/>
      <c r="S931" s="545"/>
      <c r="T931" s="545"/>
      <c r="U931" s="545"/>
      <c r="V931" s="545"/>
      <c r="W931" s="545"/>
      <c r="X931" s="545"/>
      <c r="Y931" s="545"/>
      <c r="Z931" s="545"/>
    </row>
    <row r="932" ht="9.0" customHeight="1">
      <c r="A932" s="545"/>
      <c r="B932" s="545"/>
      <c r="C932" s="545"/>
      <c r="D932" s="545"/>
      <c r="E932" s="545"/>
      <c r="F932" s="545"/>
      <c r="G932" s="545"/>
      <c r="H932" s="545"/>
      <c r="I932" s="545"/>
      <c r="J932" s="545"/>
      <c r="K932" s="545"/>
      <c r="L932" s="545"/>
      <c r="M932" s="545"/>
      <c r="N932" s="545"/>
      <c r="O932" s="545"/>
      <c r="P932" s="545"/>
      <c r="Q932" s="545"/>
      <c r="R932" s="545"/>
      <c r="S932" s="545"/>
      <c r="T932" s="545"/>
      <c r="U932" s="545"/>
      <c r="V932" s="545"/>
      <c r="W932" s="545"/>
      <c r="X932" s="545"/>
      <c r="Y932" s="545"/>
      <c r="Z932" s="545"/>
    </row>
    <row r="933" ht="9.0" customHeight="1">
      <c r="A933" s="545"/>
      <c r="B933" s="545"/>
      <c r="C933" s="545"/>
      <c r="D933" s="545"/>
      <c r="E933" s="545"/>
      <c r="F933" s="545"/>
      <c r="G933" s="545"/>
      <c r="H933" s="545"/>
      <c r="I933" s="545"/>
      <c r="J933" s="545"/>
      <c r="K933" s="545"/>
      <c r="L933" s="545"/>
      <c r="M933" s="545"/>
      <c r="N933" s="545"/>
      <c r="O933" s="545"/>
      <c r="P933" s="545"/>
      <c r="Q933" s="545"/>
      <c r="R933" s="545"/>
      <c r="S933" s="545"/>
      <c r="T933" s="545"/>
      <c r="U933" s="545"/>
      <c r="V933" s="545"/>
      <c r="W933" s="545"/>
      <c r="X933" s="545"/>
      <c r="Y933" s="545"/>
      <c r="Z933" s="545"/>
    </row>
    <row r="934" ht="9.0" customHeight="1">
      <c r="A934" s="545"/>
      <c r="B934" s="545"/>
      <c r="C934" s="545"/>
      <c r="D934" s="545"/>
      <c r="E934" s="545"/>
      <c r="F934" s="545"/>
      <c r="G934" s="545"/>
      <c r="H934" s="545"/>
      <c r="I934" s="545"/>
      <c r="J934" s="545"/>
      <c r="K934" s="545"/>
      <c r="L934" s="545"/>
      <c r="M934" s="545"/>
      <c r="N934" s="545"/>
      <c r="O934" s="545"/>
      <c r="P934" s="545"/>
      <c r="Q934" s="545"/>
      <c r="R934" s="545"/>
      <c r="S934" s="545"/>
      <c r="T934" s="545"/>
      <c r="U934" s="545"/>
      <c r="V934" s="545"/>
      <c r="W934" s="545"/>
      <c r="X934" s="545"/>
      <c r="Y934" s="545"/>
      <c r="Z934" s="545"/>
    </row>
    <row r="935" ht="9.0" customHeight="1">
      <c r="A935" s="545"/>
      <c r="B935" s="545"/>
      <c r="C935" s="545"/>
      <c r="D935" s="545"/>
      <c r="E935" s="545"/>
      <c r="F935" s="545"/>
      <c r="G935" s="545"/>
      <c r="H935" s="545"/>
      <c r="I935" s="545"/>
      <c r="J935" s="545"/>
      <c r="K935" s="545"/>
      <c r="L935" s="545"/>
      <c r="M935" s="545"/>
      <c r="N935" s="545"/>
      <c r="O935" s="545"/>
      <c r="P935" s="545"/>
      <c r="Q935" s="545"/>
      <c r="R935" s="545"/>
      <c r="S935" s="545"/>
      <c r="T935" s="545"/>
      <c r="U935" s="545"/>
      <c r="V935" s="545"/>
      <c r="W935" s="545"/>
      <c r="X935" s="545"/>
      <c r="Y935" s="545"/>
      <c r="Z935" s="545"/>
    </row>
    <row r="936" ht="9.0" customHeight="1">
      <c r="A936" s="545"/>
      <c r="B936" s="545"/>
      <c r="C936" s="545"/>
      <c r="D936" s="545"/>
      <c r="E936" s="545"/>
      <c r="F936" s="545"/>
      <c r="G936" s="545"/>
      <c r="H936" s="545"/>
      <c r="I936" s="545"/>
      <c r="J936" s="545"/>
      <c r="K936" s="545"/>
      <c r="L936" s="545"/>
      <c r="M936" s="545"/>
      <c r="N936" s="545"/>
      <c r="O936" s="545"/>
      <c r="P936" s="545"/>
      <c r="Q936" s="545"/>
      <c r="R936" s="545"/>
      <c r="S936" s="545"/>
      <c r="T936" s="545"/>
      <c r="U936" s="545"/>
      <c r="V936" s="545"/>
      <c r="W936" s="545"/>
      <c r="X936" s="545"/>
      <c r="Y936" s="545"/>
      <c r="Z936" s="545"/>
    </row>
    <row r="937" ht="9.0" customHeight="1">
      <c r="A937" s="545"/>
      <c r="B937" s="545"/>
      <c r="C937" s="545"/>
      <c r="D937" s="545"/>
      <c r="E937" s="545"/>
      <c r="F937" s="545"/>
      <c r="G937" s="545"/>
      <c r="H937" s="545"/>
      <c r="I937" s="545"/>
      <c r="J937" s="545"/>
      <c r="K937" s="545"/>
      <c r="L937" s="545"/>
      <c r="M937" s="545"/>
      <c r="N937" s="545"/>
      <c r="O937" s="545"/>
      <c r="P937" s="545"/>
      <c r="Q937" s="545"/>
      <c r="R937" s="545"/>
      <c r="S937" s="545"/>
      <c r="T937" s="545"/>
      <c r="U937" s="545"/>
      <c r="V937" s="545"/>
      <c r="W937" s="545"/>
      <c r="X937" s="545"/>
      <c r="Y937" s="545"/>
      <c r="Z937" s="545"/>
    </row>
    <row r="938" ht="9.0" customHeight="1">
      <c r="A938" s="545"/>
      <c r="B938" s="545"/>
      <c r="C938" s="545"/>
      <c r="D938" s="545"/>
      <c r="E938" s="545"/>
      <c r="F938" s="545"/>
      <c r="G938" s="545"/>
      <c r="H938" s="545"/>
      <c r="I938" s="545"/>
      <c r="J938" s="545"/>
      <c r="K938" s="545"/>
      <c r="L938" s="545"/>
      <c r="M938" s="545"/>
      <c r="N938" s="545"/>
      <c r="O938" s="545"/>
      <c r="P938" s="545"/>
      <c r="Q938" s="545"/>
      <c r="R938" s="545"/>
      <c r="S938" s="545"/>
      <c r="T938" s="545"/>
      <c r="U938" s="545"/>
      <c r="V938" s="545"/>
      <c r="W938" s="545"/>
      <c r="X938" s="545"/>
      <c r="Y938" s="545"/>
      <c r="Z938" s="545"/>
    </row>
    <row r="939" ht="9.0" customHeight="1">
      <c r="A939" s="545"/>
      <c r="B939" s="545"/>
      <c r="C939" s="545"/>
      <c r="D939" s="545"/>
      <c r="E939" s="545"/>
      <c r="F939" s="545"/>
      <c r="G939" s="545"/>
      <c r="H939" s="545"/>
      <c r="I939" s="545"/>
      <c r="J939" s="545"/>
      <c r="K939" s="545"/>
      <c r="L939" s="545"/>
      <c r="M939" s="545"/>
      <c r="N939" s="545"/>
      <c r="O939" s="545"/>
      <c r="P939" s="545"/>
      <c r="Q939" s="545"/>
      <c r="R939" s="545"/>
      <c r="S939" s="545"/>
      <c r="T939" s="545"/>
      <c r="U939" s="545"/>
      <c r="V939" s="545"/>
      <c r="W939" s="545"/>
      <c r="X939" s="545"/>
      <c r="Y939" s="545"/>
      <c r="Z939" s="545"/>
    </row>
    <row r="940" ht="9.0" customHeight="1">
      <c r="A940" s="545"/>
      <c r="B940" s="545"/>
      <c r="C940" s="545"/>
      <c r="D940" s="545"/>
      <c r="E940" s="545"/>
      <c r="F940" s="545"/>
      <c r="G940" s="545"/>
      <c r="H940" s="545"/>
      <c r="I940" s="545"/>
      <c r="J940" s="545"/>
      <c r="K940" s="545"/>
      <c r="L940" s="545"/>
      <c r="M940" s="545"/>
      <c r="N940" s="545"/>
      <c r="O940" s="545"/>
      <c r="P940" s="545"/>
      <c r="Q940" s="545"/>
      <c r="R940" s="545"/>
      <c r="S940" s="545"/>
      <c r="T940" s="545"/>
      <c r="U940" s="545"/>
      <c r="V940" s="545"/>
      <c r="W940" s="545"/>
      <c r="X940" s="545"/>
      <c r="Y940" s="545"/>
      <c r="Z940" s="545"/>
    </row>
    <row r="941" ht="9.0" customHeight="1">
      <c r="A941" s="545"/>
      <c r="B941" s="545"/>
      <c r="C941" s="545"/>
      <c r="D941" s="545"/>
      <c r="E941" s="545"/>
      <c r="F941" s="545"/>
      <c r="G941" s="545"/>
      <c r="H941" s="545"/>
      <c r="I941" s="545"/>
      <c r="J941" s="545"/>
      <c r="K941" s="545"/>
      <c r="L941" s="545"/>
      <c r="M941" s="545"/>
      <c r="N941" s="545"/>
      <c r="O941" s="545"/>
      <c r="P941" s="545"/>
      <c r="Q941" s="545"/>
      <c r="R941" s="545"/>
      <c r="S941" s="545"/>
      <c r="T941" s="545"/>
      <c r="U941" s="545"/>
      <c r="V941" s="545"/>
      <c r="W941" s="545"/>
      <c r="X941" s="545"/>
      <c r="Y941" s="545"/>
      <c r="Z941" s="545"/>
    </row>
    <row r="942" ht="9.0" customHeight="1">
      <c r="A942" s="545"/>
      <c r="B942" s="545"/>
      <c r="C942" s="545"/>
      <c r="D942" s="545"/>
      <c r="E942" s="545"/>
      <c r="F942" s="545"/>
      <c r="G942" s="545"/>
      <c r="H942" s="545"/>
      <c r="I942" s="545"/>
      <c r="J942" s="545"/>
      <c r="K942" s="545"/>
      <c r="L942" s="545"/>
      <c r="M942" s="545"/>
      <c r="N942" s="545"/>
      <c r="O942" s="545"/>
      <c r="P942" s="545"/>
      <c r="Q942" s="545"/>
      <c r="R942" s="545"/>
      <c r="S942" s="545"/>
      <c r="T942" s="545"/>
      <c r="U942" s="545"/>
      <c r="V942" s="545"/>
      <c r="W942" s="545"/>
      <c r="X942" s="545"/>
      <c r="Y942" s="545"/>
      <c r="Z942" s="545"/>
    </row>
    <row r="943" ht="9.0" customHeight="1">
      <c r="A943" s="545"/>
      <c r="B943" s="545"/>
      <c r="C943" s="545"/>
      <c r="D943" s="545"/>
      <c r="E943" s="545"/>
      <c r="F943" s="545"/>
      <c r="G943" s="545"/>
      <c r="H943" s="545"/>
      <c r="I943" s="545"/>
      <c r="J943" s="545"/>
      <c r="K943" s="545"/>
      <c r="L943" s="545"/>
      <c r="M943" s="545"/>
      <c r="N943" s="545"/>
      <c r="O943" s="545"/>
      <c r="P943" s="545"/>
      <c r="Q943" s="545"/>
      <c r="R943" s="545"/>
      <c r="S943" s="545"/>
      <c r="T943" s="545"/>
      <c r="U943" s="545"/>
      <c r="V943" s="545"/>
      <c r="W943" s="545"/>
      <c r="X943" s="545"/>
      <c r="Y943" s="545"/>
      <c r="Z943" s="545"/>
    </row>
    <row r="944" ht="9.0" customHeight="1">
      <c r="A944" s="545"/>
      <c r="B944" s="545"/>
      <c r="C944" s="545"/>
      <c r="D944" s="545"/>
      <c r="E944" s="545"/>
      <c r="F944" s="545"/>
      <c r="G944" s="545"/>
      <c r="H944" s="545"/>
      <c r="I944" s="545"/>
      <c r="J944" s="545"/>
      <c r="K944" s="545"/>
      <c r="L944" s="545"/>
      <c r="M944" s="545"/>
      <c r="N944" s="545"/>
      <c r="O944" s="545"/>
      <c r="P944" s="545"/>
      <c r="Q944" s="545"/>
      <c r="R944" s="545"/>
      <c r="S944" s="545"/>
      <c r="T944" s="545"/>
      <c r="U944" s="545"/>
      <c r="V944" s="545"/>
      <c r="W944" s="545"/>
      <c r="X944" s="545"/>
      <c r="Y944" s="545"/>
      <c r="Z944" s="545"/>
    </row>
    <row r="945" ht="9.0" customHeight="1">
      <c r="A945" s="545"/>
      <c r="B945" s="545"/>
      <c r="C945" s="545"/>
      <c r="D945" s="545"/>
      <c r="E945" s="545"/>
      <c r="F945" s="545"/>
      <c r="G945" s="545"/>
      <c r="H945" s="545"/>
      <c r="I945" s="545"/>
      <c r="J945" s="545"/>
      <c r="K945" s="545"/>
      <c r="L945" s="545"/>
      <c r="M945" s="545"/>
      <c r="N945" s="545"/>
      <c r="O945" s="545"/>
      <c r="P945" s="545"/>
      <c r="Q945" s="545"/>
      <c r="R945" s="545"/>
      <c r="S945" s="545"/>
      <c r="T945" s="545"/>
      <c r="U945" s="545"/>
      <c r="V945" s="545"/>
      <c r="W945" s="545"/>
      <c r="X945" s="545"/>
      <c r="Y945" s="545"/>
      <c r="Z945" s="545"/>
    </row>
    <row r="946" ht="9.0" customHeight="1">
      <c r="A946" s="545"/>
      <c r="B946" s="545"/>
      <c r="C946" s="545"/>
      <c r="D946" s="545"/>
      <c r="E946" s="545"/>
      <c r="F946" s="545"/>
      <c r="G946" s="545"/>
      <c r="H946" s="545"/>
      <c r="I946" s="545"/>
      <c r="J946" s="545"/>
      <c r="K946" s="545"/>
      <c r="L946" s="545"/>
      <c r="M946" s="545"/>
      <c r="N946" s="545"/>
      <c r="O946" s="545"/>
      <c r="P946" s="545"/>
      <c r="Q946" s="545"/>
      <c r="R946" s="545"/>
      <c r="S946" s="545"/>
      <c r="T946" s="545"/>
      <c r="U946" s="545"/>
      <c r="V946" s="545"/>
      <c r="W946" s="545"/>
      <c r="X946" s="545"/>
      <c r="Y946" s="545"/>
      <c r="Z946" s="545"/>
    </row>
    <row r="947" ht="9.0" customHeight="1">
      <c r="A947" s="545"/>
      <c r="B947" s="545"/>
      <c r="C947" s="545"/>
      <c r="D947" s="545"/>
      <c r="E947" s="545"/>
      <c r="F947" s="545"/>
      <c r="G947" s="545"/>
      <c r="H947" s="545"/>
      <c r="I947" s="545"/>
      <c r="J947" s="545"/>
      <c r="K947" s="545"/>
      <c r="L947" s="545"/>
      <c r="M947" s="545"/>
      <c r="N947" s="545"/>
      <c r="O947" s="545"/>
      <c r="P947" s="545"/>
      <c r="Q947" s="545"/>
      <c r="R947" s="545"/>
      <c r="S947" s="545"/>
      <c r="T947" s="545"/>
      <c r="U947" s="545"/>
      <c r="V947" s="545"/>
      <c r="W947" s="545"/>
      <c r="X947" s="545"/>
      <c r="Y947" s="545"/>
      <c r="Z947" s="545"/>
    </row>
    <row r="948" ht="9.0" customHeight="1">
      <c r="A948" s="545"/>
      <c r="B948" s="545"/>
      <c r="C948" s="545"/>
      <c r="D948" s="545"/>
      <c r="E948" s="545"/>
      <c r="F948" s="545"/>
      <c r="G948" s="545"/>
      <c r="H948" s="545"/>
      <c r="I948" s="545"/>
      <c r="J948" s="545"/>
      <c r="K948" s="545"/>
      <c r="L948" s="545"/>
      <c r="M948" s="545"/>
      <c r="N948" s="545"/>
      <c r="O948" s="545"/>
      <c r="P948" s="545"/>
      <c r="Q948" s="545"/>
      <c r="R948" s="545"/>
      <c r="S948" s="545"/>
      <c r="T948" s="545"/>
      <c r="U948" s="545"/>
      <c r="V948" s="545"/>
      <c r="W948" s="545"/>
      <c r="X948" s="545"/>
      <c r="Y948" s="545"/>
      <c r="Z948" s="545"/>
    </row>
    <row r="949" ht="9.0" customHeight="1">
      <c r="A949" s="545"/>
      <c r="B949" s="545"/>
      <c r="C949" s="545"/>
      <c r="D949" s="545"/>
      <c r="E949" s="545"/>
      <c r="F949" s="545"/>
      <c r="G949" s="545"/>
      <c r="H949" s="545"/>
      <c r="I949" s="545"/>
      <c r="J949" s="545"/>
      <c r="K949" s="545"/>
      <c r="L949" s="545"/>
      <c r="M949" s="545"/>
      <c r="N949" s="545"/>
      <c r="O949" s="545"/>
      <c r="P949" s="545"/>
      <c r="Q949" s="545"/>
      <c r="R949" s="545"/>
      <c r="S949" s="545"/>
      <c r="T949" s="545"/>
      <c r="U949" s="545"/>
      <c r="V949" s="545"/>
      <c r="W949" s="545"/>
      <c r="X949" s="545"/>
      <c r="Y949" s="545"/>
      <c r="Z949" s="545"/>
    </row>
    <row r="950" ht="9.0" customHeight="1">
      <c r="A950" s="545"/>
      <c r="B950" s="545"/>
      <c r="C950" s="545"/>
      <c r="D950" s="545"/>
      <c r="E950" s="545"/>
      <c r="F950" s="545"/>
      <c r="G950" s="545"/>
      <c r="H950" s="545"/>
      <c r="I950" s="545"/>
      <c r="J950" s="545"/>
      <c r="K950" s="545"/>
      <c r="L950" s="545"/>
      <c r="M950" s="545"/>
      <c r="N950" s="545"/>
      <c r="O950" s="545"/>
      <c r="P950" s="545"/>
      <c r="Q950" s="545"/>
      <c r="R950" s="545"/>
      <c r="S950" s="545"/>
      <c r="T950" s="545"/>
      <c r="U950" s="545"/>
      <c r="V950" s="545"/>
      <c r="W950" s="545"/>
      <c r="X950" s="545"/>
      <c r="Y950" s="545"/>
      <c r="Z950" s="545"/>
    </row>
    <row r="951" ht="9.0" customHeight="1">
      <c r="A951" s="545"/>
      <c r="B951" s="545"/>
      <c r="C951" s="545"/>
      <c r="D951" s="545"/>
      <c r="E951" s="545"/>
      <c r="F951" s="545"/>
      <c r="G951" s="545"/>
      <c r="H951" s="545"/>
      <c r="I951" s="545"/>
      <c r="J951" s="545"/>
      <c r="K951" s="545"/>
      <c r="L951" s="545"/>
      <c r="M951" s="545"/>
      <c r="N951" s="545"/>
      <c r="O951" s="545"/>
      <c r="P951" s="545"/>
      <c r="Q951" s="545"/>
      <c r="R951" s="545"/>
      <c r="S951" s="545"/>
      <c r="T951" s="545"/>
      <c r="U951" s="545"/>
      <c r="V951" s="545"/>
      <c r="W951" s="545"/>
      <c r="X951" s="545"/>
      <c r="Y951" s="545"/>
      <c r="Z951" s="545"/>
    </row>
    <row r="952" ht="9.0" customHeight="1">
      <c r="A952" s="545"/>
      <c r="B952" s="545"/>
      <c r="C952" s="545"/>
      <c r="D952" s="545"/>
      <c r="E952" s="545"/>
      <c r="F952" s="545"/>
      <c r="G952" s="545"/>
      <c r="H952" s="545"/>
      <c r="I952" s="545"/>
      <c r="J952" s="545"/>
      <c r="K952" s="545"/>
      <c r="L952" s="545"/>
      <c r="M952" s="545"/>
      <c r="N952" s="545"/>
      <c r="O952" s="545"/>
      <c r="P952" s="545"/>
      <c r="Q952" s="545"/>
      <c r="R952" s="545"/>
      <c r="S952" s="545"/>
      <c r="T952" s="545"/>
      <c r="U952" s="545"/>
      <c r="V952" s="545"/>
      <c r="W952" s="545"/>
      <c r="X952" s="545"/>
      <c r="Y952" s="545"/>
      <c r="Z952" s="545"/>
    </row>
    <row r="953" ht="9.0" customHeight="1">
      <c r="A953" s="545"/>
      <c r="B953" s="545"/>
      <c r="C953" s="545"/>
      <c r="D953" s="545"/>
      <c r="E953" s="545"/>
      <c r="F953" s="545"/>
      <c r="G953" s="545"/>
      <c r="H953" s="545"/>
      <c r="I953" s="545"/>
      <c r="J953" s="545"/>
      <c r="K953" s="545"/>
      <c r="L953" s="545"/>
      <c r="M953" s="545"/>
      <c r="N953" s="545"/>
      <c r="O953" s="545"/>
      <c r="P953" s="545"/>
      <c r="Q953" s="545"/>
      <c r="R953" s="545"/>
      <c r="S953" s="545"/>
      <c r="T953" s="545"/>
      <c r="U953" s="545"/>
      <c r="V953" s="545"/>
      <c r="W953" s="545"/>
      <c r="X953" s="545"/>
      <c r="Y953" s="545"/>
      <c r="Z953" s="545"/>
    </row>
    <row r="954" ht="9.0" customHeight="1">
      <c r="A954" s="545"/>
      <c r="B954" s="545"/>
      <c r="C954" s="545"/>
      <c r="D954" s="545"/>
      <c r="E954" s="545"/>
      <c r="F954" s="545"/>
      <c r="G954" s="545"/>
      <c r="H954" s="545"/>
      <c r="I954" s="545"/>
      <c r="J954" s="545"/>
      <c r="K954" s="545"/>
      <c r="L954" s="545"/>
      <c r="M954" s="545"/>
      <c r="N954" s="545"/>
      <c r="O954" s="545"/>
      <c r="P954" s="545"/>
      <c r="Q954" s="545"/>
      <c r="R954" s="545"/>
      <c r="S954" s="545"/>
      <c r="T954" s="545"/>
      <c r="U954" s="545"/>
      <c r="V954" s="545"/>
      <c r="W954" s="545"/>
      <c r="X954" s="545"/>
      <c r="Y954" s="545"/>
      <c r="Z954" s="545"/>
    </row>
    <row r="955" ht="9.0" customHeight="1">
      <c r="A955" s="545"/>
      <c r="B955" s="545"/>
      <c r="C955" s="545"/>
      <c r="D955" s="545"/>
      <c r="E955" s="545"/>
      <c r="F955" s="545"/>
      <c r="G955" s="545"/>
      <c r="H955" s="545"/>
      <c r="I955" s="545"/>
      <c r="J955" s="545"/>
      <c r="K955" s="545"/>
      <c r="L955" s="545"/>
      <c r="M955" s="545"/>
      <c r="N955" s="545"/>
      <c r="O955" s="545"/>
      <c r="P955" s="545"/>
      <c r="Q955" s="545"/>
      <c r="R955" s="545"/>
      <c r="S955" s="545"/>
      <c r="T955" s="545"/>
      <c r="U955" s="545"/>
      <c r="V955" s="545"/>
      <c r="W955" s="545"/>
      <c r="X955" s="545"/>
      <c r="Y955" s="545"/>
      <c r="Z955" s="545"/>
    </row>
    <row r="956" ht="9.0" customHeight="1">
      <c r="A956" s="545"/>
      <c r="B956" s="545"/>
      <c r="C956" s="545"/>
      <c r="D956" s="545"/>
      <c r="E956" s="545"/>
      <c r="F956" s="545"/>
      <c r="G956" s="545"/>
      <c r="H956" s="545"/>
      <c r="I956" s="545"/>
      <c r="J956" s="545"/>
      <c r="K956" s="545"/>
      <c r="L956" s="545"/>
      <c r="M956" s="545"/>
      <c r="N956" s="545"/>
      <c r="O956" s="545"/>
      <c r="P956" s="545"/>
      <c r="Q956" s="545"/>
      <c r="R956" s="545"/>
      <c r="S956" s="545"/>
      <c r="T956" s="545"/>
      <c r="U956" s="545"/>
      <c r="V956" s="545"/>
      <c r="W956" s="545"/>
      <c r="X956" s="545"/>
      <c r="Y956" s="545"/>
      <c r="Z956" s="545"/>
    </row>
    <row r="957" ht="9.0" customHeight="1">
      <c r="A957" s="545"/>
      <c r="B957" s="545"/>
      <c r="C957" s="545"/>
      <c r="D957" s="545"/>
      <c r="E957" s="545"/>
      <c r="F957" s="545"/>
      <c r="G957" s="545"/>
      <c r="H957" s="545"/>
      <c r="I957" s="545"/>
      <c r="J957" s="545"/>
      <c r="K957" s="545"/>
      <c r="L957" s="545"/>
      <c r="M957" s="545"/>
      <c r="N957" s="545"/>
      <c r="O957" s="545"/>
      <c r="P957" s="545"/>
      <c r="Q957" s="545"/>
      <c r="R957" s="545"/>
      <c r="S957" s="545"/>
      <c r="T957" s="545"/>
      <c r="U957" s="545"/>
      <c r="V957" s="545"/>
      <c r="W957" s="545"/>
      <c r="X957" s="545"/>
      <c r="Y957" s="545"/>
      <c r="Z957" s="545"/>
    </row>
    <row r="958" ht="9.0" customHeight="1">
      <c r="A958" s="545"/>
      <c r="B958" s="545"/>
      <c r="C958" s="545"/>
      <c r="D958" s="545"/>
      <c r="E958" s="545"/>
      <c r="F958" s="545"/>
      <c r="G958" s="545"/>
      <c r="H958" s="545"/>
      <c r="I958" s="545"/>
      <c r="J958" s="545"/>
      <c r="K958" s="545"/>
      <c r="L958" s="545"/>
      <c r="M958" s="545"/>
      <c r="N958" s="545"/>
      <c r="O958" s="545"/>
      <c r="P958" s="545"/>
      <c r="Q958" s="545"/>
      <c r="R958" s="545"/>
      <c r="S958" s="545"/>
      <c r="T958" s="545"/>
      <c r="U958" s="545"/>
      <c r="V958" s="545"/>
      <c r="W958" s="545"/>
      <c r="X958" s="545"/>
      <c r="Y958" s="545"/>
      <c r="Z958" s="545"/>
    </row>
    <row r="959" ht="9.0" customHeight="1">
      <c r="A959" s="545"/>
      <c r="B959" s="545"/>
      <c r="C959" s="545"/>
      <c r="D959" s="545"/>
      <c r="E959" s="545"/>
      <c r="F959" s="545"/>
      <c r="G959" s="545"/>
      <c r="H959" s="545"/>
      <c r="I959" s="545"/>
      <c r="J959" s="545"/>
      <c r="K959" s="545"/>
      <c r="L959" s="545"/>
      <c r="M959" s="545"/>
      <c r="N959" s="545"/>
      <c r="O959" s="545"/>
      <c r="P959" s="545"/>
      <c r="Q959" s="545"/>
      <c r="R959" s="545"/>
      <c r="S959" s="545"/>
      <c r="T959" s="545"/>
      <c r="U959" s="545"/>
      <c r="V959" s="545"/>
      <c r="W959" s="545"/>
      <c r="X959" s="545"/>
      <c r="Y959" s="545"/>
      <c r="Z959" s="545"/>
    </row>
    <row r="960" ht="9.0" customHeight="1">
      <c r="A960" s="545"/>
      <c r="B960" s="545"/>
      <c r="C960" s="545"/>
      <c r="D960" s="545"/>
      <c r="E960" s="545"/>
      <c r="F960" s="545"/>
      <c r="G960" s="545"/>
      <c r="H960" s="545"/>
      <c r="I960" s="545"/>
      <c r="J960" s="545"/>
      <c r="K960" s="545"/>
      <c r="L960" s="545"/>
      <c r="M960" s="545"/>
      <c r="N960" s="545"/>
      <c r="O960" s="545"/>
      <c r="P960" s="545"/>
      <c r="Q960" s="545"/>
      <c r="R960" s="545"/>
      <c r="S960" s="545"/>
      <c r="T960" s="545"/>
      <c r="U960" s="545"/>
      <c r="V960" s="545"/>
      <c r="W960" s="545"/>
      <c r="X960" s="545"/>
      <c r="Y960" s="545"/>
      <c r="Z960" s="545"/>
    </row>
    <row r="961" ht="9.0" customHeight="1">
      <c r="A961" s="545"/>
      <c r="B961" s="545"/>
      <c r="C961" s="545"/>
      <c r="D961" s="545"/>
      <c r="E961" s="545"/>
      <c r="F961" s="545"/>
      <c r="G961" s="545"/>
      <c r="H961" s="545"/>
      <c r="I961" s="545"/>
      <c r="J961" s="545"/>
      <c r="K961" s="545"/>
      <c r="L961" s="545"/>
      <c r="M961" s="545"/>
      <c r="N961" s="545"/>
      <c r="O961" s="545"/>
      <c r="P961" s="545"/>
      <c r="Q961" s="545"/>
      <c r="R961" s="545"/>
      <c r="S961" s="545"/>
      <c r="T961" s="545"/>
      <c r="U961" s="545"/>
      <c r="V961" s="545"/>
      <c r="W961" s="545"/>
      <c r="X961" s="545"/>
      <c r="Y961" s="545"/>
      <c r="Z961" s="545"/>
    </row>
    <row r="962" ht="9.0" customHeight="1">
      <c r="A962" s="545"/>
      <c r="B962" s="545"/>
      <c r="C962" s="545"/>
      <c r="D962" s="545"/>
      <c r="E962" s="545"/>
      <c r="F962" s="545"/>
      <c r="G962" s="545"/>
      <c r="H962" s="545"/>
      <c r="I962" s="545"/>
      <c r="J962" s="545"/>
      <c r="K962" s="545"/>
      <c r="L962" s="545"/>
      <c r="M962" s="545"/>
      <c r="N962" s="545"/>
      <c r="O962" s="545"/>
      <c r="P962" s="545"/>
      <c r="Q962" s="545"/>
      <c r="R962" s="545"/>
      <c r="S962" s="545"/>
      <c r="T962" s="545"/>
      <c r="U962" s="545"/>
      <c r="V962" s="545"/>
      <c r="W962" s="545"/>
      <c r="X962" s="545"/>
      <c r="Y962" s="545"/>
      <c r="Z962" s="545"/>
    </row>
    <row r="963" ht="9.0" customHeight="1">
      <c r="A963" s="545"/>
      <c r="B963" s="545"/>
      <c r="C963" s="545"/>
      <c r="D963" s="545"/>
      <c r="E963" s="545"/>
      <c r="F963" s="545"/>
      <c r="G963" s="545"/>
      <c r="H963" s="545"/>
      <c r="I963" s="545"/>
      <c r="J963" s="545"/>
      <c r="K963" s="545"/>
      <c r="L963" s="545"/>
      <c r="M963" s="545"/>
      <c r="N963" s="545"/>
      <c r="O963" s="545"/>
      <c r="P963" s="545"/>
      <c r="Q963" s="545"/>
      <c r="R963" s="545"/>
      <c r="S963" s="545"/>
      <c r="T963" s="545"/>
      <c r="U963" s="545"/>
      <c r="V963" s="545"/>
      <c r="W963" s="545"/>
      <c r="X963" s="545"/>
      <c r="Y963" s="545"/>
      <c r="Z963" s="545"/>
    </row>
    <row r="964" ht="9.0" customHeight="1">
      <c r="A964" s="545"/>
      <c r="B964" s="545"/>
      <c r="C964" s="545"/>
      <c r="D964" s="545"/>
      <c r="E964" s="545"/>
      <c r="F964" s="545"/>
      <c r="G964" s="545"/>
      <c r="H964" s="545"/>
      <c r="I964" s="545"/>
      <c r="J964" s="545"/>
      <c r="K964" s="545"/>
      <c r="L964" s="545"/>
      <c r="M964" s="545"/>
      <c r="N964" s="545"/>
      <c r="O964" s="545"/>
      <c r="P964" s="545"/>
      <c r="Q964" s="545"/>
      <c r="R964" s="545"/>
      <c r="S964" s="545"/>
      <c r="T964" s="545"/>
      <c r="U964" s="545"/>
      <c r="V964" s="545"/>
      <c r="W964" s="545"/>
      <c r="X964" s="545"/>
      <c r="Y964" s="545"/>
      <c r="Z964" s="545"/>
    </row>
    <row r="965" ht="9.0" customHeight="1">
      <c r="A965" s="545"/>
      <c r="B965" s="545"/>
      <c r="C965" s="545"/>
      <c r="D965" s="545"/>
      <c r="E965" s="545"/>
      <c r="F965" s="545"/>
      <c r="G965" s="545"/>
      <c r="H965" s="545"/>
      <c r="I965" s="545"/>
      <c r="J965" s="545"/>
      <c r="K965" s="545"/>
      <c r="L965" s="545"/>
      <c r="M965" s="545"/>
      <c r="N965" s="545"/>
      <c r="O965" s="545"/>
      <c r="P965" s="545"/>
      <c r="Q965" s="545"/>
      <c r="R965" s="545"/>
      <c r="S965" s="545"/>
      <c r="T965" s="545"/>
      <c r="U965" s="545"/>
      <c r="V965" s="545"/>
      <c r="W965" s="545"/>
      <c r="X965" s="545"/>
      <c r="Y965" s="545"/>
      <c r="Z965" s="545"/>
    </row>
    <row r="966" ht="9.0" customHeight="1">
      <c r="A966" s="545"/>
      <c r="B966" s="545"/>
      <c r="C966" s="545"/>
      <c r="D966" s="545"/>
      <c r="E966" s="545"/>
      <c r="F966" s="545"/>
      <c r="G966" s="545"/>
      <c r="H966" s="545"/>
      <c r="I966" s="545"/>
      <c r="J966" s="545"/>
      <c r="K966" s="545"/>
      <c r="L966" s="545"/>
      <c r="M966" s="545"/>
      <c r="N966" s="545"/>
      <c r="O966" s="545"/>
      <c r="P966" s="545"/>
      <c r="Q966" s="545"/>
      <c r="R966" s="545"/>
      <c r="S966" s="545"/>
      <c r="T966" s="545"/>
      <c r="U966" s="545"/>
      <c r="V966" s="545"/>
      <c r="W966" s="545"/>
      <c r="X966" s="545"/>
      <c r="Y966" s="545"/>
      <c r="Z966" s="545"/>
    </row>
    <row r="967" ht="9.0" customHeight="1">
      <c r="A967" s="545"/>
      <c r="B967" s="545"/>
      <c r="C967" s="545"/>
      <c r="D967" s="545"/>
      <c r="E967" s="545"/>
      <c r="F967" s="545"/>
      <c r="G967" s="545"/>
      <c r="H967" s="545"/>
      <c r="I967" s="545"/>
      <c r="J967" s="545"/>
      <c r="K967" s="545"/>
      <c r="L967" s="545"/>
      <c r="M967" s="545"/>
      <c r="N967" s="545"/>
      <c r="O967" s="545"/>
      <c r="P967" s="545"/>
      <c r="Q967" s="545"/>
      <c r="R967" s="545"/>
      <c r="S967" s="545"/>
      <c r="T967" s="545"/>
      <c r="U967" s="545"/>
      <c r="V967" s="545"/>
      <c r="W967" s="545"/>
      <c r="X967" s="545"/>
      <c r="Y967" s="545"/>
      <c r="Z967" s="545"/>
    </row>
    <row r="968" ht="9.0" customHeight="1">
      <c r="A968" s="545"/>
      <c r="B968" s="545"/>
      <c r="C968" s="545"/>
      <c r="D968" s="545"/>
      <c r="E968" s="545"/>
      <c r="F968" s="545"/>
      <c r="G968" s="545"/>
      <c r="H968" s="545"/>
      <c r="I968" s="545"/>
      <c r="J968" s="545"/>
      <c r="K968" s="545"/>
      <c r="L968" s="545"/>
      <c r="M968" s="545"/>
      <c r="N968" s="545"/>
      <c r="O968" s="545"/>
      <c r="P968" s="545"/>
      <c r="Q968" s="545"/>
      <c r="R968" s="545"/>
      <c r="S968" s="545"/>
      <c r="T968" s="545"/>
      <c r="U968" s="545"/>
      <c r="V968" s="545"/>
      <c r="W968" s="545"/>
      <c r="X968" s="545"/>
      <c r="Y968" s="545"/>
      <c r="Z968" s="545"/>
    </row>
    <row r="969" ht="9.0" customHeight="1">
      <c r="A969" s="545"/>
      <c r="B969" s="545"/>
      <c r="C969" s="545"/>
      <c r="D969" s="545"/>
      <c r="E969" s="545"/>
      <c r="F969" s="545"/>
      <c r="G969" s="545"/>
      <c r="H969" s="545"/>
      <c r="I969" s="545"/>
      <c r="J969" s="545"/>
      <c r="K969" s="545"/>
      <c r="L969" s="545"/>
      <c r="M969" s="545"/>
      <c r="N969" s="545"/>
      <c r="O969" s="545"/>
      <c r="P969" s="545"/>
      <c r="Q969" s="545"/>
      <c r="R969" s="545"/>
      <c r="S969" s="545"/>
      <c r="T969" s="545"/>
      <c r="U969" s="545"/>
      <c r="V969" s="545"/>
      <c r="W969" s="545"/>
      <c r="X969" s="545"/>
      <c r="Y969" s="545"/>
      <c r="Z969" s="545"/>
    </row>
    <row r="970" ht="9.0" customHeight="1">
      <c r="A970" s="545"/>
      <c r="B970" s="545"/>
      <c r="C970" s="545"/>
      <c r="D970" s="545"/>
      <c r="E970" s="545"/>
      <c r="F970" s="545"/>
      <c r="G970" s="545"/>
      <c r="H970" s="545"/>
      <c r="I970" s="545"/>
      <c r="J970" s="545"/>
      <c r="K970" s="545"/>
      <c r="L970" s="545"/>
      <c r="M970" s="545"/>
      <c r="N970" s="545"/>
      <c r="O970" s="545"/>
      <c r="P970" s="545"/>
      <c r="Q970" s="545"/>
      <c r="R970" s="545"/>
      <c r="S970" s="545"/>
      <c r="T970" s="545"/>
      <c r="U970" s="545"/>
      <c r="V970" s="545"/>
      <c r="W970" s="545"/>
      <c r="X970" s="545"/>
      <c r="Y970" s="545"/>
      <c r="Z970" s="545"/>
    </row>
    <row r="971" ht="9.0" customHeight="1">
      <c r="A971" s="545"/>
      <c r="B971" s="545"/>
      <c r="C971" s="545"/>
      <c r="D971" s="545"/>
      <c r="E971" s="545"/>
      <c r="F971" s="545"/>
      <c r="G971" s="545"/>
      <c r="H971" s="545"/>
      <c r="I971" s="545"/>
      <c r="J971" s="545"/>
      <c r="K971" s="545"/>
      <c r="L971" s="545"/>
      <c r="M971" s="545"/>
      <c r="N971" s="545"/>
      <c r="O971" s="545"/>
      <c r="P971" s="545"/>
      <c r="Q971" s="545"/>
      <c r="R971" s="545"/>
      <c r="S971" s="545"/>
      <c r="T971" s="545"/>
      <c r="U971" s="545"/>
      <c r="V971" s="545"/>
      <c r="W971" s="545"/>
      <c r="X971" s="545"/>
      <c r="Y971" s="545"/>
      <c r="Z971" s="545"/>
    </row>
    <row r="972" ht="9.0" customHeight="1">
      <c r="A972" s="545"/>
      <c r="B972" s="545"/>
      <c r="C972" s="545"/>
      <c r="D972" s="545"/>
      <c r="E972" s="545"/>
      <c r="F972" s="545"/>
      <c r="G972" s="545"/>
      <c r="H972" s="545"/>
      <c r="I972" s="545"/>
      <c r="J972" s="545"/>
      <c r="K972" s="545"/>
      <c r="L972" s="545"/>
      <c r="M972" s="545"/>
      <c r="N972" s="545"/>
      <c r="O972" s="545"/>
      <c r="P972" s="545"/>
      <c r="Q972" s="545"/>
      <c r="R972" s="545"/>
      <c r="S972" s="545"/>
      <c r="T972" s="545"/>
      <c r="U972" s="545"/>
      <c r="V972" s="545"/>
      <c r="W972" s="545"/>
      <c r="X972" s="545"/>
      <c r="Y972" s="545"/>
      <c r="Z972" s="545"/>
    </row>
    <row r="973" ht="9.0" customHeight="1">
      <c r="A973" s="545"/>
      <c r="B973" s="545"/>
      <c r="C973" s="545"/>
      <c r="D973" s="545"/>
      <c r="E973" s="545"/>
      <c r="F973" s="545"/>
      <c r="G973" s="545"/>
      <c r="H973" s="545"/>
      <c r="I973" s="545"/>
      <c r="J973" s="545"/>
      <c r="K973" s="545"/>
      <c r="L973" s="545"/>
      <c r="M973" s="545"/>
      <c r="N973" s="545"/>
      <c r="O973" s="545"/>
      <c r="P973" s="545"/>
      <c r="Q973" s="545"/>
      <c r="R973" s="545"/>
      <c r="S973" s="545"/>
      <c r="T973" s="545"/>
      <c r="U973" s="545"/>
      <c r="V973" s="545"/>
      <c r="W973" s="545"/>
      <c r="X973" s="545"/>
      <c r="Y973" s="545"/>
      <c r="Z973" s="545"/>
    </row>
    <row r="974" ht="9.0" customHeight="1">
      <c r="A974" s="545"/>
      <c r="B974" s="545"/>
      <c r="C974" s="545"/>
      <c r="D974" s="545"/>
      <c r="E974" s="545"/>
      <c r="F974" s="545"/>
      <c r="G974" s="545"/>
      <c r="H974" s="545"/>
      <c r="I974" s="545"/>
      <c r="J974" s="545"/>
      <c r="K974" s="545"/>
      <c r="L974" s="545"/>
      <c r="M974" s="545"/>
      <c r="N974" s="545"/>
      <c r="O974" s="545"/>
      <c r="P974" s="545"/>
      <c r="Q974" s="545"/>
      <c r="R974" s="545"/>
      <c r="S974" s="545"/>
      <c r="T974" s="545"/>
      <c r="U974" s="545"/>
      <c r="V974" s="545"/>
      <c r="W974" s="545"/>
      <c r="X974" s="545"/>
      <c r="Y974" s="545"/>
      <c r="Z974" s="545"/>
    </row>
    <row r="975" ht="9.0" customHeight="1">
      <c r="A975" s="545"/>
      <c r="B975" s="545"/>
      <c r="C975" s="545"/>
      <c r="D975" s="545"/>
      <c r="E975" s="545"/>
      <c r="F975" s="545"/>
      <c r="G975" s="545"/>
      <c r="H975" s="545"/>
      <c r="I975" s="545"/>
      <c r="J975" s="545"/>
      <c r="K975" s="545"/>
      <c r="L975" s="545"/>
      <c r="M975" s="545"/>
      <c r="N975" s="545"/>
      <c r="O975" s="545"/>
      <c r="P975" s="545"/>
      <c r="Q975" s="545"/>
      <c r="R975" s="545"/>
      <c r="S975" s="545"/>
      <c r="T975" s="545"/>
      <c r="U975" s="545"/>
      <c r="V975" s="545"/>
      <c r="W975" s="545"/>
      <c r="X975" s="545"/>
      <c r="Y975" s="545"/>
      <c r="Z975" s="545"/>
    </row>
    <row r="976" ht="9.0" customHeight="1">
      <c r="A976" s="545"/>
      <c r="B976" s="545"/>
      <c r="C976" s="545"/>
      <c r="D976" s="545"/>
      <c r="E976" s="545"/>
      <c r="F976" s="545"/>
      <c r="G976" s="545"/>
      <c r="H976" s="545"/>
      <c r="I976" s="545"/>
      <c r="J976" s="545"/>
      <c r="K976" s="545"/>
      <c r="L976" s="545"/>
      <c r="M976" s="545"/>
      <c r="N976" s="545"/>
      <c r="O976" s="545"/>
      <c r="P976" s="545"/>
      <c r="Q976" s="545"/>
      <c r="R976" s="545"/>
      <c r="S976" s="545"/>
      <c r="T976" s="545"/>
      <c r="U976" s="545"/>
      <c r="V976" s="545"/>
      <c r="W976" s="545"/>
      <c r="X976" s="545"/>
      <c r="Y976" s="545"/>
      <c r="Z976" s="545"/>
    </row>
    <row r="977" ht="9.0" customHeight="1">
      <c r="A977" s="545"/>
      <c r="B977" s="545"/>
      <c r="C977" s="545"/>
      <c r="D977" s="545"/>
      <c r="E977" s="545"/>
      <c r="F977" s="545"/>
      <c r="G977" s="545"/>
      <c r="H977" s="545"/>
      <c r="I977" s="545"/>
      <c r="J977" s="545"/>
      <c r="K977" s="545"/>
      <c r="L977" s="545"/>
      <c r="M977" s="545"/>
      <c r="N977" s="545"/>
      <c r="O977" s="545"/>
      <c r="P977" s="545"/>
      <c r="Q977" s="545"/>
      <c r="R977" s="545"/>
      <c r="S977" s="545"/>
      <c r="T977" s="545"/>
      <c r="U977" s="545"/>
      <c r="V977" s="545"/>
      <c r="W977" s="545"/>
      <c r="X977" s="545"/>
      <c r="Y977" s="545"/>
      <c r="Z977" s="545"/>
    </row>
    <row r="978" ht="9.0" customHeight="1">
      <c r="A978" s="545"/>
      <c r="B978" s="545"/>
      <c r="C978" s="545"/>
      <c r="D978" s="545"/>
      <c r="E978" s="545"/>
      <c r="F978" s="545"/>
      <c r="G978" s="545"/>
      <c r="H978" s="545"/>
      <c r="I978" s="545"/>
      <c r="J978" s="545"/>
      <c r="K978" s="545"/>
      <c r="L978" s="545"/>
      <c r="M978" s="545"/>
      <c r="N978" s="545"/>
      <c r="O978" s="545"/>
      <c r="P978" s="545"/>
      <c r="Q978" s="545"/>
      <c r="R978" s="545"/>
      <c r="S978" s="545"/>
      <c r="T978" s="545"/>
      <c r="U978" s="545"/>
      <c r="V978" s="545"/>
      <c r="W978" s="545"/>
      <c r="X978" s="545"/>
      <c r="Y978" s="545"/>
      <c r="Z978" s="545"/>
    </row>
    <row r="979" ht="9.0" customHeight="1">
      <c r="A979" s="545"/>
      <c r="B979" s="545"/>
      <c r="C979" s="545"/>
      <c r="D979" s="545"/>
      <c r="E979" s="545"/>
      <c r="F979" s="545"/>
      <c r="G979" s="545"/>
      <c r="H979" s="545"/>
      <c r="I979" s="545"/>
      <c r="J979" s="545"/>
      <c r="K979" s="545"/>
      <c r="L979" s="545"/>
      <c r="M979" s="545"/>
      <c r="N979" s="545"/>
      <c r="O979" s="545"/>
      <c r="P979" s="545"/>
      <c r="Q979" s="545"/>
      <c r="R979" s="545"/>
      <c r="S979" s="545"/>
      <c r="T979" s="545"/>
      <c r="U979" s="545"/>
      <c r="V979" s="545"/>
      <c r="W979" s="545"/>
      <c r="X979" s="545"/>
      <c r="Y979" s="545"/>
      <c r="Z979" s="545"/>
    </row>
    <row r="980" ht="9.0" customHeight="1">
      <c r="A980" s="545"/>
      <c r="B980" s="545"/>
      <c r="C980" s="545"/>
      <c r="D980" s="545"/>
      <c r="E980" s="545"/>
      <c r="F980" s="545"/>
      <c r="G980" s="545"/>
      <c r="H980" s="545"/>
      <c r="I980" s="545"/>
      <c r="J980" s="545"/>
      <c r="K980" s="545"/>
      <c r="L980" s="545"/>
      <c r="M980" s="545"/>
      <c r="N980" s="545"/>
      <c r="O980" s="545"/>
      <c r="P980" s="545"/>
      <c r="Q980" s="545"/>
      <c r="R980" s="545"/>
      <c r="S980" s="545"/>
      <c r="T980" s="545"/>
      <c r="U980" s="545"/>
      <c r="V980" s="545"/>
      <c r="W980" s="545"/>
      <c r="X980" s="545"/>
      <c r="Y980" s="545"/>
      <c r="Z980" s="545"/>
    </row>
    <row r="981" ht="9.0" customHeight="1">
      <c r="A981" s="545"/>
      <c r="B981" s="545"/>
      <c r="C981" s="545"/>
      <c r="D981" s="545"/>
      <c r="E981" s="545"/>
      <c r="F981" s="545"/>
      <c r="G981" s="545"/>
      <c r="H981" s="545"/>
      <c r="I981" s="545"/>
      <c r="J981" s="545"/>
      <c r="K981" s="545"/>
      <c r="L981" s="545"/>
      <c r="M981" s="545"/>
      <c r="N981" s="545"/>
      <c r="O981" s="545"/>
      <c r="P981" s="545"/>
      <c r="Q981" s="545"/>
      <c r="R981" s="545"/>
      <c r="S981" s="545"/>
      <c r="T981" s="545"/>
      <c r="U981" s="545"/>
      <c r="V981" s="545"/>
      <c r="W981" s="545"/>
      <c r="X981" s="545"/>
      <c r="Y981" s="545"/>
      <c r="Z981" s="545"/>
    </row>
    <row r="982" ht="9.0" customHeight="1">
      <c r="A982" s="545"/>
      <c r="B982" s="545"/>
      <c r="C982" s="545"/>
      <c r="D982" s="545"/>
      <c r="E982" s="545"/>
      <c r="F982" s="545"/>
      <c r="G982" s="545"/>
      <c r="H982" s="545"/>
      <c r="I982" s="545"/>
      <c r="J982" s="545"/>
      <c r="K982" s="545"/>
      <c r="L982" s="545"/>
      <c r="M982" s="545"/>
      <c r="N982" s="545"/>
      <c r="O982" s="545"/>
      <c r="P982" s="545"/>
      <c r="Q982" s="545"/>
      <c r="R982" s="545"/>
      <c r="S982" s="545"/>
      <c r="T982" s="545"/>
      <c r="U982" s="545"/>
      <c r="V982" s="545"/>
      <c r="W982" s="545"/>
      <c r="X982" s="545"/>
      <c r="Y982" s="545"/>
      <c r="Z982" s="545"/>
    </row>
    <row r="983" ht="9.0" customHeight="1">
      <c r="A983" s="545"/>
      <c r="B983" s="545"/>
      <c r="C983" s="545"/>
      <c r="D983" s="545"/>
      <c r="E983" s="545"/>
      <c r="F983" s="545"/>
      <c r="G983" s="545"/>
      <c r="H983" s="545"/>
      <c r="I983" s="545"/>
      <c r="J983" s="545"/>
      <c r="K983" s="545"/>
      <c r="L983" s="545"/>
      <c r="M983" s="545"/>
      <c r="N983" s="545"/>
      <c r="O983" s="545"/>
      <c r="P983" s="545"/>
      <c r="Q983" s="545"/>
      <c r="R983" s="545"/>
      <c r="S983" s="545"/>
      <c r="T983" s="545"/>
      <c r="U983" s="545"/>
      <c r="V983" s="545"/>
      <c r="W983" s="545"/>
      <c r="X983" s="545"/>
      <c r="Y983" s="545"/>
      <c r="Z983" s="545"/>
    </row>
    <row r="984" ht="9.0" customHeight="1">
      <c r="A984" s="545"/>
      <c r="B984" s="545"/>
      <c r="C984" s="545"/>
      <c r="D984" s="545"/>
      <c r="E984" s="545"/>
      <c r="F984" s="545"/>
      <c r="G984" s="545"/>
      <c r="H984" s="545"/>
      <c r="I984" s="545"/>
      <c r="J984" s="545"/>
      <c r="K984" s="545"/>
      <c r="L984" s="545"/>
      <c r="M984" s="545"/>
      <c r="N984" s="545"/>
      <c r="O984" s="545"/>
      <c r="P984" s="545"/>
      <c r="Q984" s="545"/>
      <c r="R984" s="545"/>
      <c r="S984" s="545"/>
      <c r="T984" s="545"/>
      <c r="U984" s="545"/>
      <c r="V984" s="545"/>
      <c r="W984" s="545"/>
      <c r="X984" s="545"/>
      <c r="Y984" s="545"/>
      <c r="Z984" s="545"/>
    </row>
    <row r="985" ht="9.0" customHeight="1">
      <c r="A985" s="545"/>
      <c r="B985" s="545"/>
      <c r="C985" s="545"/>
      <c r="D985" s="545"/>
      <c r="E985" s="545"/>
      <c r="F985" s="545"/>
      <c r="G985" s="545"/>
      <c r="H985" s="545"/>
      <c r="I985" s="545"/>
      <c r="J985" s="545"/>
      <c r="K985" s="545"/>
      <c r="L985" s="545"/>
      <c r="M985" s="545"/>
      <c r="N985" s="545"/>
      <c r="O985" s="545"/>
      <c r="P985" s="545"/>
      <c r="Q985" s="545"/>
      <c r="R985" s="545"/>
      <c r="S985" s="545"/>
      <c r="T985" s="545"/>
      <c r="U985" s="545"/>
      <c r="V985" s="545"/>
      <c r="W985" s="545"/>
      <c r="X985" s="545"/>
      <c r="Y985" s="545"/>
      <c r="Z985" s="545"/>
    </row>
    <row r="986" ht="9.0" customHeight="1">
      <c r="A986" s="545"/>
      <c r="B986" s="545"/>
      <c r="C986" s="545"/>
      <c r="D986" s="545"/>
      <c r="E986" s="545"/>
      <c r="F986" s="545"/>
      <c r="G986" s="545"/>
      <c r="H986" s="545"/>
      <c r="I986" s="545"/>
      <c r="J986" s="545"/>
      <c r="K986" s="545"/>
      <c r="L986" s="545"/>
      <c r="M986" s="545"/>
      <c r="N986" s="545"/>
      <c r="O986" s="545"/>
      <c r="P986" s="545"/>
      <c r="Q986" s="545"/>
      <c r="R986" s="545"/>
      <c r="S986" s="545"/>
      <c r="T986" s="545"/>
      <c r="U986" s="545"/>
      <c r="V986" s="545"/>
      <c r="W986" s="545"/>
      <c r="X986" s="545"/>
      <c r="Y986" s="545"/>
      <c r="Z986" s="545"/>
    </row>
    <row r="987" ht="9.0" customHeight="1">
      <c r="A987" s="545"/>
      <c r="B987" s="545"/>
      <c r="C987" s="545"/>
      <c r="D987" s="545"/>
      <c r="E987" s="545"/>
      <c r="F987" s="545"/>
      <c r="G987" s="545"/>
      <c r="H987" s="545"/>
      <c r="I987" s="545"/>
      <c r="J987" s="545"/>
      <c r="K987" s="545"/>
      <c r="L987" s="545"/>
      <c r="M987" s="545"/>
      <c r="N987" s="545"/>
      <c r="O987" s="545"/>
      <c r="P987" s="545"/>
      <c r="Q987" s="545"/>
      <c r="R987" s="545"/>
      <c r="S987" s="545"/>
      <c r="T987" s="545"/>
      <c r="U987" s="545"/>
      <c r="V987" s="545"/>
      <c r="W987" s="545"/>
      <c r="X987" s="545"/>
      <c r="Y987" s="545"/>
      <c r="Z987" s="545"/>
    </row>
    <row r="988" ht="9.0" customHeight="1">
      <c r="A988" s="545"/>
      <c r="B988" s="545"/>
      <c r="C988" s="545"/>
      <c r="D988" s="545"/>
      <c r="E988" s="545"/>
      <c r="F988" s="545"/>
      <c r="G988" s="545"/>
      <c r="H988" s="545"/>
      <c r="I988" s="545"/>
      <c r="J988" s="545"/>
      <c r="K988" s="545"/>
      <c r="L988" s="545"/>
      <c r="M988" s="545"/>
      <c r="N988" s="545"/>
      <c r="O988" s="545"/>
      <c r="P988" s="545"/>
      <c r="Q988" s="545"/>
      <c r="R988" s="545"/>
      <c r="S988" s="545"/>
      <c r="T988" s="545"/>
      <c r="U988" s="545"/>
      <c r="V988" s="545"/>
      <c r="W988" s="545"/>
      <c r="X988" s="545"/>
      <c r="Y988" s="545"/>
      <c r="Z988" s="545"/>
    </row>
    <row r="989" ht="9.0" customHeight="1">
      <c r="A989" s="545"/>
      <c r="B989" s="545"/>
      <c r="C989" s="545"/>
      <c r="D989" s="545"/>
      <c r="E989" s="545"/>
      <c r="F989" s="545"/>
      <c r="G989" s="545"/>
      <c r="H989" s="545"/>
      <c r="I989" s="545"/>
      <c r="J989" s="545"/>
      <c r="K989" s="545"/>
      <c r="L989" s="545"/>
      <c r="M989" s="545"/>
      <c r="N989" s="545"/>
      <c r="O989" s="545"/>
      <c r="P989" s="545"/>
      <c r="Q989" s="545"/>
      <c r="R989" s="545"/>
      <c r="S989" s="545"/>
      <c r="T989" s="545"/>
      <c r="U989" s="545"/>
      <c r="V989" s="545"/>
      <c r="W989" s="545"/>
      <c r="X989" s="545"/>
      <c r="Y989" s="545"/>
      <c r="Z989" s="545"/>
    </row>
    <row r="990" ht="9.0" customHeight="1">
      <c r="A990" s="545"/>
      <c r="B990" s="545"/>
      <c r="C990" s="545"/>
      <c r="D990" s="545"/>
      <c r="E990" s="545"/>
      <c r="F990" s="545"/>
      <c r="G990" s="545"/>
      <c r="H990" s="545"/>
      <c r="I990" s="545"/>
      <c r="J990" s="545"/>
      <c r="K990" s="545"/>
      <c r="L990" s="545"/>
      <c r="M990" s="545"/>
      <c r="N990" s="545"/>
      <c r="O990" s="545"/>
      <c r="P990" s="545"/>
      <c r="Q990" s="545"/>
      <c r="R990" s="545"/>
      <c r="S990" s="545"/>
      <c r="T990" s="545"/>
      <c r="U990" s="545"/>
      <c r="V990" s="545"/>
      <c r="W990" s="545"/>
      <c r="X990" s="545"/>
      <c r="Y990" s="545"/>
      <c r="Z990" s="545"/>
    </row>
    <row r="991" ht="9.0" customHeight="1">
      <c r="A991" s="545"/>
      <c r="B991" s="545"/>
      <c r="C991" s="545"/>
      <c r="D991" s="545"/>
      <c r="E991" s="545"/>
      <c r="F991" s="545"/>
      <c r="G991" s="545"/>
      <c r="H991" s="545"/>
      <c r="I991" s="545"/>
      <c r="J991" s="545"/>
      <c r="K991" s="545"/>
      <c r="L991" s="545"/>
      <c r="M991" s="545"/>
      <c r="N991" s="545"/>
      <c r="O991" s="545"/>
      <c r="P991" s="545"/>
      <c r="Q991" s="545"/>
      <c r="R991" s="545"/>
      <c r="S991" s="545"/>
      <c r="T991" s="545"/>
      <c r="U991" s="545"/>
      <c r="V991" s="545"/>
      <c r="W991" s="545"/>
      <c r="X991" s="545"/>
      <c r="Y991" s="545"/>
      <c r="Z991" s="545"/>
    </row>
    <row r="992" ht="9.0" customHeight="1">
      <c r="A992" s="545"/>
      <c r="B992" s="545"/>
      <c r="C992" s="545"/>
      <c r="D992" s="545"/>
      <c r="E992" s="545"/>
      <c r="F992" s="545"/>
      <c r="G992" s="545"/>
      <c r="H992" s="545"/>
      <c r="I992" s="545"/>
      <c r="J992" s="545"/>
      <c r="K992" s="545"/>
      <c r="L992" s="545"/>
      <c r="M992" s="545"/>
      <c r="N992" s="545"/>
      <c r="O992" s="545"/>
      <c r="P992" s="545"/>
      <c r="Q992" s="545"/>
      <c r="R992" s="545"/>
      <c r="S992" s="545"/>
      <c r="T992" s="545"/>
      <c r="U992" s="545"/>
      <c r="V992" s="545"/>
      <c r="W992" s="545"/>
      <c r="X992" s="545"/>
      <c r="Y992" s="545"/>
      <c r="Z992" s="545"/>
    </row>
    <row r="993" ht="9.0" customHeight="1">
      <c r="A993" s="545"/>
      <c r="B993" s="545"/>
      <c r="C993" s="545"/>
      <c r="D993" s="545"/>
      <c r="E993" s="545"/>
      <c r="F993" s="545"/>
      <c r="G993" s="545"/>
      <c r="H993" s="545"/>
      <c r="I993" s="545"/>
      <c r="J993" s="545"/>
      <c r="K993" s="545"/>
      <c r="L993" s="545"/>
      <c r="M993" s="545"/>
      <c r="N993" s="545"/>
      <c r="O993" s="545"/>
      <c r="P993" s="545"/>
      <c r="Q993" s="545"/>
      <c r="R993" s="545"/>
      <c r="S993" s="545"/>
      <c r="T993" s="545"/>
      <c r="U993" s="545"/>
      <c r="V993" s="545"/>
      <c r="W993" s="545"/>
      <c r="X993" s="545"/>
      <c r="Y993" s="545"/>
      <c r="Z993" s="545"/>
    </row>
    <row r="994" ht="9.0" customHeight="1">
      <c r="A994" s="545"/>
      <c r="B994" s="545"/>
      <c r="C994" s="545"/>
      <c r="D994" s="545"/>
      <c r="E994" s="545"/>
      <c r="F994" s="545"/>
      <c r="G994" s="545"/>
      <c r="H994" s="545"/>
      <c r="I994" s="545"/>
      <c r="J994" s="545"/>
      <c r="K994" s="545"/>
      <c r="L994" s="545"/>
      <c r="M994" s="545"/>
      <c r="N994" s="545"/>
      <c r="O994" s="545"/>
      <c r="P994" s="545"/>
      <c r="Q994" s="545"/>
      <c r="R994" s="545"/>
      <c r="S994" s="545"/>
      <c r="T994" s="545"/>
      <c r="U994" s="545"/>
      <c r="V994" s="545"/>
      <c r="W994" s="545"/>
      <c r="X994" s="545"/>
      <c r="Y994" s="545"/>
      <c r="Z994" s="545"/>
    </row>
    <row r="995" ht="9.0" customHeight="1">
      <c r="A995" s="545"/>
      <c r="B995" s="545"/>
      <c r="C995" s="545"/>
      <c r="D995" s="545"/>
      <c r="E995" s="545"/>
      <c r="F995" s="545"/>
      <c r="G995" s="545"/>
      <c r="H995" s="545"/>
      <c r="I995" s="545"/>
      <c r="J995" s="545"/>
      <c r="K995" s="545"/>
      <c r="L995" s="545"/>
      <c r="M995" s="545"/>
      <c r="N995" s="545"/>
      <c r="O995" s="545"/>
      <c r="P995" s="545"/>
      <c r="Q995" s="545"/>
      <c r="R995" s="545"/>
      <c r="S995" s="545"/>
      <c r="T995" s="545"/>
      <c r="U995" s="545"/>
      <c r="V995" s="545"/>
      <c r="W995" s="545"/>
      <c r="X995" s="545"/>
      <c r="Y995" s="545"/>
      <c r="Z995" s="545"/>
    </row>
    <row r="996" ht="9.0" customHeight="1">
      <c r="A996" s="545"/>
      <c r="B996" s="545"/>
      <c r="C996" s="545"/>
      <c r="D996" s="545"/>
      <c r="E996" s="545"/>
      <c r="F996" s="545"/>
      <c r="G996" s="545"/>
      <c r="H996" s="545"/>
      <c r="I996" s="545"/>
      <c r="J996" s="545"/>
      <c r="K996" s="545"/>
      <c r="L996" s="545"/>
      <c r="M996" s="545"/>
      <c r="N996" s="545"/>
      <c r="O996" s="545"/>
      <c r="P996" s="545"/>
      <c r="Q996" s="545"/>
      <c r="R996" s="545"/>
      <c r="S996" s="545"/>
      <c r="T996" s="545"/>
      <c r="U996" s="545"/>
      <c r="V996" s="545"/>
      <c r="W996" s="545"/>
      <c r="X996" s="545"/>
      <c r="Y996" s="545"/>
      <c r="Z996" s="545"/>
    </row>
    <row r="997" ht="9.0" customHeight="1">
      <c r="A997" s="545"/>
      <c r="B997" s="545"/>
      <c r="C997" s="545"/>
      <c r="D997" s="545"/>
      <c r="E997" s="545"/>
      <c r="F997" s="545"/>
      <c r="G997" s="545"/>
      <c r="H997" s="545"/>
      <c r="I997" s="545"/>
      <c r="J997" s="545"/>
      <c r="K997" s="545"/>
      <c r="L997" s="545"/>
      <c r="M997" s="545"/>
      <c r="N997" s="545"/>
      <c r="O997" s="545"/>
      <c r="P997" s="545"/>
      <c r="Q997" s="545"/>
      <c r="R997" s="545"/>
      <c r="S997" s="545"/>
      <c r="T997" s="545"/>
      <c r="U997" s="545"/>
      <c r="V997" s="545"/>
      <c r="W997" s="545"/>
      <c r="X997" s="545"/>
      <c r="Y997" s="545"/>
      <c r="Z997" s="545"/>
    </row>
    <row r="998" ht="9.0" customHeight="1">
      <c r="A998" s="545"/>
      <c r="B998" s="545"/>
      <c r="C998" s="545"/>
      <c r="D998" s="545"/>
      <c r="E998" s="545"/>
      <c r="F998" s="545"/>
      <c r="G998" s="545"/>
      <c r="H998" s="545"/>
      <c r="I998" s="545"/>
      <c r="J998" s="545"/>
      <c r="K998" s="545"/>
      <c r="L998" s="545"/>
      <c r="M998" s="545"/>
      <c r="N998" s="545"/>
      <c r="O998" s="545"/>
      <c r="P998" s="545"/>
      <c r="Q998" s="545"/>
      <c r="R998" s="545"/>
      <c r="S998" s="545"/>
      <c r="T998" s="545"/>
      <c r="U998" s="545"/>
      <c r="V998" s="545"/>
      <c r="W998" s="545"/>
      <c r="X998" s="545"/>
      <c r="Y998" s="545"/>
      <c r="Z998" s="545"/>
    </row>
    <row r="999" ht="9.0" customHeight="1">
      <c r="A999" s="545"/>
      <c r="B999" s="545"/>
      <c r="C999" s="545"/>
      <c r="D999" s="545"/>
      <c r="E999" s="545"/>
      <c r="F999" s="545"/>
      <c r="G999" s="545"/>
      <c r="H999" s="545"/>
      <c r="I999" s="545"/>
      <c r="J999" s="545"/>
      <c r="K999" s="545"/>
      <c r="L999" s="545"/>
      <c r="M999" s="545"/>
      <c r="N999" s="545"/>
      <c r="O999" s="545"/>
      <c r="P999" s="545"/>
      <c r="Q999" s="545"/>
      <c r="R999" s="545"/>
      <c r="S999" s="545"/>
      <c r="T999" s="545"/>
      <c r="U999" s="545"/>
      <c r="V999" s="545"/>
      <c r="W999" s="545"/>
      <c r="X999" s="545"/>
      <c r="Y999" s="545"/>
      <c r="Z999" s="545"/>
    </row>
    <row r="1000" ht="9.0" customHeight="1">
      <c r="A1000" s="545"/>
      <c r="B1000" s="545"/>
      <c r="C1000" s="545"/>
      <c r="D1000" s="545"/>
      <c r="E1000" s="545"/>
      <c r="F1000" s="545"/>
      <c r="G1000" s="545"/>
      <c r="H1000" s="545"/>
      <c r="I1000" s="545"/>
      <c r="J1000" s="545"/>
      <c r="K1000" s="545"/>
      <c r="L1000" s="545"/>
      <c r="M1000" s="545"/>
      <c r="N1000" s="545"/>
      <c r="O1000" s="545"/>
      <c r="P1000" s="545"/>
      <c r="Q1000" s="545"/>
      <c r="R1000" s="545"/>
      <c r="S1000" s="545"/>
      <c r="T1000" s="545"/>
      <c r="U1000" s="545"/>
      <c r="V1000" s="545"/>
      <c r="W1000" s="545"/>
      <c r="X1000" s="545"/>
      <c r="Y1000" s="545"/>
      <c r="Z1000" s="545"/>
    </row>
  </sheetData>
  <mergeCells count="8">
    <mergeCell ref="A1:F1"/>
    <mergeCell ref="H1:I2"/>
    <mergeCell ref="A7:A8"/>
    <mergeCell ref="B7:B8"/>
    <mergeCell ref="C7:C8"/>
    <mergeCell ref="D7:D8"/>
    <mergeCell ref="E7:E8"/>
    <mergeCell ref="F7:F8"/>
  </mergeCells>
  <printOptions/>
  <pageMargins bottom="0.984251969" footer="0.0" header="0.0" left="0.787401575" right="0.787401575" top="0.984251969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DE9D9"/>
    <pageSetUpPr/>
  </sheetPr>
  <sheetViews>
    <sheetView showGridLines="0" workbookViewId="0"/>
  </sheetViews>
  <sheetFormatPr customHeight="1" defaultColWidth="12.63" defaultRowHeight="15.0"/>
  <cols>
    <col customWidth="1" min="1" max="1" width="37.0"/>
    <col customWidth="1" min="2" max="2" width="21.88"/>
    <col customWidth="1" min="3" max="3" width="23.25"/>
    <col customWidth="1" min="4" max="4" width="23.0"/>
    <col customWidth="1" min="5" max="5" width="11.13"/>
    <col customWidth="1" min="6" max="6" width="13.0"/>
    <col customWidth="1" min="7" max="7" width="31.5"/>
    <col customWidth="1" min="8" max="16" width="11.5"/>
    <col customWidth="1" min="17" max="17" width="20.88"/>
    <col customWidth="1" min="18" max="26" width="11.5"/>
    <col customWidth="1" min="27" max="27" width="17.88"/>
  </cols>
  <sheetData>
    <row r="1" ht="19.5" customHeight="1">
      <c r="A1" s="623" t="s">
        <v>530</v>
      </c>
      <c r="B1" s="624"/>
      <c r="C1" s="625"/>
      <c r="D1" s="626"/>
      <c r="E1" s="626"/>
      <c r="F1" s="627"/>
      <c r="G1" s="546" t="s">
        <v>417</v>
      </c>
      <c r="H1" s="547"/>
      <c r="I1" s="627"/>
      <c r="J1" s="627"/>
      <c r="K1" s="627"/>
      <c r="L1" s="627"/>
      <c r="M1" s="627"/>
      <c r="N1" s="627"/>
      <c r="O1" s="627"/>
      <c r="P1" s="627"/>
      <c r="Q1" s="627"/>
      <c r="R1" s="627"/>
      <c r="S1" s="627"/>
      <c r="T1" s="627"/>
      <c r="U1" s="627"/>
      <c r="V1" s="627"/>
      <c r="W1" s="627"/>
      <c r="X1" s="627"/>
      <c r="Y1" s="627"/>
      <c r="Z1" s="627"/>
      <c r="AA1" s="627"/>
    </row>
    <row r="2" ht="15.0" customHeight="1">
      <c r="A2" s="628" t="s">
        <v>531</v>
      </c>
      <c r="B2" s="628" t="s">
        <v>532</v>
      </c>
      <c r="C2" s="628" t="s">
        <v>358</v>
      </c>
      <c r="D2" s="628" t="s">
        <v>533</v>
      </c>
      <c r="E2" s="629" t="s">
        <v>110</v>
      </c>
      <c r="F2" s="627"/>
      <c r="G2" s="552"/>
      <c r="H2" s="363"/>
      <c r="I2" s="627"/>
      <c r="J2" s="627"/>
      <c r="K2" s="627"/>
      <c r="L2" s="627"/>
      <c r="M2" s="627"/>
      <c r="N2" s="627"/>
      <c r="O2" s="627"/>
      <c r="P2" s="627"/>
      <c r="Q2" s="627"/>
      <c r="R2" s="627"/>
      <c r="S2" s="627"/>
      <c r="T2" s="627"/>
      <c r="U2" s="627"/>
      <c r="V2" s="627"/>
      <c r="W2" s="627"/>
      <c r="X2" s="627"/>
      <c r="Y2" s="627"/>
      <c r="Z2" s="627"/>
      <c r="AA2" s="627"/>
    </row>
    <row r="3" ht="15.0" customHeight="1">
      <c r="A3" s="630" t="s">
        <v>7</v>
      </c>
      <c r="B3" s="630" t="s">
        <v>10</v>
      </c>
      <c r="C3" s="631">
        <v>0.2</v>
      </c>
      <c r="D3" s="632" t="s">
        <v>534</v>
      </c>
      <c r="E3" s="630" t="s">
        <v>535</v>
      </c>
      <c r="F3" s="627"/>
      <c r="G3" s="627"/>
      <c r="H3" s="627"/>
      <c r="I3" s="627"/>
      <c r="J3" s="627"/>
      <c r="K3" s="627"/>
      <c r="L3" s="627"/>
      <c r="M3" s="627"/>
      <c r="N3" s="627"/>
      <c r="O3" s="627"/>
      <c r="P3" s="627"/>
      <c r="Q3" s="627"/>
      <c r="R3" s="627"/>
      <c r="S3" s="627"/>
      <c r="T3" s="627"/>
      <c r="U3" s="627"/>
      <c r="V3" s="627"/>
      <c r="W3" s="627"/>
      <c r="X3" s="627"/>
      <c r="Y3" s="627"/>
      <c r="Z3" s="627"/>
      <c r="AA3" s="633"/>
    </row>
    <row r="4" ht="15.0" customHeight="1">
      <c r="A4" s="630" t="s">
        <v>536</v>
      </c>
      <c r="B4" s="630" t="s">
        <v>537</v>
      </c>
      <c r="C4" s="631">
        <v>0.1</v>
      </c>
      <c r="D4" s="632" t="s">
        <v>538</v>
      </c>
      <c r="E4" s="630" t="s">
        <v>215</v>
      </c>
      <c r="F4" s="627"/>
      <c r="G4" s="627"/>
      <c r="H4" s="627"/>
      <c r="I4" s="627"/>
      <c r="J4" s="627"/>
      <c r="K4" s="627"/>
      <c r="L4" s="627"/>
      <c r="M4" s="627"/>
      <c r="N4" s="627"/>
      <c r="O4" s="627"/>
      <c r="P4" s="627"/>
      <c r="Q4" s="627"/>
      <c r="R4" s="627"/>
      <c r="S4" s="627"/>
      <c r="T4" s="627"/>
      <c r="U4" s="627"/>
      <c r="V4" s="627"/>
      <c r="W4" s="627"/>
      <c r="X4" s="627"/>
      <c r="Y4" s="627"/>
      <c r="Z4" s="627"/>
      <c r="AA4" s="633"/>
    </row>
    <row r="5" ht="15.0" customHeight="1">
      <c r="A5" s="630" t="s">
        <v>539</v>
      </c>
      <c r="B5" s="630"/>
      <c r="C5" s="631">
        <v>0.055</v>
      </c>
      <c r="D5" s="632" t="s">
        <v>540</v>
      </c>
      <c r="E5" s="630"/>
      <c r="F5" s="627"/>
      <c r="G5" s="627"/>
      <c r="H5" s="627"/>
      <c r="I5" s="627"/>
      <c r="J5" s="627"/>
      <c r="K5" s="627"/>
      <c r="L5" s="627"/>
      <c r="M5" s="627"/>
      <c r="N5" s="627"/>
      <c r="O5" s="627"/>
      <c r="P5" s="627"/>
      <c r="Q5" s="627"/>
      <c r="R5" s="627"/>
      <c r="S5" s="627"/>
      <c r="T5" s="627"/>
      <c r="U5" s="627"/>
      <c r="V5" s="627"/>
      <c r="W5" s="627"/>
      <c r="X5" s="627"/>
      <c r="Y5" s="627"/>
      <c r="Z5" s="627"/>
      <c r="AA5" s="633"/>
    </row>
    <row r="6" ht="15.0" customHeight="1">
      <c r="A6" s="630" t="s">
        <v>541</v>
      </c>
      <c r="B6" s="630"/>
      <c r="C6" s="631">
        <v>0.021</v>
      </c>
      <c r="D6" s="632" t="s">
        <v>542</v>
      </c>
      <c r="E6" s="630"/>
      <c r="F6" s="627"/>
      <c r="G6" s="627"/>
      <c r="H6" s="627"/>
      <c r="I6" s="627"/>
      <c r="J6" s="627"/>
      <c r="K6" s="627"/>
      <c r="L6" s="627"/>
      <c r="M6" s="627"/>
      <c r="N6" s="627"/>
      <c r="O6" s="627"/>
      <c r="P6" s="627"/>
      <c r="Q6" s="627"/>
      <c r="R6" s="627"/>
      <c r="S6" s="627"/>
      <c r="T6" s="627"/>
      <c r="U6" s="627"/>
      <c r="V6" s="627"/>
      <c r="W6" s="627"/>
      <c r="X6" s="627"/>
      <c r="Y6" s="627"/>
      <c r="Z6" s="627"/>
      <c r="AA6" s="627"/>
    </row>
    <row r="7" ht="15.0" customHeight="1">
      <c r="A7" s="630" t="s">
        <v>543</v>
      </c>
      <c r="B7" s="630"/>
      <c r="C7" s="631">
        <v>0.0</v>
      </c>
      <c r="D7" s="632" t="s">
        <v>544</v>
      </c>
      <c r="E7" s="630"/>
      <c r="F7" s="627"/>
      <c r="G7" s="627"/>
      <c r="H7" s="627"/>
      <c r="I7" s="627"/>
      <c r="J7" s="627"/>
      <c r="K7" s="627"/>
      <c r="L7" s="627"/>
      <c r="M7" s="627"/>
      <c r="N7" s="627"/>
      <c r="O7" s="627"/>
      <c r="P7" s="627"/>
      <c r="Q7" s="627"/>
      <c r="R7" s="627"/>
      <c r="S7" s="627"/>
      <c r="T7" s="627"/>
      <c r="U7" s="627"/>
      <c r="V7" s="627"/>
      <c r="W7" s="627"/>
      <c r="X7" s="627"/>
      <c r="Y7" s="627"/>
      <c r="Z7" s="627"/>
      <c r="AA7" s="627"/>
    </row>
    <row r="8" ht="15.0" customHeight="1">
      <c r="A8" s="630" t="s">
        <v>545</v>
      </c>
      <c r="B8" s="630"/>
      <c r="C8" s="630"/>
      <c r="D8" s="632" t="s">
        <v>546</v>
      </c>
      <c r="E8" s="630"/>
      <c r="F8" s="627"/>
      <c r="G8" s="627"/>
      <c r="H8" s="627"/>
      <c r="I8" s="627"/>
      <c r="J8" s="627"/>
      <c r="K8" s="627"/>
      <c r="L8" s="627"/>
      <c r="M8" s="627"/>
      <c r="N8" s="627"/>
      <c r="O8" s="627"/>
      <c r="P8" s="627"/>
      <c r="Q8" s="627"/>
      <c r="R8" s="627"/>
      <c r="S8" s="627"/>
      <c r="T8" s="627"/>
      <c r="U8" s="627"/>
      <c r="V8" s="627"/>
      <c r="W8" s="627"/>
      <c r="X8" s="627"/>
      <c r="Y8" s="627"/>
      <c r="Z8" s="627"/>
      <c r="AA8" s="627"/>
    </row>
    <row r="9" ht="15.0" customHeight="1">
      <c r="A9" s="630" t="s">
        <v>547</v>
      </c>
      <c r="B9" s="630"/>
      <c r="C9" s="630"/>
      <c r="D9" s="630"/>
      <c r="E9" s="630"/>
      <c r="F9" s="627"/>
      <c r="G9" s="627"/>
      <c r="H9" s="627"/>
      <c r="I9" s="627"/>
      <c r="J9" s="627"/>
      <c r="K9" s="627"/>
      <c r="L9" s="627"/>
      <c r="M9" s="627"/>
      <c r="N9" s="627"/>
      <c r="O9" s="627"/>
      <c r="P9" s="627"/>
      <c r="Q9" s="627"/>
      <c r="R9" s="627"/>
      <c r="S9" s="627"/>
      <c r="T9" s="627"/>
      <c r="U9" s="627"/>
      <c r="V9" s="627"/>
      <c r="W9" s="627"/>
      <c r="X9" s="627"/>
      <c r="Y9" s="627"/>
      <c r="Z9" s="627"/>
      <c r="AA9" s="627"/>
    </row>
    <row r="10" ht="15.0" customHeight="1">
      <c r="A10" s="630" t="s">
        <v>548</v>
      </c>
      <c r="B10" s="630"/>
      <c r="C10" s="630"/>
      <c r="D10" s="630"/>
      <c r="E10" s="630"/>
      <c r="F10" s="627"/>
      <c r="G10" s="627"/>
      <c r="H10" s="627"/>
      <c r="I10" s="627"/>
      <c r="J10" s="627"/>
      <c r="K10" s="627"/>
      <c r="L10" s="627"/>
      <c r="M10" s="627"/>
      <c r="N10" s="627"/>
      <c r="O10" s="627"/>
      <c r="P10" s="627"/>
      <c r="Q10" s="627"/>
      <c r="R10" s="627"/>
      <c r="S10" s="627"/>
      <c r="T10" s="627"/>
      <c r="U10" s="627"/>
      <c r="V10" s="627"/>
      <c r="W10" s="627"/>
      <c r="X10" s="627"/>
      <c r="Y10" s="627"/>
      <c r="Z10" s="627" t="s">
        <v>549</v>
      </c>
      <c r="AA10" s="627"/>
    </row>
    <row r="11" ht="15.0" customHeight="1">
      <c r="A11" s="627"/>
      <c r="B11" s="627"/>
      <c r="C11" s="627"/>
      <c r="D11" s="627"/>
      <c r="E11" s="627"/>
      <c r="F11" s="627"/>
      <c r="G11" s="627"/>
      <c r="H11" s="627"/>
      <c r="I11" s="627"/>
      <c r="J11" s="627"/>
      <c r="K11" s="627"/>
      <c r="L11" s="627"/>
      <c r="M11" s="627"/>
      <c r="N11" s="627"/>
      <c r="O11" s="627"/>
      <c r="P11" s="627"/>
      <c r="Q11" s="627"/>
      <c r="R11" s="627"/>
      <c r="S11" s="627"/>
      <c r="T11" s="627"/>
      <c r="U11" s="627"/>
      <c r="V11" s="627"/>
      <c r="W11" s="627"/>
      <c r="X11" s="627"/>
      <c r="Y11" s="627"/>
      <c r="Z11" s="627"/>
      <c r="AA11" s="627"/>
    </row>
    <row r="12" ht="15.0" customHeight="1">
      <c r="A12" s="634" t="s">
        <v>550</v>
      </c>
      <c r="B12" s="635"/>
      <c r="C12" s="636"/>
      <c r="D12" s="627"/>
      <c r="E12" s="627"/>
      <c r="F12" s="627"/>
      <c r="G12" s="627"/>
      <c r="H12" s="627"/>
      <c r="I12" s="627"/>
      <c r="J12" s="627"/>
      <c r="K12" s="627"/>
      <c r="L12" s="627"/>
      <c r="M12" s="627"/>
      <c r="N12" s="627"/>
      <c r="O12" s="627"/>
      <c r="P12" s="627"/>
      <c r="Q12" s="627"/>
      <c r="R12" s="627"/>
      <c r="S12" s="627"/>
      <c r="T12" s="627"/>
      <c r="U12" s="627"/>
      <c r="V12" s="627"/>
      <c r="W12" s="627"/>
      <c r="X12" s="627"/>
      <c r="Y12" s="627"/>
      <c r="Z12" s="627"/>
      <c r="AA12" s="627"/>
    </row>
    <row r="13" ht="15.0" customHeight="1">
      <c r="A13" s="637" t="s">
        <v>551</v>
      </c>
      <c r="B13" s="638">
        <f>IF('Fiche de synthèse'!C10="Oui",0.2,0)</f>
        <v>0.2</v>
      </c>
      <c r="C13" s="639"/>
      <c r="D13" s="627"/>
      <c r="E13" s="627"/>
      <c r="F13" s="627"/>
      <c r="G13" s="627"/>
      <c r="H13" s="627"/>
      <c r="I13" s="627"/>
      <c r="J13" s="627"/>
      <c r="K13" s="627"/>
      <c r="L13" s="627"/>
      <c r="M13" s="627"/>
      <c r="N13" s="627"/>
      <c r="O13" s="627"/>
      <c r="P13" s="627"/>
      <c r="Q13" s="627"/>
      <c r="R13" s="627"/>
      <c r="S13" s="627"/>
      <c r="T13" s="627"/>
      <c r="U13" s="627"/>
      <c r="V13" s="627"/>
      <c r="W13" s="627"/>
      <c r="X13" s="627"/>
      <c r="Y13" s="627"/>
      <c r="Z13" s="627"/>
      <c r="AA13" s="627"/>
    </row>
    <row r="14" ht="15.0" customHeight="1">
      <c r="A14" s="640"/>
      <c r="B14" s="641"/>
      <c r="C14" s="627"/>
      <c r="D14" s="627"/>
      <c r="E14" s="627"/>
      <c r="F14" s="627"/>
      <c r="G14" s="627"/>
      <c r="H14" s="627"/>
      <c r="I14" s="627"/>
      <c r="J14" s="627"/>
      <c r="K14" s="627"/>
      <c r="L14" s="627"/>
      <c r="M14" s="627"/>
      <c r="N14" s="627"/>
      <c r="O14" s="627"/>
      <c r="P14" s="627"/>
      <c r="Q14" s="627"/>
      <c r="R14" s="627"/>
      <c r="S14" s="627"/>
      <c r="T14" s="627"/>
      <c r="U14" s="627"/>
      <c r="V14" s="627"/>
      <c r="W14" s="627"/>
      <c r="X14" s="627"/>
      <c r="Y14" s="627"/>
      <c r="Z14" s="627"/>
      <c r="AA14" s="627"/>
    </row>
    <row r="15" ht="19.5" customHeight="1">
      <c r="A15" s="634" t="s">
        <v>552</v>
      </c>
      <c r="B15" s="635"/>
      <c r="C15" s="636"/>
      <c r="D15" s="627"/>
      <c r="E15" s="627"/>
      <c r="F15" s="627"/>
      <c r="G15" s="627"/>
      <c r="H15" s="627"/>
      <c r="I15" s="627"/>
      <c r="J15" s="627"/>
      <c r="K15" s="627"/>
      <c r="L15" s="627"/>
      <c r="M15" s="627"/>
      <c r="N15" s="627"/>
      <c r="O15" s="627"/>
      <c r="P15" s="627"/>
      <c r="Q15" s="627"/>
      <c r="R15" s="627"/>
      <c r="S15" s="627"/>
      <c r="T15" s="627"/>
      <c r="U15" s="627"/>
      <c r="V15" s="627"/>
      <c r="W15" s="627"/>
      <c r="X15" s="627"/>
      <c r="Y15" s="627"/>
      <c r="Z15" s="627"/>
      <c r="AA15" s="627"/>
    </row>
    <row r="16" ht="15.0" customHeight="1">
      <c r="A16" s="642" t="s">
        <v>553</v>
      </c>
      <c r="B16" s="643">
        <v>0.8</v>
      </c>
      <c r="C16" s="644" t="s">
        <v>554</v>
      </c>
      <c r="D16" s="627"/>
      <c r="E16" s="627"/>
      <c r="F16" s="627"/>
      <c r="G16" s="627"/>
      <c r="H16" s="627"/>
      <c r="I16" s="627"/>
      <c r="J16" s="627"/>
      <c r="K16" s="627"/>
      <c r="L16" s="627"/>
      <c r="M16" s="627"/>
      <c r="N16" s="627"/>
      <c r="O16" s="627"/>
      <c r="P16" s="627"/>
      <c r="Q16" s="627"/>
      <c r="R16" s="627"/>
      <c r="S16" s="627"/>
      <c r="T16" s="627"/>
      <c r="U16" s="627"/>
      <c r="V16" s="627"/>
      <c r="W16" s="627"/>
      <c r="X16" s="627"/>
      <c r="Y16" s="627"/>
      <c r="Z16" s="627"/>
      <c r="AA16" s="627"/>
    </row>
    <row r="17" ht="15.0" customHeight="1">
      <c r="A17" s="637" t="s">
        <v>555</v>
      </c>
      <c r="B17" s="645">
        <v>0.35</v>
      </c>
      <c r="C17" s="646" t="s">
        <v>556</v>
      </c>
      <c r="D17" s="627"/>
      <c r="E17" s="627"/>
      <c r="F17" s="627"/>
      <c r="G17" s="627"/>
      <c r="H17" s="627"/>
      <c r="I17" s="627"/>
      <c r="J17" s="627"/>
      <c r="K17" s="627"/>
      <c r="L17" s="627"/>
      <c r="M17" s="627"/>
      <c r="N17" s="627"/>
      <c r="O17" s="627"/>
      <c r="P17" s="627"/>
      <c r="Q17" s="627"/>
      <c r="R17" s="627"/>
      <c r="S17" s="627"/>
      <c r="T17" s="627"/>
      <c r="U17" s="627"/>
      <c r="V17" s="627"/>
      <c r="W17" s="627"/>
      <c r="X17" s="627"/>
      <c r="Y17" s="627"/>
      <c r="Z17" s="627"/>
      <c r="AA17" s="627"/>
    </row>
    <row r="18" ht="15.0" customHeight="1">
      <c r="A18" s="640"/>
      <c r="B18" s="641"/>
      <c r="C18" s="627"/>
      <c r="D18" s="627"/>
      <c r="E18" s="627"/>
      <c r="F18" s="627"/>
      <c r="G18" s="627"/>
      <c r="H18" s="627"/>
      <c r="I18" s="627"/>
      <c r="J18" s="627"/>
      <c r="K18" s="627"/>
      <c r="L18" s="627"/>
      <c r="M18" s="627"/>
      <c r="N18" s="627"/>
      <c r="O18" s="627"/>
      <c r="P18" s="627"/>
      <c r="Q18" s="627"/>
      <c r="R18" s="627"/>
      <c r="S18" s="627"/>
      <c r="T18" s="627"/>
      <c r="U18" s="627"/>
      <c r="V18" s="627"/>
      <c r="W18" s="627"/>
      <c r="X18" s="627"/>
      <c r="Y18" s="627"/>
      <c r="Z18" s="627"/>
      <c r="AA18" s="627"/>
    </row>
    <row r="19" ht="19.5" customHeight="1">
      <c r="A19" s="634" t="s">
        <v>557</v>
      </c>
      <c r="B19" s="635"/>
      <c r="C19" s="636"/>
      <c r="D19" s="627"/>
      <c r="E19" s="627"/>
      <c r="F19" s="627"/>
      <c r="G19" s="627"/>
      <c r="H19" s="627"/>
      <c r="I19" s="627"/>
      <c r="J19" s="627"/>
      <c r="K19" s="627"/>
      <c r="L19" s="627"/>
      <c r="M19" s="627"/>
      <c r="N19" s="627"/>
      <c r="O19" s="627"/>
      <c r="P19" s="627"/>
      <c r="Q19" s="627"/>
      <c r="R19" s="627"/>
      <c r="S19" s="627"/>
      <c r="T19" s="627"/>
      <c r="U19" s="627"/>
      <c r="V19" s="627"/>
      <c r="W19" s="627"/>
      <c r="X19" s="627"/>
      <c r="Y19" s="627"/>
      <c r="Z19" s="627"/>
      <c r="AA19" s="627"/>
    </row>
    <row r="20" ht="15.0" customHeight="1">
      <c r="A20" s="642" t="s">
        <v>558</v>
      </c>
      <c r="B20" s="643">
        <v>0.45</v>
      </c>
      <c r="C20" s="644" t="s">
        <v>554</v>
      </c>
      <c r="D20" s="627"/>
      <c r="E20" s="627"/>
      <c r="F20" s="627"/>
      <c r="G20" s="627"/>
      <c r="H20" s="627"/>
      <c r="I20" s="627"/>
      <c r="J20" s="627"/>
      <c r="K20" s="627"/>
      <c r="L20" s="627"/>
      <c r="M20" s="627"/>
      <c r="N20" s="627"/>
      <c r="O20" s="627"/>
      <c r="P20" s="627"/>
      <c r="Q20" s="627"/>
      <c r="R20" s="627"/>
      <c r="S20" s="627"/>
      <c r="T20" s="627"/>
      <c r="U20" s="627"/>
      <c r="V20" s="627"/>
      <c r="W20" s="627"/>
      <c r="X20" s="627"/>
      <c r="Y20" s="627"/>
      <c r="Z20" s="627"/>
      <c r="AA20" s="627"/>
    </row>
    <row r="21" ht="15.0" customHeight="1">
      <c r="A21" s="637" t="s">
        <v>555</v>
      </c>
      <c r="B21" s="647" t="s">
        <v>559</v>
      </c>
      <c r="C21" s="646" t="s">
        <v>560</v>
      </c>
      <c r="D21" s="627"/>
      <c r="E21" s="627"/>
      <c r="F21" s="627"/>
      <c r="G21" s="627"/>
      <c r="H21" s="627"/>
      <c r="I21" s="627"/>
      <c r="J21" s="627"/>
      <c r="K21" s="627"/>
      <c r="L21" s="627"/>
      <c r="M21" s="627"/>
      <c r="N21" s="627"/>
      <c r="O21" s="627"/>
      <c r="P21" s="627"/>
      <c r="Q21" s="627"/>
      <c r="R21" s="627"/>
      <c r="S21" s="627"/>
      <c r="T21" s="627"/>
      <c r="U21" s="627"/>
      <c r="V21" s="627"/>
      <c r="W21" s="627"/>
      <c r="X21" s="627"/>
      <c r="Y21" s="627"/>
      <c r="Z21" s="627"/>
      <c r="AA21" s="627"/>
    </row>
    <row r="22" ht="15.0" customHeight="1">
      <c r="A22" s="640"/>
      <c r="B22" s="648"/>
      <c r="C22" s="627"/>
      <c r="D22" s="627"/>
      <c r="E22" s="627"/>
      <c r="F22" s="627"/>
      <c r="G22" s="627"/>
      <c r="H22" s="627"/>
      <c r="I22" s="627"/>
      <c r="J22" s="627"/>
      <c r="K22" s="627"/>
      <c r="L22" s="627"/>
      <c r="M22" s="627"/>
      <c r="N22" s="627"/>
      <c r="O22" s="627"/>
      <c r="P22" s="627"/>
      <c r="Q22" s="627"/>
      <c r="R22" s="627"/>
      <c r="S22" s="627"/>
      <c r="T22" s="627"/>
      <c r="U22" s="627"/>
      <c r="V22" s="627"/>
      <c r="W22" s="627"/>
      <c r="X22" s="627"/>
      <c r="Y22" s="627"/>
      <c r="Z22" s="627"/>
      <c r="AA22" s="627"/>
    </row>
    <row r="23" ht="19.5" customHeight="1">
      <c r="A23" s="634" t="s">
        <v>561</v>
      </c>
      <c r="B23" s="635"/>
      <c r="C23" s="636"/>
      <c r="D23" s="627"/>
      <c r="E23" s="627"/>
      <c r="F23" s="627"/>
      <c r="G23" s="627"/>
      <c r="H23" s="627"/>
      <c r="I23" s="627"/>
      <c r="J23" s="627"/>
      <c r="K23" s="627"/>
      <c r="L23" s="627"/>
      <c r="M23" s="627"/>
      <c r="N23" s="627"/>
      <c r="O23" s="627"/>
      <c r="P23" s="627"/>
      <c r="Q23" s="627"/>
      <c r="R23" s="627"/>
      <c r="S23" s="627"/>
      <c r="T23" s="627"/>
      <c r="U23" s="627"/>
      <c r="V23" s="627"/>
      <c r="W23" s="627"/>
      <c r="X23" s="627"/>
      <c r="Y23" s="627"/>
      <c r="Z23" s="627"/>
      <c r="AA23" s="627"/>
    </row>
    <row r="24" ht="15.0" customHeight="1">
      <c r="A24" s="642" t="s">
        <v>562</v>
      </c>
      <c r="B24" s="643">
        <v>0.45</v>
      </c>
      <c r="C24" s="644" t="s">
        <v>563</v>
      </c>
      <c r="D24" s="627"/>
      <c r="E24" s="627"/>
      <c r="F24" s="627"/>
      <c r="G24" s="627"/>
      <c r="H24" s="627"/>
      <c r="I24" s="627"/>
      <c r="J24" s="627"/>
      <c r="K24" s="627"/>
      <c r="L24" s="627"/>
      <c r="M24" s="627"/>
      <c r="N24" s="627"/>
      <c r="O24" s="627"/>
      <c r="P24" s="627"/>
      <c r="Q24" s="627"/>
      <c r="R24" s="627"/>
      <c r="S24" s="627"/>
      <c r="T24" s="627"/>
      <c r="U24" s="627"/>
      <c r="V24" s="627"/>
      <c r="W24" s="627"/>
      <c r="X24" s="627"/>
      <c r="Y24" s="627"/>
      <c r="Z24" s="627"/>
      <c r="AA24" s="627"/>
    </row>
    <row r="25" ht="15.0" customHeight="1">
      <c r="A25" s="637" t="s">
        <v>555</v>
      </c>
      <c r="B25" s="645">
        <v>0.25</v>
      </c>
      <c r="C25" s="646" t="s">
        <v>563</v>
      </c>
      <c r="D25" s="627"/>
      <c r="E25" s="627"/>
      <c r="F25" s="627"/>
      <c r="G25" s="627"/>
      <c r="H25" s="627"/>
      <c r="I25" s="627"/>
      <c r="J25" s="627"/>
      <c r="K25" s="627"/>
      <c r="L25" s="627"/>
      <c r="M25" s="627"/>
      <c r="N25" s="627"/>
      <c r="O25" s="627"/>
      <c r="P25" s="627"/>
      <c r="Q25" s="627"/>
      <c r="R25" s="627"/>
      <c r="S25" s="627"/>
      <c r="T25" s="627"/>
      <c r="U25" s="627"/>
      <c r="V25" s="627"/>
      <c r="W25" s="627"/>
      <c r="X25" s="627"/>
      <c r="Y25" s="627"/>
      <c r="Z25" s="627"/>
      <c r="AA25" s="627"/>
    </row>
    <row r="26" ht="15.0" customHeight="1">
      <c r="A26" s="640"/>
      <c r="B26" s="641"/>
      <c r="C26" s="627"/>
      <c r="D26" s="627"/>
      <c r="E26" s="627"/>
      <c r="F26" s="627"/>
      <c r="G26" s="627"/>
      <c r="H26" s="627"/>
      <c r="I26" s="627"/>
      <c r="J26" s="627"/>
      <c r="K26" s="627"/>
      <c r="L26" s="627"/>
      <c r="M26" s="627"/>
      <c r="N26" s="627"/>
      <c r="O26" s="627"/>
      <c r="P26" s="627"/>
      <c r="Q26" s="627"/>
      <c r="R26" s="627"/>
      <c r="S26" s="627"/>
      <c r="T26" s="627"/>
      <c r="U26" s="627"/>
      <c r="V26" s="627"/>
      <c r="W26" s="627"/>
      <c r="X26" s="627"/>
      <c r="Y26" s="627"/>
      <c r="Z26" s="627"/>
      <c r="AA26" s="627"/>
    </row>
    <row r="27" ht="19.5" customHeight="1">
      <c r="A27" s="634" t="s">
        <v>564</v>
      </c>
      <c r="B27" s="635"/>
      <c r="C27" s="635"/>
      <c r="D27" s="635"/>
      <c r="E27" s="635"/>
      <c r="F27" s="636"/>
      <c r="G27" s="627"/>
      <c r="H27" s="627"/>
      <c r="I27" s="627"/>
      <c r="J27" s="627"/>
      <c r="K27" s="627"/>
      <c r="L27" s="627"/>
      <c r="M27" s="627"/>
      <c r="N27" s="627"/>
      <c r="O27" s="627"/>
      <c r="P27" s="627"/>
      <c r="Q27" s="627"/>
      <c r="R27" s="627"/>
      <c r="S27" s="627"/>
      <c r="T27" s="627"/>
      <c r="U27" s="627"/>
      <c r="V27" s="627"/>
      <c r="W27" s="627"/>
      <c r="X27" s="627"/>
      <c r="Y27" s="627"/>
      <c r="Z27" s="627"/>
      <c r="AA27" s="627"/>
    </row>
    <row r="28" ht="15.0" customHeight="1">
      <c r="A28" s="649" t="s">
        <v>565</v>
      </c>
      <c r="B28" s="650" t="s">
        <v>566</v>
      </c>
      <c r="C28" s="628" t="s">
        <v>567</v>
      </c>
      <c r="D28" s="628" t="s">
        <v>568</v>
      </c>
      <c r="E28" s="628" t="s">
        <v>85</v>
      </c>
      <c r="F28" s="651"/>
      <c r="G28" s="627"/>
      <c r="H28" s="627"/>
      <c r="I28" s="627"/>
      <c r="J28" s="627"/>
      <c r="K28" s="627"/>
      <c r="L28" s="627"/>
      <c r="M28" s="627"/>
      <c r="N28" s="627"/>
      <c r="O28" s="627"/>
      <c r="P28" s="627"/>
      <c r="Q28" s="627"/>
      <c r="R28" s="627"/>
      <c r="S28" s="627"/>
      <c r="T28" s="627"/>
      <c r="U28" s="627"/>
      <c r="V28" s="627"/>
      <c r="W28" s="627"/>
      <c r="X28" s="627"/>
      <c r="Y28" s="627"/>
      <c r="Z28" s="627"/>
      <c r="AA28" s="627"/>
    </row>
    <row r="29" ht="15.0" customHeight="1">
      <c r="A29" s="652" t="s">
        <v>569</v>
      </c>
      <c r="B29" s="653">
        <v>12.8</v>
      </c>
      <c r="C29" s="654">
        <v>0.1</v>
      </c>
      <c r="D29" s="654">
        <v>1.0</v>
      </c>
      <c r="E29" s="628">
        <f t="shared" ref="E29:E32" si="1">SUM(B29:D29)</f>
        <v>13.9</v>
      </c>
      <c r="F29" s="655" t="s">
        <v>570</v>
      </c>
      <c r="G29" s="627"/>
      <c r="H29" s="627"/>
      <c r="I29" s="627"/>
      <c r="J29" s="627"/>
      <c r="K29" s="627"/>
      <c r="L29" s="627"/>
      <c r="M29" s="627"/>
      <c r="N29" s="627"/>
      <c r="O29" s="627"/>
      <c r="P29" s="627"/>
      <c r="Q29" s="627"/>
      <c r="R29" s="627"/>
      <c r="S29" s="627"/>
      <c r="T29" s="627"/>
      <c r="U29" s="627"/>
      <c r="V29" s="627"/>
      <c r="W29" s="627"/>
      <c r="X29" s="627"/>
      <c r="Y29" s="627"/>
      <c r="Z29" s="627"/>
      <c r="AA29" s="627"/>
    </row>
    <row r="30" ht="15.0" customHeight="1">
      <c r="A30" s="652" t="s">
        <v>571</v>
      </c>
      <c r="B30" s="653">
        <v>22.0</v>
      </c>
      <c r="C30" s="654">
        <v>0.2</v>
      </c>
      <c r="D30" s="654">
        <v>2.2</v>
      </c>
      <c r="E30" s="628">
        <f t="shared" si="1"/>
        <v>24.4</v>
      </c>
      <c r="F30" s="655" t="s">
        <v>570</v>
      </c>
      <c r="G30" s="627"/>
      <c r="H30" s="627"/>
      <c r="I30" s="627"/>
      <c r="J30" s="627"/>
      <c r="K30" s="627"/>
      <c r="L30" s="627"/>
      <c r="M30" s="627"/>
      <c r="N30" s="627"/>
      <c r="O30" s="627"/>
      <c r="P30" s="627"/>
      <c r="Q30" s="627"/>
      <c r="R30" s="627"/>
      <c r="S30" s="627"/>
      <c r="T30" s="627"/>
      <c r="U30" s="627"/>
      <c r="V30" s="627"/>
      <c r="W30" s="627"/>
      <c r="X30" s="627"/>
      <c r="Y30" s="627"/>
      <c r="Z30" s="627"/>
      <c r="AA30" s="627"/>
    </row>
    <row r="31" ht="15.0" customHeight="1">
      <c r="A31" s="652" t="s">
        <v>572</v>
      </c>
      <c r="B31" s="653">
        <v>22.0</v>
      </c>
      <c r="C31" s="654">
        <v>0.3</v>
      </c>
      <c r="D31" s="654">
        <v>1.7</v>
      </c>
      <c r="E31" s="628">
        <f t="shared" si="1"/>
        <v>24</v>
      </c>
      <c r="F31" s="655" t="s">
        <v>570</v>
      </c>
      <c r="G31" s="627"/>
      <c r="H31" s="627"/>
      <c r="I31" s="627"/>
      <c r="J31" s="627"/>
      <c r="K31" s="627"/>
      <c r="L31" s="627"/>
      <c r="M31" s="627"/>
      <c r="N31" s="627"/>
      <c r="O31" s="627"/>
      <c r="P31" s="627"/>
      <c r="Q31" s="627"/>
      <c r="R31" s="627"/>
      <c r="S31" s="627"/>
      <c r="T31" s="627"/>
      <c r="U31" s="627"/>
      <c r="V31" s="627"/>
      <c r="W31" s="627"/>
      <c r="X31" s="627"/>
      <c r="Y31" s="627"/>
      <c r="Z31" s="627"/>
      <c r="AA31" s="627"/>
    </row>
    <row r="32" ht="15.0" customHeight="1">
      <c r="A32" s="656" t="s">
        <v>573</v>
      </c>
      <c r="B32" s="657">
        <v>22.0</v>
      </c>
      <c r="C32" s="658">
        <v>0.1</v>
      </c>
      <c r="D32" s="658">
        <v>2.2</v>
      </c>
      <c r="E32" s="659">
        <f t="shared" si="1"/>
        <v>24.3</v>
      </c>
      <c r="F32" s="660" t="s">
        <v>570</v>
      </c>
      <c r="G32" s="627"/>
      <c r="H32" s="627"/>
      <c r="I32" s="627"/>
      <c r="J32" s="627"/>
      <c r="K32" s="627"/>
      <c r="L32" s="627"/>
      <c r="M32" s="627"/>
      <c r="N32" s="627"/>
      <c r="O32" s="627"/>
      <c r="P32" s="627"/>
      <c r="Q32" s="627"/>
      <c r="R32" s="627"/>
      <c r="S32" s="627"/>
      <c r="T32" s="627"/>
      <c r="U32" s="627"/>
      <c r="V32" s="627"/>
      <c r="W32" s="627"/>
      <c r="X32" s="627"/>
      <c r="Y32" s="627"/>
      <c r="Z32" s="627"/>
      <c r="AA32" s="627"/>
    </row>
    <row r="33" ht="15.0" customHeight="1">
      <c r="A33" s="661"/>
      <c r="B33" s="661"/>
      <c r="C33" s="627"/>
      <c r="D33" s="627"/>
      <c r="E33" s="627"/>
      <c r="F33" s="627"/>
      <c r="G33" s="627"/>
      <c r="H33" s="627"/>
      <c r="I33" s="627"/>
      <c r="J33" s="627"/>
      <c r="K33" s="627"/>
      <c r="L33" s="627"/>
      <c r="M33" s="627"/>
      <c r="N33" s="627"/>
      <c r="O33" s="627"/>
      <c r="P33" s="627"/>
      <c r="Q33" s="627"/>
      <c r="R33" s="627"/>
      <c r="S33" s="627"/>
      <c r="T33" s="627"/>
      <c r="U33" s="627"/>
      <c r="V33" s="627"/>
      <c r="W33" s="627"/>
      <c r="X33" s="627"/>
      <c r="Y33" s="627"/>
      <c r="Z33" s="627"/>
      <c r="AA33" s="627"/>
    </row>
    <row r="34" ht="19.5" customHeight="1">
      <c r="A34" s="662" t="s">
        <v>574</v>
      </c>
      <c r="B34" s="6"/>
      <c r="C34" s="6"/>
      <c r="D34" s="6"/>
      <c r="E34" s="6"/>
      <c r="F34" s="7"/>
      <c r="G34" s="627"/>
      <c r="H34" s="627"/>
      <c r="I34" s="627"/>
      <c r="J34" s="627"/>
      <c r="K34" s="627"/>
      <c r="L34" s="627"/>
      <c r="M34" s="627"/>
      <c r="N34" s="627"/>
      <c r="O34" s="627"/>
      <c r="P34" s="627"/>
      <c r="Q34" s="627"/>
      <c r="R34" s="627"/>
      <c r="S34" s="627"/>
      <c r="T34" s="627"/>
      <c r="U34" s="627"/>
      <c r="V34" s="627"/>
      <c r="W34" s="627"/>
      <c r="X34" s="627"/>
      <c r="Y34" s="627"/>
      <c r="Z34" s="627"/>
      <c r="AA34" s="627"/>
    </row>
    <row r="35" ht="15.0" customHeight="1">
      <c r="A35" s="649" t="s">
        <v>565</v>
      </c>
      <c r="B35" s="663" t="s">
        <v>566</v>
      </c>
      <c r="C35" s="664" t="s">
        <v>567</v>
      </c>
      <c r="D35" s="664" t="s">
        <v>568</v>
      </c>
      <c r="E35" s="664" t="s">
        <v>85</v>
      </c>
      <c r="F35" s="651"/>
      <c r="G35" s="627"/>
      <c r="H35" s="627"/>
      <c r="I35" s="627"/>
      <c r="J35" s="627"/>
      <c r="K35" s="627"/>
      <c r="L35" s="627"/>
      <c r="M35" s="627"/>
      <c r="N35" s="627"/>
      <c r="O35" s="627"/>
      <c r="P35" s="627"/>
      <c r="Q35" s="627"/>
      <c r="R35" s="627"/>
      <c r="S35" s="627"/>
      <c r="T35" s="627"/>
      <c r="U35" s="627"/>
      <c r="V35" s="627"/>
      <c r="W35" s="627"/>
      <c r="X35" s="627"/>
      <c r="Y35" s="627"/>
      <c r="Z35" s="627"/>
      <c r="AA35" s="627"/>
    </row>
    <row r="36" ht="15.0" customHeight="1">
      <c r="A36" s="665" t="s">
        <v>569</v>
      </c>
      <c r="B36" s="666">
        <f>12.8*0.25</f>
        <v>3.2</v>
      </c>
      <c r="C36" s="654">
        <v>0.1</v>
      </c>
      <c r="D36" s="654">
        <v>1.0</v>
      </c>
      <c r="E36" s="667">
        <f t="shared" ref="E36:E39" si="2">SUM(B36:D36)</f>
        <v>4.3</v>
      </c>
      <c r="F36" s="655" t="s">
        <v>570</v>
      </c>
      <c r="G36" s="627"/>
      <c r="H36" s="627"/>
      <c r="I36" s="627"/>
      <c r="J36" s="627"/>
      <c r="K36" s="627"/>
      <c r="L36" s="627"/>
      <c r="M36" s="627"/>
      <c r="N36" s="627"/>
      <c r="O36" s="627"/>
      <c r="P36" s="627"/>
      <c r="Q36" s="627"/>
      <c r="R36" s="627"/>
      <c r="S36" s="627"/>
      <c r="T36" s="627"/>
      <c r="U36" s="627"/>
      <c r="V36" s="627"/>
      <c r="W36" s="627"/>
      <c r="X36" s="627"/>
      <c r="Y36" s="627"/>
      <c r="Z36" s="627"/>
      <c r="AA36" s="627"/>
    </row>
    <row r="37" ht="15.0" customHeight="1">
      <c r="A37" s="665" t="s">
        <v>571</v>
      </c>
      <c r="B37" s="653">
        <f t="shared" ref="B37:B39" si="3">22*0.25</f>
        <v>5.5</v>
      </c>
      <c r="C37" s="654">
        <v>0.2</v>
      </c>
      <c r="D37" s="654">
        <v>2.2</v>
      </c>
      <c r="E37" s="628">
        <f t="shared" si="2"/>
        <v>7.9</v>
      </c>
      <c r="F37" s="655" t="s">
        <v>570</v>
      </c>
      <c r="G37" s="627"/>
      <c r="H37" s="627"/>
      <c r="I37" s="627"/>
      <c r="J37" s="627"/>
      <c r="K37" s="627"/>
      <c r="L37" s="627"/>
      <c r="M37" s="627"/>
      <c r="N37" s="627"/>
      <c r="O37" s="627"/>
      <c r="P37" s="627"/>
      <c r="Q37" s="627"/>
      <c r="R37" s="627"/>
      <c r="S37" s="627"/>
      <c r="T37" s="627"/>
      <c r="U37" s="627"/>
      <c r="V37" s="627"/>
      <c r="W37" s="627"/>
      <c r="X37" s="627"/>
      <c r="Y37" s="627"/>
      <c r="Z37" s="627"/>
      <c r="AA37" s="627"/>
    </row>
    <row r="38" ht="15.0" customHeight="1">
      <c r="A38" s="665" t="s">
        <v>572</v>
      </c>
      <c r="B38" s="653">
        <f t="shared" si="3"/>
        <v>5.5</v>
      </c>
      <c r="C38" s="654">
        <v>0.3</v>
      </c>
      <c r="D38" s="654">
        <v>1.7</v>
      </c>
      <c r="E38" s="628">
        <f t="shared" si="2"/>
        <v>7.5</v>
      </c>
      <c r="F38" s="655" t="s">
        <v>570</v>
      </c>
      <c r="G38" s="627"/>
      <c r="H38" s="627"/>
      <c r="I38" s="627"/>
      <c r="J38" s="627"/>
      <c r="K38" s="627"/>
      <c r="L38" s="627"/>
      <c r="M38" s="627"/>
      <c r="N38" s="627"/>
      <c r="O38" s="627"/>
      <c r="P38" s="627"/>
      <c r="Q38" s="627"/>
      <c r="R38" s="627"/>
      <c r="S38" s="627"/>
      <c r="T38" s="627"/>
      <c r="U38" s="627"/>
      <c r="V38" s="627"/>
      <c r="W38" s="627"/>
      <c r="X38" s="627"/>
      <c r="Y38" s="627"/>
      <c r="Z38" s="627"/>
      <c r="AA38" s="627"/>
    </row>
    <row r="39" ht="15.0" customHeight="1">
      <c r="A39" s="668" t="s">
        <v>573</v>
      </c>
      <c r="B39" s="657">
        <f t="shared" si="3"/>
        <v>5.5</v>
      </c>
      <c r="C39" s="658">
        <v>0.1</v>
      </c>
      <c r="D39" s="658">
        <v>2.2</v>
      </c>
      <c r="E39" s="659">
        <f t="shared" si="2"/>
        <v>7.8</v>
      </c>
      <c r="F39" s="660" t="s">
        <v>570</v>
      </c>
      <c r="G39" s="627"/>
      <c r="H39" s="627"/>
      <c r="I39" s="627"/>
      <c r="J39" s="627"/>
      <c r="K39" s="627"/>
      <c r="L39" s="627"/>
      <c r="M39" s="627"/>
      <c r="N39" s="627"/>
      <c r="O39" s="627"/>
      <c r="P39" s="627"/>
      <c r="Q39" s="627"/>
      <c r="R39" s="627"/>
      <c r="S39" s="627"/>
      <c r="T39" s="627"/>
      <c r="U39" s="627"/>
      <c r="V39" s="627"/>
      <c r="W39" s="627"/>
      <c r="X39" s="627"/>
      <c r="Y39" s="627"/>
      <c r="Z39" s="627"/>
      <c r="AA39" s="627"/>
    </row>
    <row r="40" ht="15.0" customHeight="1">
      <c r="A40" s="669"/>
      <c r="B40" s="670"/>
      <c r="C40" s="627"/>
      <c r="D40" s="627"/>
      <c r="E40" s="671"/>
      <c r="F40" s="648"/>
      <c r="G40" s="627"/>
      <c r="H40" s="627"/>
      <c r="I40" s="627"/>
      <c r="J40" s="627"/>
      <c r="K40" s="627"/>
      <c r="L40" s="627"/>
      <c r="M40" s="627"/>
      <c r="N40" s="627"/>
      <c r="O40" s="627"/>
      <c r="P40" s="627"/>
      <c r="Q40" s="627"/>
      <c r="R40" s="627"/>
      <c r="S40" s="627"/>
      <c r="T40" s="627"/>
      <c r="U40" s="627"/>
      <c r="V40" s="627"/>
      <c r="W40" s="627"/>
      <c r="X40" s="627"/>
      <c r="Y40" s="627"/>
      <c r="Z40" s="627"/>
      <c r="AA40" s="627"/>
    </row>
    <row r="41" ht="19.5" customHeight="1">
      <c r="A41" s="662" t="s">
        <v>575</v>
      </c>
      <c r="B41" s="6"/>
      <c r="C41" s="6"/>
      <c r="D41" s="6"/>
      <c r="E41" s="6"/>
      <c r="F41" s="7"/>
      <c r="G41" s="627"/>
      <c r="H41" s="627"/>
      <c r="I41" s="627"/>
      <c r="J41" s="627"/>
      <c r="K41" s="627"/>
      <c r="L41" s="627"/>
      <c r="M41" s="627"/>
      <c r="N41" s="627"/>
      <c r="O41" s="627"/>
      <c r="P41" s="627"/>
      <c r="Q41" s="627"/>
      <c r="R41" s="627"/>
      <c r="S41" s="627"/>
      <c r="T41" s="627"/>
      <c r="U41" s="627"/>
      <c r="V41" s="627"/>
      <c r="W41" s="627"/>
      <c r="X41" s="627"/>
      <c r="Y41" s="627"/>
      <c r="Z41" s="627"/>
      <c r="AA41" s="627"/>
    </row>
    <row r="42" ht="15.0" customHeight="1">
      <c r="A42" s="649" t="s">
        <v>565</v>
      </c>
      <c r="B42" s="650" t="s">
        <v>566</v>
      </c>
      <c r="C42" s="628" t="s">
        <v>567</v>
      </c>
      <c r="D42" s="628" t="s">
        <v>568</v>
      </c>
      <c r="E42" s="628" t="s">
        <v>85</v>
      </c>
      <c r="F42" s="651"/>
      <c r="G42" s="627"/>
      <c r="H42" s="627"/>
      <c r="I42" s="627"/>
      <c r="J42" s="627"/>
      <c r="K42" s="627"/>
      <c r="L42" s="627"/>
      <c r="M42" s="627"/>
      <c r="N42" s="627"/>
      <c r="O42" s="627"/>
      <c r="P42" s="627"/>
      <c r="Q42" s="627"/>
      <c r="R42" s="627"/>
      <c r="S42" s="627"/>
      <c r="T42" s="627"/>
      <c r="U42" s="627"/>
      <c r="V42" s="627"/>
      <c r="W42" s="627"/>
      <c r="X42" s="627"/>
      <c r="Y42" s="627"/>
      <c r="Z42" s="627"/>
      <c r="AA42" s="627"/>
    </row>
    <row r="43" ht="15.0" customHeight="1">
      <c r="A43" s="672" t="s">
        <v>569</v>
      </c>
      <c r="B43" s="666">
        <f>12.8*0.5</f>
        <v>6.4</v>
      </c>
      <c r="C43" s="654">
        <v>0.1</v>
      </c>
      <c r="D43" s="654">
        <v>1.0</v>
      </c>
      <c r="E43" s="667">
        <f t="shared" ref="E43:E46" si="4">SUM(B43:D43)</f>
        <v>7.5</v>
      </c>
      <c r="F43" s="655" t="s">
        <v>570</v>
      </c>
      <c r="G43" s="627"/>
      <c r="H43" s="627"/>
      <c r="I43" s="627"/>
      <c r="J43" s="627"/>
      <c r="K43" s="627"/>
      <c r="L43" s="627"/>
      <c r="M43" s="627"/>
      <c r="N43" s="627"/>
      <c r="O43" s="627"/>
      <c r="P43" s="627"/>
      <c r="Q43" s="627"/>
      <c r="R43" s="627"/>
      <c r="S43" s="627"/>
      <c r="T43" s="627"/>
      <c r="U43" s="627"/>
      <c r="V43" s="627"/>
      <c r="W43" s="627"/>
      <c r="X43" s="627"/>
      <c r="Y43" s="627"/>
      <c r="Z43" s="627"/>
      <c r="AA43" s="627"/>
    </row>
    <row r="44" ht="15.0" customHeight="1">
      <c r="A44" s="672" t="s">
        <v>571</v>
      </c>
      <c r="B44" s="653">
        <f t="shared" ref="B44:B46" si="5">22*0.5</f>
        <v>11</v>
      </c>
      <c r="C44" s="654">
        <v>0.2</v>
      </c>
      <c r="D44" s="654">
        <v>2.2</v>
      </c>
      <c r="E44" s="628">
        <f t="shared" si="4"/>
        <v>13.4</v>
      </c>
      <c r="F44" s="655" t="s">
        <v>570</v>
      </c>
      <c r="G44" s="627"/>
      <c r="H44" s="627"/>
      <c r="I44" s="627"/>
      <c r="J44" s="627"/>
      <c r="K44" s="627"/>
      <c r="L44" s="627"/>
      <c r="M44" s="627"/>
      <c r="N44" s="627"/>
      <c r="O44" s="627"/>
      <c r="P44" s="627"/>
      <c r="Q44" s="627"/>
      <c r="R44" s="627"/>
      <c r="S44" s="627"/>
      <c r="T44" s="627"/>
      <c r="U44" s="627"/>
      <c r="V44" s="627"/>
      <c r="W44" s="627"/>
      <c r="X44" s="627"/>
      <c r="Y44" s="627"/>
      <c r="Z44" s="627"/>
      <c r="AA44" s="627"/>
    </row>
    <row r="45" ht="15.0" customHeight="1">
      <c r="A45" s="672" t="s">
        <v>572</v>
      </c>
      <c r="B45" s="653">
        <f t="shared" si="5"/>
        <v>11</v>
      </c>
      <c r="C45" s="654">
        <v>0.3</v>
      </c>
      <c r="D45" s="654">
        <v>1.7</v>
      </c>
      <c r="E45" s="628">
        <f t="shared" si="4"/>
        <v>13</v>
      </c>
      <c r="F45" s="655" t="s">
        <v>570</v>
      </c>
      <c r="G45" s="627"/>
      <c r="H45" s="627"/>
      <c r="I45" s="627"/>
      <c r="J45" s="627"/>
      <c r="K45" s="627"/>
      <c r="L45" s="627"/>
      <c r="M45" s="627"/>
      <c r="N45" s="627"/>
      <c r="O45" s="627"/>
      <c r="P45" s="627"/>
      <c r="Q45" s="627"/>
      <c r="R45" s="627"/>
      <c r="S45" s="627"/>
      <c r="T45" s="627"/>
      <c r="U45" s="627"/>
      <c r="V45" s="627"/>
      <c r="W45" s="627"/>
      <c r="X45" s="627"/>
      <c r="Y45" s="627"/>
      <c r="Z45" s="627"/>
      <c r="AA45" s="627"/>
    </row>
    <row r="46" ht="15.0" customHeight="1">
      <c r="A46" s="673" t="s">
        <v>573</v>
      </c>
      <c r="B46" s="657">
        <f t="shared" si="5"/>
        <v>11</v>
      </c>
      <c r="C46" s="658">
        <v>0.1</v>
      </c>
      <c r="D46" s="658">
        <v>2.2</v>
      </c>
      <c r="E46" s="659">
        <f t="shared" si="4"/>
        <v>13.3</v>
      </c>
      <c r="F46" s="660" t="s">
        <v>570</v>
      </c>
      <c r="G46" s="627"/>
      <c r="H46" s="627"/>
      <c r="I46" s="627"/>
      <c r="J46" s="627"/>
      <c r="K46" s="627"/>
      <c r="L46" s="627"/>
      <c r="M46" s="627"/>
      <c r="N46" s="627"/>
      <c r="O46" s="627"/>
      <c r="P46" s="627"/>
      <c r="Q46" s="627"/>
      <c r="R46" s="627"/>
      <c r="S46" s="627"/>
      <c r="T46" s="627"/>
      <c r="U46" s="627"/>
      <c r="V46" s="627"/>
      <c r="W46" s="627"/>
      <c r="X46" s="627"/>
      <c r="Y46" s="627"/>
      <c r="Z46" s="627"/>
      <c r="AA46" s="627"/>
    </row>
    <row r="47" ht="15.0" customHeight="1">
      <c r="A47" s="669"/>
      <c r="B47" s="670"/>
      <c r="C47" s="627"/>
      <c r="D47" s="627"/>
      <c r="E47" s="671"/>
      <c r="F47" s="648"/>
      <c r="G47" s="627"/>
      <c r="H47" s="627"/>
      <c r="I47" s="627"/>
      <c r="J47" s="627"/>
      <c r="K47" s="627"/>
      <c r="L47" s="627"/>
      <c r="M47" s="627"/>
      <c r="N47" s="627"/>
      <c r="O47" s="627"/>
      <c r="P47" s="627"/>
      <c r="Q47" s="627"/>
      <c r="R47" s="627"/>
      <c r="S47" s="627"/>
      <c r="T47" s="627"/>
      <c r="U47" s="627"/>
      <c r="V47" s="627"/>
      <c r="W47" s="627"/>
      <c r="X47" s="627"/>
      <c r="Y47" s="627"/>
      <c r="Z47" s="627"/>
      <c r="AA47" s="627"/>
    </row>
    <row r="48" ht="19.5" customHeight="1">
      <c r="A48" s="662" t="s">
        <v>576</v>
      </c>
      <c r="B48" s="6"/>
      <c r="C48" s="6"/>
      <c r="D48" s="6"/>
      <c r="E48" s="6"/>
      <c r="F48" s="7"/>
      <c r="G48" s="627"/>
      <c r="H48" s="627"/>
      <c r="I48" s="627"/>
      <c r="J48" s="627"/>
      <c r="K48" s="627"/>
      <c r="L48" s="627"/>
      <c r="M48" s="627"/>
      <c r="N48" s="627"/>
      <c r="O48" s="627"/>
      <c r="P48" s="627"/>
      <c r="Q48" s="627"/>
      <c r="R48" s="627"/>
      <c r="S48" s="627"/>
      <c r="T48" s="627"/>
      <c r="U48" s="627"/>
      <c r="V48" s="627"/>
      <c r="W48" s="627"/>
      <c r="X48" s="627"/>
      <c r="Y48" s="627"/>
      <c r="Z48" s="627"/>
      <c r="AA48" s="627"/>
    </row>
    <row r="49" ht="15.0" customHeight="1">
      <c r="A49" s="649" t="s">
        <v>565</v>
      </c>
      <c r="B49" s="650" t="s">
        <v>566</v>
      </c>
      <c r="C49" s="628" t="s">
        <v>567</v>
      </c>
      <c r="D49" s="628" t="s">
        <v>568</v>
      </c>
      <c r="E49" s="628" t="s">
        <v>85</v>
      </c>
      <c r="F49" s="651"/>
      <c r="G49" s="627"/>
      <c r="H49" s="627"/>
      <c r="I49" s="627"/>
      <c r="J49" s="627"/>
      <c r="K49" s="627"/>
      <c r="L49" s="627"/>
      <c r="M49" s="627"/>
      <c r="N49" s="627"/>
      <c r="O49" s="627"/>
      <c r="P49" s="627"/>
      <c r="Q49" s="627"/>
      <c r="R49" s="627"/>
      <c r="S49" s="627"/>
      <c r="T49" s="627"/>
      <c r="U49" s="627"/>
      <c r="V49" s="627"/>
      <c r="W49" s="627"/>
      <c r="X49" s="627"/>
      <c r="Y49" s="627"/>
      <c r="Z49" s="627"/>
      <c r="AA49" s="627"/>
    </row>
    <row r="50" ht="15.0" customHeight="1">
      <c r="A50" s="672" t="s">
        <v>569</v>
      </c>
      <c r="B50" s="666">
        <f>12.8*0.75</f>
        <v>9.6</v>
      </c>
      <c r="C50" s="654">
        <v>0.1</v>
      </c>
      <c r="D50" s="654">
        <v>1.0</v>
      </c>
      <c r="E50" s="667">
        <f t="shared" ref="E50:E53" si="6">SUM(B50:D50)</f>
        <v>10.7</v>
      </c>
      <c r="F50" s="655" t="s">
        <v>570</v>
      </c>
      <c r="G50" s="627"/>
      <c r="H50" s="627"/>
      <c r="I50" s="627"/>
      <c r="J50" s="627"/>
      <c r="K50" s="627"/>
      <c r="L50" s="627"/>
      <c r="M50" s="627"/>
      <c r="N50" s="627"/>
      <c r="O50" s="627"/>
      <c r="P50" s="627"/>
      <c r="Q50" s="627"/>
      <c r="R50" s="627"/>
      <c r="S50" s="627"/>
      <c r="T50" s="627"/>
      <c r="U50" s="627"/>
      <c r="V50" s="627"/>
      <c r="W50" s="627"/>
      <c r="X50" s="627"/>
      <c r="Y50" s="627"/>
      <c r="Z50" s="627"/>
      <c r="AA50" s="627"/>
    </row>
    <row r="51" ht="15.0" customHeight="1">
      <c r="A51" s="672" t="s">
        <v>571</v>
      </c>
      <c r="B51" s="653">
        <f t="shared" ref="B51:B53" si="7">22*0.75</f>
        <v>16.5</v>
      </c>
      <c r="C51" s="654">
        <v>0.2</v>
      </c>
      <c r="D51" s="654">
        <v>2.2</v>
      </c>
      <c r="E51" s="628">
        <f t="shared" si="6"/>
        <v>18.9</v>
      </c>
      <c r="F51" s="655" t="s">
        <v>570</v>
      </c>
      <c r="G51" s="627"/>
      <c r="H51" s="627"/>
      <c r="I51" s="627"/>
      <c r="J51" s="627"/>
      <c r="K51" s="627"/>
      <c r="L51" s="627"/>
      <c r="M51" s="627"/>
      <c r="N51" s="627"/>
      <c r="O51" s="627"/>
      <c r="P51" s="627"/>
      <c r="Q51" s="627"/>
      <c r="R51" s="627"/>
      <c r="S51" s="627"/>
      <c r="T51" s="627"/>
      <c r="U51" s="627"/>
      <c r="V51" s="627"/>
      <c r="W51" s="627"/>
      <c r="X51" s="627"/>
      <c r="Y51" s="627"/>
      <c r="Z51" s="627"/>
      <c r="AA51" s="627"/>
    </row>
    <row r="52" ht="15.0" customHeight="1">
      <c r="A52" s="672" t="s">
        <v>572</v>
      </c>
      <c r="B52" s="653">
        <f t="shared" si="7"/>
        <v>16.5</v>
      </c>
      <c r="C52" s="654">
        <v>0.3</v>
      </c>
      <c r="D52" s="654">
        <v>1.7</v>
      </c>
      <c r="E52" s="628">
        <f t="shared" si="6"/>
        <v>18.5</v>
      </c>
      <c r="F52" s="655" t="s">
        <v>570</v>
      </c>
      <c r="G52" s="627"/>
      <c r="H52" s="627"/>
      <c r="I52" s="627"/>
      <c r="J52" s="627"/>
      <c r="K52" s="627"/>
      <c r="L52" s="627"/>
      <c r="M52" s="627"/>
      <c r="N52" s="627"/>
      <c r="O52" s="627"/>
      <c r="P52" s="627"/>
      <c r="Q52" s="627"/>
      <c r="R52" s="627"/>
      <c r="S52" s="627"/>
      <c r="T52" s="627"/>
      <c r="U52" s="627"/>
      <c r="V52" s="627"/>
      <c r="W52" s="627"/>
      <c r="X52" s="627"/>
      <c r="Y52" s="627"/>
      <c r="Z52" s="627"/>
      <c r="AA52" s="627"/>
    </row>
    <row r="53" ht="15.0" customHeight="1">
      <c r="A53" s="673" t="s">
        <v>573</v>
      </c>
      <c r="B53" s="657">
        <f t="shared" si="7"/>
        <v>16.5</v>
      </c>
      <c r="C53" s="658">
        <v>0.1</v>
      </c>
      <c r="D53" s="658">
        <v>2.2</v>
      </c>
      <c r="E53" s="659">
        <f t="shared" si="6"/>
        <v>18.8</v>
      </c>
      <c r="F53" s="660" t="s">
        <v>570</v>
      </c>
      <c r="G53" s="627"/>
      <c r="H53" s="627"/>
      <c r="I53" s="627"/>
      <c r="J53" s="627"/>
      <c r="K53" s="627"/>
      <c r="L53" s="627"/>
      <c r="M53" s="627"/>
      <c r="N53" s="627"/>
      <c r="O53" s="627"/>
      <c r="P53" s="627"/>
      <c r="Q53" s="627"/>
      <c r="R53" s="627"/>
      <c r="S53" s="627"/>
      <c r="T53" s="627"/>
      <c r="U53" s="627"/>
      <c r="V53" s="627"/>
      <c r="W53" s="627"/>
      <c r="X53" s="627"/>
      <c r="Y53" s="627"/>
      <c r="Z53" s="627"/>
      <c r="AA53" s="627"/>
    </row>
    <row r="54" ht="15.0" customHeight="1">
      <c r="A54" s="627"/>
      <c r="B54" s="627"/>
      <c r="C54" s="627"/>
      <c r="D54" s="627"/>
      <c r="E54" s="627"/>
      <c r="F54" s="627"/>
      <c r="G54" s="627"/>
      <c r="H54" s="627"/>
      <c r="I54" s="627"/>
      <c r="J54" s="627"/>
      <c r="K54" s="627"/>
      <c r="L54" s="627"/>
      <c r="M54" s="627"/>
      <c r="N54" s="627"/>
      <c r="O54" s="627"/>
      <c r="P54" s="627"/>
      <c r="Q54" s="627"/>
      <c r="R54" s="627"/>
      <c r="S54" s="627"/>
      <c r="T54" s="627"/>
      <c r="U54" s="627"/>
      <c r="V54" s="627"/>
      <c r="W54" s="627"/>
      <c r="X54" s="627"/>
      <c r="Y54" s="627"/>
      <c r="Z54" s="627"/>
      <c r="AA54" s="627"/>
    </row>
    <row r="55" ht="15.0" customHeight="1">
      <c r="A55" s="627"/>
      <c r="B55" s="627"/>
      <c r="C55" s="627"/>
      <c r="D55" s="627"/>
      <c r="E55" s="627"/>
      <c r="F55" s="627"/>
      <c r="G55" s="627"/>
      <c r="H55" s="627"/>
      <c r="I55" s="627"/>
      <c r="J55" s="627"/>
      <c r="K55" s="627"/>
      <c r="L55" s="627"/>
      <c r="M55" s="627"/>
      <c r="N55" s="627"/>
      <c r="O55" s="627"/>
      <c r="P55" s="627"/>
      <c r="Q55" s="627"/>
      <c r="R55" s="627"/>
      <c r="S55" s="627"/>
      <c r="T55" s="627"/>
      <c r="U55" s="627"/>
      <c r="V55" s="627"/>
      <c r="W55" s="627"/>
      <c r="X55" s="627"/>
      <c r="Y55" s="627"/>
      <c r="Z55" s="627"/>
      <c r="AA55" s="627"/>
    </row>
    <row r="56" ht="15.0" customHeight="1">
      <c r="A56" s="627"/>
      <c r="B56" s="627"/>
      <c r="C56" s="627"/>
      <c r="D56" s="627"/>
      <c r="E56" s="627"/>
      <c r="F56" s="627"/>
      <c r="G56" s="627"/>
      <c r="H56" s="627"/>
      <c r="I56" s="627"/>
      <c r="J56" s="627"/>
      <c r="K56" s="627"/>
      <c r="L56" s="627"/>
      <c r="M56" s="627"/>
      <c r="N56" s="627"/>
      <c r="O56" s="627"/>
      <c r="P56" s="627"/>
      <c r="Q56" s="627"/>
      <c r="R56" s="627"/>
      <c r="S56" s="627"/>
      <c r="T56" s="627"/>
      <c r="U56" s="627"/>
      <c r="V56" s="627"/>
      <c r="W56" s="627"/>
      <c r="X56" s="627"/>
      <c r="Y56" s="627"/>
      <c r="Z56" s="627"/>
      <c r="AA56" s="627"/>
    </row>
    <row r="57" ht="15.0" customHeight="1">
      <c r="A57" s="627"/>
      <c r="B57" s="627"/>
      <c r="C57" s="627"/>
      <c r="D57" s="627"/>
      <c r="E57" s="627"/>
      <c r="F57" s="627"/>
      <c r="G57" s="627"/>
      <c r="H57" s="627"/>
      <c r="I57" s="627"/>
      <c r="J57" s="627"/>
      <c r="K57" s="627"/>
      <c r="L57" s="627"/>
      <c r="M57" s="627"/>
      <c r="N57" s="627"/>
      <c r="O57" s="627"/>
      <c r="P57" s="627"/>
      <c r="Q57" s="627"/>
      <c r="R57" s="627"/>
      <c r="S57" s="627"/>
      <c r="T57" s="627"/>
      <c r="U57" s="627"/>
      <c r="V57" s="627"/>
      <c r="W57" s="627"/>
      <c r="X57" s="627"/>
      <c r="Y57" s="627"/>
      <c r="Z57" s="627"/>
      <c r="AA57" s="627"/>
    </row>
    <row r="58" ht="15.0" customHeight="1">
      <c r="A58" s="627"/>
      <c r="B58" s="627"/>
      <c r="C58" s="627"/>
      <c r="D58" s="627"/>
      <c r="E58" s="627"/>
      <c r="F58" s="627"/>
      <c r="G58" s="627"/>
      <c r="H58" s="627"/>
      <c r="I58" s="627"/>
      <c r="J58" s="627"/>
      <c r="K58" s="627"/>
      <c r="L58" s="627"/>
      <c r="M58" s="627"/>
      <c r="N58" s="627"/>
      <c r="O58" s="627"/>
      <c r="P58" s="627"/>
      <c r="Q58" s="627"/>
      <c r="R58" s="627"/>
      <c r="S58" s="627"/>
      <c r="T58" s="627"/>
      <c r="U58" s="627"/>
      <c r="V58" s="627"/>
      <c r="W58" s="627"/>
      <c r="X58" s="627"/>
      <c r="Y58" s="627"/>
      <c r="Z58" s="627"/>
      <c r="AA58" s="627"/>
    </row>
    <row r="59" ht="15.0" customHeight="1">
      <c r="A59" s="627"/>
      <c r="B59" s="627"/>
      <c r="C59" s="627"/>
      <c r="D59" s="627"/>
      <c r="E59" s="627"/>
      <c r="F59" s="627"/>
      <c r="G59" s="627"/>
      <c r="H59" s="627"/>
      <c r="I59" s="627"/>
      <c r="J59" s="627"/>
      <c r="K59" s="627"/>
      <c r="L59" s="627"/>
      <c r="M59" s="627"/>
      <c r="N59" s="627"/>
      <c r="O59" s="627"/>
      <c r="P59" s="627"/>
      <c r="Q59" s="627"/>
      <c r="R59" s="627"/>
      <c r="S59" s="627"/>
      <c r="T59" s="627"/>
      <c r="U59" s="627"/>
      <c r="V59" s="627"/>
      <c r="W59" s="627"/>
      <c r="X59" s="627"/>
      <c r="Y59" s="627"/>
      <c r="Z59" s="627"/>
      <c r="AA59" s="627"/>
    </row>
    <row r="60" ht="14.25" customHeight="1">
      <c r="A60" s="627"/>
      <c r="B60" s="627"/>
      <c r="C60" s="627"/>
      <c r="D60" s="627"/>
      <c r="E60" s="627"/>
      <c r="F60" s="627"/>
      <c r="G60" s="627"/>
      <c r="H60" s="627"/>
      <c r="I60" s="627"/>
      <c r="J60" s="627"/>
      <c r="K60" s="627"/>
      <c r="L60" s="627"/>
      <c r="M60" s="627"/>
      <c r="N60" s="627"/>
      <c r="O60" s="627"/>
      <c r="P60" s="627"/>
      <c r="Q60" s="627"/>
      <c r="R60" s="627"/>
      <c r="S60" s="627"/>
      <c r="T60" s="627"/>
      <c r="U60" s="627"/>
      <c r="V60" s="627"/>
      <c r="W60" s="627"/>
      <c r="X60" s="627"/>
      <c r="Y60" s="627"/>
      <c r="Z60" s="627"/>
      <c r="AA60" s="627"/>
    </row>
    <row r="61" ht="14.25" customHeight="1">
      <c r="A61" s="627"/>
      <c r="B61" s="627"/>
      <c r="C61" s="627"/>
      <c r="D61" s="627"/>
      <c r="E61" s="627"/>
      <c r="F61" s="627"/>
      <c r="G61" s="627"/>
      <c r="H61" s="627"/>
      <c r="I61" s="627"/>
      <c r="J61" s="627"/>
      <c r="K61" s="627"/>
      <c r="L61" s="627"/>
      <c r="M61" s="627"/>
      <c r="N61" s="627"/>
      <c r="O61" s="627"/>
      <c r="P61" s="627"/>
      <c r="Q61" s="627"/>
      <c r="R61" s="627"/>
      <c r="S61" s="627"/>
      <c r="T61" s="627"/>
      <c r="U61" s="627"/>
      <c r="V61" s="627"/>
      <c r="W61" s="627"/>
      <c r="X61" s="627"/>
      <c r="Y61" s="627"/>
      <c r="Z61" s="627"/>
      <c r="AA61" s="627"/>
    </row>
    <row r="62" ht="14.25" customHeight="1">
      <c r="A62" s="627"/>
      <c r="B62" s="627"/>
      <c r="C62" s="627"/>
      <c r="D62" s="627"/>
      <c r="E62" s="627"/>
      <c r="F62" s="627"/>
      <c r="G62" s="627"/>
      <c r="H62" s="627"/>
      <c r="I62" s="627"/>
      <c r="J62" s="627"/>
      <c r="K62" s="627"/>
      <c r="L62" s="627"/>
      <c r="M62" s="627"/>
      <c r="N62" s="627"/>
      <c r="O62" s="627"/>
      <c r="P62" s="627"/>
      <c r="Q62" s="627"/>
      <c r="R62" s="627"/>
      <c r="S62" s="627"/>
      <c r="T62" s="627"/>
      <c r="U62" s="627"/>
      <c r="V62" s="627"/>
      <c r="W62" s="627"/>
      <c r="X62" s="627"/>
      <c r="Y62" s="627"/>
      <c r="Z62" s="627"/>
      <c r="AA62" s="627"/>
    </row>
    <row r="63" ht="14.25" customHeight="1">
      <c r="A63" s="627"/>
      <c r="B63" s="627"/>
      <c r="C63" s="627"/>
      <c r="D63" s="627"/>
      <c r="E63" s="627"/>
      <c r="F63" s="627"/>
      <c r="G63" s="627"/>
      <c r="H63" s="627"/>
      <c r="I63" s="627"/>
      <c r="J63" s="627"/>
      <c r="K63" s="627"/>
      <c r="L63" s="627"/>
      <c r="M63" s="627"/>
      <c r="N63" s="627"/>
      <c r="O63" s="627"/>
      <c r="P63" s="627"/>
      <c r="Q63" s="627"/>
      <c r="R63" s="627"/>
      <c r="S63" s="627"/>
      <c r="T63" s="627"/>
      <c r="U63" s="627"/>
      <c r="V63" s="627"/>
      <c r="W63" s="627"/>
      <c r="X63" s="627"/>
      <c r="Y63" s="627"/>
      <c r="Z63" s="627"/>
      <c r="AA63" s="627"/>
    </row>
    <row r="64" ht="14.25" customHeight="1">
      <c r="A64" s="627"/>
      <c r="B64" s="627"/>
      <c r="C64" s="627"/>
      <c r="D64" s="627"/>
      <c r="E64" s="627"/>
      <c r="F64" s="627"/>
      <c r="G64" s="627"/>
      <c r="H64" s="627"/>
      <c r="I64" s="627"/>
      <c r="J64" s="627"/>
      <c r="K64" s="627"/>
      <c r="L64" s="627"/>
      <c r="M64" s="627"/>
      <c r="N64" s="627"/>
      <c r="O64" s="627"/>
      <c r="P64" s="627"/>
      <c r="Q64" s="627"/>
      <c r="R64" s="627"/>
      <c r="S64" s="627"/>
      <c r="T64" s="627"/>
      <c r="U64" s="627"/>
      <c r="V64" s="627"/>
      <c r="W64" s="627"/>
      <c r="X64" s="627"/>
      <c r="Y64" s="627"/>
      <c r="Z64" s="627"/>
      <c r="AA64" s="627"/>
    </row>
    <row r="65" ht="14.25" customHeight="1">
      <c r="A65" s="627"/>
      <c r="B65" s="627"/>
      <c r="C65" s="627"/>
      <c r="D65" s="627"/>
      <c r="E65" s="627"/>
      <c r="F65" s="627"/>
      <c r="G65" s="627"/>
      <c r="H65" s="627"/>
      <c r="I65" s="627"/>
      <c r="J65" s="627"/>
      <c r="K65" s="627"/>
      <c r="L65" s="627"/>
      <c r="M65" s="627"/>
      <c r="N65" s="627"/>
      <c r="O65" s="627"/>
      <c r="P65" s="627"/>
      <c r="Q65" s="627"/>
      <c r="R65" s="627"/>
      <c r="S65" s="627"/>
      <c r="T65" s="627"/>
      <c r="U65" s="627"/>
      <c r="V65" s="627"/>
      <c r="W65" s="627"/>
      <c r="X65" s="627"/>
      <c r="Y65" s="627"/>
      <c r="Z65" s="627"/>
      <c r="AA65" s="627"/>
    </row>
    <row r="66" ht="14.25" customHeight="1">
      <c r="A66" s="627"/>
      <c r="B66" s="627"/>
      <c r="C66" s="627"/>
      <c r="D66" s="627"/>
      <c r="E66" s="627"/>
      <c r="F66" s="627"/>
      <c r="G66" s="627"/>
      <c r="H66" s="627"/>
      <c r="I66" s="627"/>
      <c r="J66" s="627"/>
      <c r="K66" s="627"/>
      <c r="L66" s="627"/>
      <c r="M66" s="627"/>
      <c r="N66" s="627"/>
      <c r="O66" s="627"/>
      <c r="P66" s="627"/>
      <c r="Q66" s="627"/>
      <c r="R66" s="627"/>
      <c r="S66" s="627"/>
      <c r="T66" s="627"/>
      <c r="U66" s="627"/>
      <c r="V66" s="627"/>
      <c r="W66" s="627"/>
      <c r="X66" s="627"/>
      <c r="Y66" s="627"/>
      <c r="Z66" s="627"/>
      <c r="AA66" s="627"/>
    </row>
    <row r="67" ht="14.25" customHeight="1">
      <c r="A67" s="627"/>
      <c r="B67" s="627"/>
      <c r="C67" s="627"/>
      <c r="D67" s="627"/>
      <c r="E67" s="627"/>
      <c r="F67" s="627"/>
      <c r="G67" s="627"/>
      <c r="H67" s="627"/>
      <c r="I67" s="627"/>
      <c r="J67" s="627"/>
      <c r="K67" s="627"/>
      <c r="L67" s="627"/>
      <c r="M67" s="627"/>
      <c r="N67" s="627"/>
      <c r="O67" s="627"/>
      <c r="P67" s="627"/>
      <c r="Q67" s="627"/>
      <c r="R67" s="627"/>
      <c r="S67" s="627"/>
      <c r="T67" s="627"/>
      <c r="U67" s="627"/>
      <c r="V67" s="627"/>
      <c r="W67" s="627"/>
      <c r="X67" s="627"/>
      <c r="Y67" s="627"/>
      <c r="Z67" s="627"/>
      <c r="AA67" s="627"/>
    </row>
    <row r="68" ht="14.25" customHeight="1">
      <c r="A68" s="627"/>
      <c r="B68" s="627"/>
      <c r="C68" s="627"/>
      <c r="D68" s="627"/>
      <c r="E68" s="627"/>
      <c r="F68" s="627"/>
      <c r="G68" s="627"/>
      <c r="H68" s="627"/>
      <c r="I68" s="627"/>
      <c r="J68" s="627"/>
      <c r="K68" s="627"/>
      <c r="L68" s="627"/>
      <c r="M68" s="627"/>
      <c r="N68" s="627"/>
      <c r="O68" s="627"/>
      <c r="P68" s="627"/>
      <c r="Q68" s="627"/>
      <c r="R68" s="627"/>
      <c r="S68" s="627"/>
      <c r="T68" s="627"/>
      <c r="U68" s="627"/>
      <c r="V68" s="627"/>
      <c r="W68" s="627"/>
      <c r="X68" s="627"/>
      <c r="Y68" s="627"/>
      <c r="Z68" s="627"/>
      <c r="AA68" s="627"/>
    </row>
    <row r="69" ht="14.25" customHeight="1">
      <c r="A69" s="627"/>
      <c r="B69" s="627"/>
      <c r="C69" s="627"/>
      <c r="D69" s="627"/>
      <c r="E69" s="627"/>
      <c r="F69" s="627"/>
      <c r="G69" s="627"/>
      <c r="H69" s="627"/>
      <c r="I69" s="627"/>
      <c r="J69" s="627"/>
      <c r="K69" s="627"/>
      <c r="L69" s="627"/>
      <c r="M69" s="627"/>
      <c r="N69" s="627"/>
      <c r="O69" s="627"/>
      <c r="P69" s="627"/>
      <c r="Q69" s="627"/>
      <c r="R69" s="627"/>
      <c r="S69" s="627"/>
      <c r="T69" s="627"/>
      <c r="U69" s="627"/>
      <c r="V69" s="627"/>
      <c r="W69" s="627"/>
      <c r="X69" s="627"/>
      <c r="Y69" s="627"/>
      <c r="Z69" s="627"/>
      <c r="AA69" s="627"/>
    </row>
    <row r="70" ht="14.25" customHeight="1">
      <c r="A70" s="627"/>
      <c r="B70" s="627"/>
      <c r="C70" s="627"/>
      <c r="D70" s="627"/>
      <c r="E70" s="627"/>
      <c r="F70" s="627"/>
      <c r="G70" s="627"/>
      <c r="H70" s="627"/>
      <c r="I70" s="627"/>
      <c r="J70" s="627"/>
      <c r="K70" s="627"/>
      <c r="L70" s="627"/>
      <c r="M70" s="627"/>
      <c r="N70" s="627"/>
      <c r="O70" s="627"/>
      <c r="P70" s="627"/>
      <c r="Q70" s="627"/>
      <c r="R70" s="627"/>
      <c r="S70" s="627"/>
      <c r="T70" s="627"/>
      <c r="U70" s="627"/>
      <c r="V70" s="627"/>
      <c r="W70" s="627"/>
      <c r="X70" s="627"/>
      <c r="Y70" s="627"/>
      <c r="Z70" s="627"/>
      <c r="AA70" s="627"/>
    </row>
    <row r="71" ht="14.25" customHeight="1">
      <c r="A71" s="627"/>
      <c r="B71" s="627"/>
      <c r="C71" s="627"/>
      <c r="D71" s="627"/>
      <c r="E71" s="627"/>
      <c r="F71" s="627"/>
      <c r="G71" s="627"/>
      <c r="H71" s="627"/>
      <c r="I71" s="627"/>
      <c r="J71" s="627"/>
      <c r="K71" s="627"/>
      <c r="L71" s="627"/>
      <c r="M71" s="627"/>
      <c r="N71" s="627"/>
      <c r="O71" s="627"/>
      <c r="P71" s="627"/>
      <c r="Q71" s="627"/>
      <c r="R71" s="627"/>
      <c r="S71" s="627"/>
      <c r="T71" s="627"/>
      <c r="U71" s="627"/>
      <c r="V71" s="627"/>
      <c r="W71" s="627"/>
      <c r="X71" s="627"/>
      <c r="Y71" s="627"/>
      <c r="Z71" s="627"/>
      <c r="AA71" s="627"/>
    </row>
    <row r="72" ht="14.25" customHeight="1">
      <c r="A72" s="627"/>
      <c r="B72" s="627"/>
      <c r="C72" s="627"/>
      <c r="D72" s="627"/>
      <c r="E72" s="627"/>
      <c r="F72" s="627"/>
      <c r="G72" s="627"/>
      <c r="H72" s="627"/>
      <c r="I72" s="627"/>
      <c r="J72" s="627"/>
      <c r="K72" s="627"/>
      <c r="L72" s="627"/>
      <c r="M72" s="627"/>
      <c r="N72" s="627"/>
      <c r="O72" s="627"/>
      <c r="P72" s="627"/>
      <c r="Q72" s="627"/>
      <c r="R72" s="627"/>
      <c r="S72" s="627"/>
      <c r="T72" s="627"/>
      <c r="U72" s="627"/>
      <c r="V72" s="627"/>
      <c r="W72" s="627"/>
      <c r="X72" s="627"/>
      <c r="Y72" s="627"/>
      <c r="Z72" s="627"/>
      <c r="AA72" s="627"/>
    </row>
    <row r="73" ht="14.25" customHeight="1">
      <c r="A73" s="627"/>
      <c r="B73" s="627"/>
      <c r="C73" s="627"/>
      <c r="D73" s="627"/>
      <c r="E73" s="627"/>
      <c r="F73" s="627"/>
      <c r="G73" s="627"/>
      <c r="H73" s="627"/>
      <c r="I73" s="627"/>
      <c r="J73" s="627"/>
      <c r="K73" s="627"/>
      <c r="L73" s="627"/>
      <c r="M73" s="627"/>
      <c r="N73" s="627"/>
      <c r="O73" s="627"/>
      <c r="P73" s="627"/>
      <c r="Q73" s="627"/>
      <c r="R73" s="627"/>
      <c r="S73" s="627"/>
      <c r="T73" s="627"/>
      <c r="U73" s="627"/>
      <c r="V73" s="627"/>
      <c r="W73" s="627"/>
      <c r="X73" s="627"/>
      <c r="Y73" s="627"/>
      <c r="Z73" s="627"/>
      <c r="AA73" s="627"/>
    </row>
    <row r="74" ht="14.25" customHeight="1">
      <c r="A74" s="627"/>
      <c r="B74" s="627"/>
      <c r="C74" s="627"/>
      <c r="D74" s="627"/>
      <c r="E74" s="627"/>
      <c r="F74" s="627"/>
      <c r="G74" s="627"/>
      <c r="H74" s="627"/>
      <c r="I74" s="627"/>
      <c r="J74" s="627"/>
      <c r="K74" s="627"/>
      <c r="L74" s="627"/>
      <c r="M74" s="627"/>
      <c r="N74" s="627"/>
      <c r="O74" s="627"/>
      <c r="P74" s="627"/>
      <c r="Q74" s="627"/>
      <c r="R74" s="627"/>
      <c r="S74" s="627"/>
      <c r="T74" s="627"/>
      <c r="U74" s="627"/>
      <c r="V74" s="627"/>
      <c r="W74" s="627"/>
      <c r="X74" s="627"/>
      <c r="Y74" s="627"/>
      <c r="Z74" s="627"/>
      <c r="AA74" s="627"/>
    </row>
    <row r="75" ht="14.25" customHeight="1">
      <c r="A75" s="627"/>
      <c r="B75" s="627"/>
      <c r="C75" s="627"/>
      <c r="D75" s="627"/>
      <c r="E75" s="627"/>
      <c r="F75" s="627"/>
      <c r="G75" s="627"/>
      <c r="H75" s="627"/>
      <c r="I75" s="627"/>
      <c r="J75" s="627"/>
      <c r="K75" s="627"/>
      <c r="L75" s="627"/>
      <c r="M75" s="627"/>
      <c r="N75" s="627"/>
      <c r="O75" s="627"/>
      <c r="P75" s="627"/>
      <c r="Q75" s="627"/>
      <c r="R75" s="627"/>
      <c r="S75" s="627"/>
      <c r="T75" s="627"/>
      <c r="U75" s="627"/>
      <c r="V75" s="627"/>
      <c r="W75" s="627"/>
      <c r="X75" s="627"/>
      <c r="Y75" s="627"/>
      <c r="Z75" s="627"/>
      <c r="AA75" s="627"/>
    </row>
    <row r="76" ht="14.25" customHeight="1">
      <c r="A76" s="627"/>
      <c r="B76" s="627"/>
      <c r="C76" s="627"/>
      <c r="D76" s="627"/>
      <c r="E76" s="627"/>
      <c r="F76" s="627"/>
      <c r="G76" s="627"/>
      <c r="H76" s="627"/>
      <c r="I76" s="627"/>
      <c r="J76" s="627"/>
      <c r="K76" s="627"/>
      <c r="L76" s="627"/>
      <c r="M76" s="627"/>
      <c r="N76" s="627"/>
      <c r="O76" s="627"/>
      <c r="P76" s="627"/>
      <c r="Q76" s="627"/>
      <c r="R76" s="627"/>
      <c r="S76" s="627"/>
      <c r="T76" s="627"/>
      <c r="U76" s="627"/>
      <c r="V76" s="627"/>
      <c r="W76" s="627"/>
      <c r="X76" s="627"/>
      <c r="Y76" s="627"/>
      <c r="Z76" s="627"/>
      <c r="AA76" s="627"/>
    </row>
    <row r="77" ht="14.25" customHeight="1">
      <c r="A77" s="627"/>
      <c r="B77" s="627"/>
      <c r="C77" s="627"/>
      <c r="D77" s="627"/>
      <c r="E77" s="627"/>
      <c r="F77" s="627"/>
      <c r="G77" s="627"/>
      <c r="H77" s="627"/>
      <c r="I77" s="627"/>
      <c r="J77" s="627"/>
      <c r="K77" s="627"/>
      <c r="L77" s="627"/>
      <c r="M77" s="627"/>
      <c r="N77" s="627"/>
      <c r="O77" s="627"/>
      <c r="P77" s="627"/>
      <c r="Q77" s="627"/>
      <c r="R77" s="627"/>
      <c r="S77" s="627"/>
      <c r="T77" s="627"/>
      <c r="U77" s="627"/>
      <c r="V77" s="627"/>
      <c r="W77" s="627"/>
      <c r="X77" s="627"/>
      <c r="Y77" s="627"/>
      <c r="Z77" s="627"/>
      <c r="AA77" s="627"/>
    </row>
    <row r="78" ht="14.25" customHeight="1">
      <c r="A78" s="627"/>
      <c r="B78" s="627"/>
      <c r="C78" s="627"/>
      <c r="D78" s="627"/>
      <c r="E78" s="627"/>
      <c r="F78" s="627"/>
      <c r="G78" s="627"/>
      <c r="H78" s="627"/>
      <c r="I78" s="627"/>
      <c r="J78" s="627"/>
      <c r="K78" s="627"/>
      <c r="L78" s="627"/>
      <c r="M78" s="627"/>
      <c r="N78" s="627"/>
      <c r="O78" s="627"/>
      <c r="P78" s="627"/>
      <c r="Q78" s="627"/>
      <c r="R78" s="627"/>
      <c r="S78" s="627"/>
      <c r="T78" s="627"/>
      <c r="U78" s="627"/>
      <c r="V78" s="627"/>
      <c r="W78" s="627"/>
      <c r="X78" s="627"/>
      <c r="Y78" s="627"/>
      <c r="Z78" s="627"/>
      <c r="AA78" s="627"/>
    </row>
    <row r="79" ht="14.25" customHeight="1">
      <c r="A79" s="627"/>
      <c r="B79" s="627"/>
      <c r="C79" s="627"/>
      <c r="D79" s="627"/>
      <c r="E79" s="627"/>
      <c r="F79" s="627"/>
      <c r="G79" s="627"/>
      <c r="H79" s="627"/>
      <c r="I79" s="627"/>
      <c r="J79" s="627"/>
      <c r="K79" s="627"/>
      <c r="L79" s="627"/>
      <c r="M79" s="627"/>
      <c r="N79" s="627"/>
      <c r="O79" s="627"/>
      <c r="P79" s="627"/>
      <c r="Q79" s="627"/>
      <c r="R79" s="627"/>
      <c r="S79" s="627"/>
      <c r="T79" s="627"/>
      <c r="U79" s="627"/>
      <c r="V79" s="627"/>
      <c r="W79" s="627"/>
      <c r="X79" s="627"/>
      <c r="Y79" s="627"/>
      <c r="Z79" s="627"/>
      <c r="AA79" s="627"/>
    </row>
    <row r="80" ht="14.25" customHeight="1">
      <c r="A80" s="627"/>
      <c r="B80" s="627"/>
      <c r="C80" s="627"/>
      <c r="D80" s="627"/>
      <c r="E80" s="627"/>
      <c r="F80" s="627"/>
      <c r="G80" s="627"/>
      <c r="H80" s="627"/>
      <c r="I80" s="627"/>
      <c r="J80" s="627"/>
      <c r="K80" s="627"/>
      <c r="L80" s="627"/>
      <c r="M80" s="627"/>
      <c r="N80" s="627"/>
      <c r="O80" s="627"/>
      <c r="P80" s="627"/>
      <c r="Q80" s="627"/>
      <c r="R80" s="627"/>
      <c r="S80" s="627"/>
      <c r="T80" s="627"/>
      <c r="U80" s="627"/>
      <c r="V80" s="627"/>
      <c r="W80" s="627"/>
      <c r="X80" s="627"/>
      <c r="Y80" s="627"/>
      <c r="Z80" s="627"/>
      <c r="AA80" s="627"/>
    </row>
    <row r="81" ht="14.25" customHeight="1">
      <c r="A81" s="627"/>
      <c r="B81" s="627"/>
      <c r="C81" s="627"/>
      <c r="D81" s="627"/>
      <c r="E81" s="627"/>
      <c r="F81" s="627"/>
      <c r="G81" s="627"/>
      <c r="H81" s="627"/>
      <c r="I81" s="627"/>
      <c r="J81" s="627"/>
      <c r="K81" s="627"/>
      <c r="L81" s="627"/>
      <c r="M81" s="627"/>
      <c r="N81" s="627"/>
      <c r="O81" s="627"/>
      <c r="P81" s="627"/>
      <c r="Q81" s="627"/>
      <c r="R81" s="627"/>
      <c r="S81" s="627"/>
      <c r="T81" s="627"/>
      <c r="U81" s="627"/>
      <c r="V81" s="627"/>
      <c r="W81" s="627"/>
      <c r="X81" s="627"/>
      <c r="Y81" s="627"/>
      <c r="Z81" s="627"/>
      <c r="AA81" s="627"/>
    </row>
    <row r="82" ht="14.25" customHeight="1">
      <c r="A82" s="627"/>
      <c r="B82" s="627"/>
      <c r="C82" s="627"/>
      <c r="D82" s="627"/>
      <c r="E82" s="627"/>
      <c r="F82" s="627"/>
      <c r="G82" s="627"/>
      <c r="H82" s="627"/>
      <c r="I82" s="627"/>
      <c r="J82" s="627"/>
      <c r="K82" s="627"/>
      <c r="L82" s="627"/>
      <c r="M82" s="627"/>
      <c r="N82" s="627"/>
      <c r="O82" s="627"/>
      <c r="P82" s="627"/>
      <c r="Q82" s="627"/>
      <c r="R82" s="627"/>
      <c r="S82" s="627"/>
      <c r="T82" s="627"/>
      <c r="U82" s="627"/>
      <c r="V82" s="627"/>
      <c r="W82" s="627"/>
      <c r="X82" s="627"/>
      <c r="Y82" s="627"/>
      <c r="Z82" s="627"/>
      <c r="AA82" s="627"/>
    </row>
    <row r="83" ht="14.25" customHeight="1">
      <c r="A83" s="627"/>
      <c r="B83" s="627"/>
      <c r="C83" s="627"/>
      <c r="D83" s="627"/>
      <c r="E83" s="627"/>
      <c r="F83" s="627"/>
      <c r="G83" s="627"/>
      <c r="H83" s="627"/>
      <c r="I83" s="627"/>
      <c r="J83" s="627"/>
      <c r="K83" s="627"/>
      <c r="L83" s="627"/>
      <c r="M83" s="627"/>
      <c r="N83" s="627"/>
      <c r="O83" s="627"/>
      <c r="P83" s="627"/>
      <c r="Q83" s="627"/>
      <c r="R83" s="627"/>
      <c r="S83" s="627"/>
      <c r="T83" s="627"/>
      <c r="U83" s="627"/>
      <c r="V83" s="627"/>
      <c r="W83" s="627"/>
      <c r="X83" s="627"/>
      <c r="Y83" s="627"/>
      <c r="Z83" s="627"/>
      <c r="AA83" s="627"/>
    </row>
    <row r="84" ht="14.25" customHeight="1">
      <c r="A84" s="627"/>
      <c r="B84" s="627"/>
      <c r="C84" s="627"/>
      <c r="D84" s="627"/>
      <c r="E84" s="627"/>
      <c r="F84" s="627"/>
      <c r="G84" s="627"/>
      <c r="H84" s="627"/>
      <c r="I84" s="627"/>
      <c r="J84" s="627"/>
      <c r="K84" s="627"/>
      <c r="L84" s="627"/>
      <c r="M84" s="627"/>
      <c r="N84" s="627"/>
      <c r="O84" s="627"/>
      <c r="P84" s="627"/>
      <c r="Q84" s="627"/>
      <c r="R84" s="627"/>
      <c r="S84" s="627"/>
      <c r="T84" s="627"/>
      <c r="U84" s="627"/>
      <c r="V84" s="627"/>
      <c r="W84" s="627"/>
      <c r="X84" s="627"/>
      <c r="Y84" s="627"/>
      <c r="Z84" s="627"/>
      <c r="AA84" s="627"/>
    </row>
    <row r="85" ht="14.25" customHeight="1">
      <c r="A85" s="627"/>
      <c r="B85" s="627"/>
      <c r="C85" s="627"/>
      <c r="D85" s="627"/>
      <c r="E85" s="627"/>
      <c r="F85" s="627"/>
      <c r="G85" s="627"/>
      <c r="H85" s="627"/>
      <c r="I85" s="627"/>
      <c r="J85" s="627"/>
      <c r="K85" s="627"/>
      <c r="L85" s="627"/>
      <c r="M85" s="627"/>
      <c r="N85" s="627"/>
      <c r="O85" s="627"/>
      <c r="P85" s="627"/>
      <c r="Q85" s="627"/>
      <c r="R85" s="627"/>
      <c r="S85" s="627"/>
      <c r="T85" s="627"/>
      <c r="U85" s="627"/>
      <c r="V85" s="627"/>
      <c r="W85" s="627"/>
      <c r="X85" s="627"/>
      <c r="Y85" s="627"/>
      <c r="Z85" s="627"/>
      <c r="AA85" s="627"/>
    </row>
    <row r="86" ht="14.25" customHeight="1">
      <c r="A86" s="627"/>
      <c r="B86" s="627"/>
      <c r="C86" s="627"/>
      <c r="D86" s="627"/>
      <c r="E86" s="627"/>
      <c r="F86" s="627"/>
      <c r="G86" s="627"/>
      <c r="H86" s="627"/>
      <c r="I86" s="627"/>
      <c r="J86" s="627"/>
      <c r="K86" s="627"/>
      <c r="L86" s="627"/>
      <c r="M86" s="627"/>
      <c r="N86" s="627"/>
      <c r="O86" s="627"/>
      <c r="P86" s="627"/>
      <c r="Q86" s="627"/>
      <c r="R86" s="627"/>
      <c r="S86" s="627"/>
      <c r="T86" s="627"/>
      <c r="U86" s="627"/>
      <c r="V86" s="627"/>
      <c r="W86" s="627"/>
      <c r="X86" s="627"/>
      <c r="Y86" s="627"/>
      <c r="Z86" s="627"/>
      <c r="AA86" s="627"/>
    </row>
    <row r="87" ht="14.25" customHeight="1">
      <c r="A87" s="627"/>
      <c r="B87" s="627"/>
      <c r="C87" s="627"/>
      <c r="D87" s="627"/>
      <c r="E87" s="627"/>
      <c r="F87" s="627"/>
      <c r="G87" s="627"/>
      <c r="H87" s="627"/>
      <c r="I87" s="627"/>
      <c r="J87" s="627"/>
      <c r="K87" s="627"/>
      <c r="L87" s="627"/>
      <c r="M87" s="627"/>
      <c r="N87" s="627"/>
      <c r="O87" s="627"/>
      <c r="P87" s="627"/>
      <c r="Q87" s="627"/>
      <c r="R87" s="627"/>
      <c r="S87" s="627"/>
      <c r="T87" s="627"/>
      <c r="U87" s="627"/>
      <c r="V87" s="627"/>
      <c r="W87" s="627"/>
      <c r="X87" s="627"/>
      <c r="Y87" s="627"/>
      <c r="Z87" s="627"/>
      <c r="AA87" s="627"/>
    </row>
    <row r="88" ht="14.25" customHeight="1">
      <c r="A88" s="627"/>
      <c r="B88" s="627"/>
      <c r="C88" s="627"/>
      <c r="D88" s="627"/>
      <c r="E88" s="627"/>
      <c r="F88" s="627"/>
      <c r="G88" s="627"/>
      <c r="H88" s="627"/>
      <c r="I88" s="627"/>
      <c r="J88" s="627"/>
      <c r="K88" s="627"/>
      <c r="L88" s="627"/>
      <c r="M88" s="627"/>
      <c r="N88" s="627"/>
      <c r="O88" s="627"/>
      <c r="P88" s="627"/>
      <c r="Q88" s="627"/>
      <c r="R88" s="627"/>
      <c r="S88" s="627"/>
      <c r="T88" s="627"/>
      <c r="U88" s="627"/>
      <c r="V88" s="627"/>
      <c r="W88" s="627"/>
      <c r="X88" s="627"/>
      <c r="Y88" s="627"/>
      <c r="Z88" s="627"/>
      <c r="AA88" s="627"/>
    </row>
    <row r="89" ht="14.25" customHeight="1">
      <c r="A89" s="627"/>
      <c r="B89" s="627"/>
      <c r="C89" s="627"/>
      <c r="D89" s="627"/>
      <c r="E89" s="627"/>
      <c r="F89" s="627"/>
      <c r="G89" s="627"/>
      <c r="H89" s="627"/>
      <c r="I89" s="627"/>
      <c r="J89" s="627"/>
      <c r="K89" s="627"/>
      <c r="L89" s="627"/>
      <c r="M89" s="627"/>
      <c r="N89" s="627"/>
      <c r="O89" s="627"/>
      <c r="P89" s="627"/>
      <c r="Q89" s="627"/>
      <c r="R89" s="627"/>
      <c r="S89" s="627"/>
      <c r="T89" s="627"/>
      <c r="U89" s="627"/>
      <c r="V89" s="627"/>
      <c r="W89" s="627"/>
      <c r="X89" s="627"/>
      <c r="Y89" s="627"/>
      <c r="Z89" s="627"/>
      <c r="AA89" s="627"/>
    </row>
    <row r="90" ht="14.25" customHeight="1">
      <c r="A90" s="627"/>
      <c r="B90" s="627"/>
      <c r="C90" s="627"/>
      <c r="D90" s="627"/>
      <c r="E90" s="627"/>
      <c r="F90" s="627"/>
      <c r="G90" s="627"/>
      <c r="H90" s="627"/>
      <c r="I90" s="627"/>
      <c r="J90" s="627"/>
      <c r="K90" s="627"/>
      <c r="L90" s="627"/>
      <c r="M90" s="627"/>
      <c r="N90" s="627"/>
      <c r="O90" s="627"/>
      <c r="P90" s="627"/>
      <c r="Q90" s="627"/>
      <c r="R90" s="627"/>
      <c r="S90" s="627"/>
      <c r="T90" s="627"/>
      <c r="U90" s="627"/>
      <c r="V90" s="627"/>
      <c r="W90" s="627"/>
      <c r="X90" s="627"/>
      <c r="Y90" s="627"/>
      <c r="Z90" s="627"/>
      <c r="AA90" s="627"/>
    </row>
    <row r="91" ht="14.25" customHeight="1">
      <c r="A91" s="627"/>
      <c r="B91" s="627"/>
      <c r="C91" s="627"/>
      <c r="D91" s="627"/>
      <c r="E91" s="627"/>
      <c r="F91" s="627"/>
      <c r="G91" s="627"/>
      <c r="H91" s="627"/>
      <c r="I91" s="627"/>
      <c r="J91" s="627"/>
      <c r="K91" s="627"/>
      <c r="L91" s="627"/>
      <c r="M91" s="627"/>
      <c r="N91" s="627"/>
      <c r="O91" s="627"/>
      <c r="P91" s="627"/>
      <c r="Q91" s="627"/>
      <c r="R91" s="627"/>
      <c r="S91" s="627"/>
      <c r="T91" s="627"/>
      <c r="U91" s="627"/>
      <c r="V91" s="627"/>
      <c r="W91" s="627"/>
      <c r="X91" s="627"/>
      <c r="Y91" s="627"/>
      <c r="Z91" s="627"/>
      <c r="AA91" s="627"/>
    </row>
    <row r="92" ht="14.25" customHeight="1">
      <c r="A92" s="627"/>
      <c r="B92" s="627"/>
      <c r="C92" s="627"/>
      <c r="D92" s="627"/>
      <c r="E92" s="627"/>
      <c r="F92" s="627"/>
      <c r="G92" s="627"/>
      <c r="H92" s="627"/>
      <c r="I92" s="627"/>
      <c r="J92" s="627"/>
      <c r="K92" s="627"/>
      <c r="L92" s="627"/>
      <c r="M92" s="627"/>
      <c r="N92" s="627"/>
      <c r="O92" s="627"/>
      <c r="P92" s="627"/>
      <c r="Q92" s="627"/>
      <c r="R92" s="627"/>
      <c r="S92" s="627"/>
      <c r="T92" s="627"/>
      <c r="U92" s="627"/>
      <c r="V92" s="627"/>
      <c r="W92" s="627"/>
      <c r="X92" s="627"/>
      <c r="Y92" s="627"/>
      <c r="Z92" s="627"/>
      <c r="AA92" s="627"/>
    </row>
    <row r="93" ht="14.25" customHeight="1">
      <c r="A93" s="627"/>
      <c r="B93" s="627"/>
      <c r="C93" s="627"/>
      <c r="D93" s="627"/>
      <c r="E93" s="627"/>
      <c r="F93" s="627"/>
      <c r="G93" s="627"/>
      <c r="H93" s="627"/>
      <c r="I93" s="627"/>
      <c r="J93" s="627"/>
      <c r="K93" s="627"/>
      <c r="L93" s="627"/>
      <c r="M93" s="627"/>
      <c r="N93" s="627"/>
      <c r="O93" s="627"/>
      <c r="P93" s="627"/>
      <c r="Q93" s="627"/>
      <c r="R93" s="627"/>
      <c r="S93" s="627"/>
      <c r="T93" s="627"/>
      <c r="U93" s="627"/>
      <c r="V93" s="627"/>
      <c r="W93" s="627"/>
      <c r="X93" s="627"/>
      <c r="Y93" s="627"/>
      <c r="Z93" s="627"/>
      <c r="AA93" s="627"/>
    </row>
    <row r="94" ht="14.25" customHeight="1">
      <c r="A94" s="627"/>
      <c r="B94" s="627"/>
      <c r="C94" s="627"/>
      <c r="D94" s="627"/>
      <c r="E94" s="627"/>
      <c r="F94" s="627"/>
      <c r="G94" s="627"/>
      <c r="H94" s="627"/>
      <c r="I94" s="627"/>
      <c r="J94" s="627"/>
      <c r="K94" s="627"/>
      <c r="L94" s="627"/>
      <c r="M94" s="627"/>
      <c r="N94" s="627"/>
      <c r="O94" s="627"/>
      <c r="P94" s="627"/>
      <c r="Q94" s="627"/>
      <c r="R94" s="627"/>
      <c r="S94" s="627"/>
      <c r="T94" s="627"/>
      <c r="U94" s="627"/>
      <c r="V94" s="627"/>
      <c r="W94" s="627"/>
      <c r="X94" s="627"/>
      <c r="Y94" s="627"/>
      <c r="Z94" s="627"/>
      <c r="AA94" s="627"/>
    </row>
    <row r="95" ht="14.25" customHeight="1">
      <c r="A95" s="627"/>
      <c r="B95" s="627"/>
      <c r="C95" s="627"/>
      <c r="D95" s="627"/>
      <c r="E95" s="627"/>
      <c r="F95" s="627"/>
      <c r="G95" s="627"/>
      <c r="H95" s="627"/>
      <c r="I95" s="627"/>
      <c r="J95" s="627"/>
      <c r="K95" s="627"/>
      <c r="L95" s="627"/>
      <c r="M95" s="627"/>
      <c r="N95" s="627"/>
      <c r="O95" s="627"/>
      <c r="P95" s="627"/>
      <c r="Q95" s="627"/>
      <c r="R95" s="627"/>
      <c r="S95" s="627"/>
      <c r="T95" s="627"/>
      <c r="U95" s="627"/>
      <c r="V95" s="627"/>
      <c r="W95" s="627"/>
      <c r="X95" s="627"/>
      <c r="Y95" s="627"/>
      <c r="Z95" s="627"/>
      <c r="AA95" s="627"/>
    </row>
    <row r="96" ht="14.25" customHeight="1">
      <c r="A96" s="627"/>
      <c r="B96" s="627"/>
      <c r="C96" s="627"/>
      <c r="D96" s="627"/>
      <c r="E96" s="627"/>
      <c r="F96" s="627"/>
      <c r="G96" s="627"/>
      <c r="H96" s="627"/>
      <c r="I96" s="627"/>
      <c r="J96" s="627"/>
      <c r="K96" s="627"/>
      <c r="L96" s="627"/>
      <c r="M96" s="627"/>
      <c r="N96" s="627"/>
      <c r="O96" s="627"/>
      <c r="P96" s="627"/>
      <c r="Q96" s="627"/>
      <c r="R96" s="627"/>
      <c r="S96" s="627"/>
      <c r="T96" s="627"/>
      <c r="U96" s="627"/>
      <c r="V96" s="627"/>
      <c r="W96" s="627"/>
      <c r="X96" s="627"/>
      <c r="Y96" s="627"/>
      <c r="Z96" s="627"/>
      <c r="AA96" s="627"/>
    </row>
    <row r="97" ht="14.25" customHeight="1">
      <c r="A97" s="627"/>
      <c r="B97" s="627"/>
      <c r="C97" s="627"/>
      <c r="D97" s="627"/>
      <c r="E97" s="627"/>
      <c r="F97" s="627"/>
      <c r="G97" s="627"/>
      <c r="H97" s="627"/>
      <c r="I97" s="627"/>
      <c r="J97" s="627"/>
      <c r="K97" s="627"/>
      <c r="L97" s="627"/>
      <c r="M97" s="627"/>
      <c r="N97" s="627"/>
      <c r="O97" s="627"/>
      <c r="P97" s="627"/>
      <c r="Q97" s="627"/>
      <c r="R97" s="627"/>
      <c r="S97" s="627"/>
      <c r="T97" s="627"/>
      <c r="U97" s="627"/>
      <c r="V97" s="627"/>
      <c r="W97" s="627"/>
      <c r="X97" s="627"/>
      <c r="Y97" s="627"/>
      <c r="Z97" s="627"/>
      <c r="AA97" s="627"/>
    </row>
    <row r="98" ht="14.25" customHeight="1">
      <c r="A98" s="627"/>
      <c r="B98" s="627"/>
      <c r="C98" s="627"/>
      <c r="D98" s="627"/>
      <c r="E98" s="627"/>
      <c r="F98" s="627"/>
      <c r="G98" s="627"/>
      <c r="H98" s="627"/>
      <c r="I98" s="627"/>
      <c r="J98" s="627"/>
      <c r="K98" s="627"/>
      <c r="L98" s="627"/>
      <c r="M98" s="627"/>
      <c r="N98" s="627"/>
      <c r="O98" s="627"/>
      <c r="P98" s="627"/>
      <c r="Q98" s="627"/>
      <c r="R98" s="627"/>
      <c r="S98" s="627"/>
      <c r="T98" s="627"/>
      <c r="U98" s="627"/>
      <c r="V98" s="627"/>
      <c r="W98" s="627"/>
      <c r="X98" s="627"/>
      <c r="Y98" s="627"/>
      <c r="Z98" s="627"/>
      <c r="AA98" s="627"/>
    </row>
    <row r="99" ht="14.25" customHeight="1">
      <c r="A99" s="627"/>
      <c r="B99" s="627"/>
      <c r="C99" s="627"/>
      <c r="D99" s="627"/>
      <c r="E99" s="627"/>
      <c r="F99" s="627"/>
      <c r="G99" s="627"/>
      <c r="H99" s="627"/>
      <c r="I99" s="627"/>
      <c r="J99" s="627"/>
      <c r="K99" s="627"/>
      <c r="L99" s="627"/>
      <c r="M99" s="627"/>
      <c r="N99" s="627"/>
      <c r="O99" s="627"/>
      <c r="P99" s="627"/>
      <c r="Q99" s="627"/>
      <c r="R99" s="627"/>
      <c r="S99" s="627"/>
      <c r="T99" s="627"/>
      <c r="U99" s="627"/>
      <c r="V99" s="627"/>
      <c r="W99" s="627"/>
      <c r="X99" s="627"/>
      <c r="Y99" s="627"/>
      <c r="Z99" s="627"/>
      <c r="AA99" s="627"/>
    </row>
    <row r="100" ht="14.25" customHeight="1">
      <c r="A100" s="627"/>
      <c r="B100" s="627"/>
      <c r="C100" s="627"/>
      <c r="D100" s="627"/>
      <c r="E100" s="627"/>
      <c r="F100" s="627"/>
      <c r="G100" s="627"/>
      <c r="H100" s="627"/>
      <c r="I100" s="627"/>
      <c r="J100" s="627"/>
      <c r="K100" s="627"/>
      <c r="L100" s="627"/>
      <c r="M100" s="627"/>
      <c r="N100" s="627"/>
      <c r="O100" s="627"/>
      <c r="P100" s="627"/>
      <c r="Q100" s="627"/>
      <c r="R100" s="627"/>
      <c r="S100" s="627"/>
      <c r="T100" s="627"/>
      <c r="U100" s="627"/>
      <c r="V100" s="627"/>
      <c r="W100" s="627"/>
      <c r="X100" s="627"/>
      <c r="Y100" s="627"/>
      <c r="Z100" s="627"/>
      <c r="AA100" s="627"/>
    </row>
    <row r="101" ht="14.25" customHeight="1">
      <c r="A101" s="627"/>
      <c r="B101" s="627"/>
      <c r="C101" s="627"/>
      <c r="D101" s="627"/>
      <c r="E101" s="627"/>
      <c r="F101" s="627"/>
      <c r="G101" s="627"/>
      <c r="H101" s="627"/>
      <c r="I101" s="627"/>
      <c r="J101" s="627"/>
      <c r="K101" s="627"/>
      <c r="L101" s="627"/>
      <c r="M101" s="627"/>
      <c r="N101" s="627"/>
      <c r="O101" s="627"/>
      <c r="P101" s="627"/>
      <c r="Q101" s="627"/>
      <c r="R101" s="627"/>
      <c r="S101" s="627"/>
      <c r="T101" s="627"/>
      <c r="U101" s="627"/>
      <c r="V101" s="627"/>
      <c r="W101" s="627"/>
      <c r="X101" s="627"/>
      <c r="Y101" s="627"/>
      <c r="Z101" s="627"/>
      <c r="AA101" s="627"/>
    </row>
    <row r="102" ht="14.25" customHeight="1">
      <c r="A102" s="627"/>
      <c r="B102" s="627"/>
      <c r="C102" s="627"/>
      <c r="D102" s="627"/>
      <c r="E102" s="627"/>
      <c r="F102" s="627"/>
      <c r="G102" s="627"/>
      <c r="H102" s="627"/>
      <c r="I102" s="627"/>
      <c r="J102" s="627"/>
      <c r="K102" s="627"/>
      <c r="L102" s="627"/>
      <c r="M102" s="627"/>
      <c r="N102" s="627"/>
      <c r="O102" s="627"/>
      <c r="P102" s="627"/>
      <c r="Q102" s="627"/>
      <c r="R102" s="627"/>
      <c r="S102" s="627"/>
      <c r="T102" s="627"/>
      <c r="U102" s="627"/>
      <c r="V102" s="627"/>
      <c r="W102" s="627"/>
      <c r="X102" s="627"/>
      <c r="Y102" s="627"/>
      <c r="Z102" s="627"/>
      <c r="AA102" s="627"/>
    </row>
    <row r="103" ht="14.25" customHeight="1">
      <c r="A103" s="627"/>
      <c r="B103" s="627"/>
      <c r="C103" s="627"/>
      <c r="D103" s="627"/>
      <c r="E103" s="627"/>
      <c r="F103" s="627"/>
      <c r="G103" s="627"/>
      <c r="H103" s="627"/>
      <c r="I103" s="627"/>
      <c r="J103" s="627"/>
      <c r="K103" s="627"/>
      <c r="L103" s="627"/>
      <c r="M103" s="627"/>
      <c r="N103" s="627"/>
      <c r="O103" s="627"/>
      <c r="P103" s="627"/>
      <c r="Q103" s="627"/>
      <c r="R103" s="627"/>
      <c r="S103" s="627"/>
      <c r="T103" s="627"/>
      <c r="U103" s="627"/>
      <c r="V103" s="627"/>
      <c r="W103" s="627"/>
      <c r="X103" s="627"/>
      <c r="Y103" s="627"/>
      <c r="Z103" s="627"/>
      <c r="AA103" s="627"/>
    </row>
    <row r="104" ht="14.25" customHeight="1">
      <c r="A104" s="627"/>
      <c r="B104" s="627"/>
      <c r="C104" s="627"/>
      <c r="D104" s="627"/>
      <c r="E104" s="627"/>
      <c r="F104" s="627"/>
      <c r="G104" s="627"/>
      <c r="H104" s="627"/>
      <c r="I104" s="627"/>
      <c r="J104" s="627"/>
      <c r="K104" s="627"/>
      <c r="L104" s="627"/>
      <c r="M104" s="627"/>
      <c r="N104" s="627"/>
      <c r="O104" s="627"/>
      <c r="P104" s="627"/>
      <c r="Q104" s="627"/>
      <c r="R104" s="627"/>
      <c r="S104" s="627"/>
      <c r="T104" s="627"/>
      <c r="U104" s="627"/>
      <c r="V104" s="627"/>
      <c r="W104" s="627"/>
      <c r="X104" s="627"/>
      <c r="Y104" s="627"/>
      <c r="Z104" s="627"/>
      <c r="AA104" s="627"/>
    </row>
    <row r="105" ht="14.25" customHeight="1">
      <c r="A105" s="627"/>
      <c r="B105" s="627"/>
      <c r="C105" s="627"/>
      <c r="D105" s="627"/>
      <c r="E105" s="627"/>
      <c r="F105" s="627"/>
      <c r="G105" s="627"/>
      <c r="H105" s="627"/>
      <c r="I105" s="627"/>
      <c r="J105" s="627"/>
      <c r="K105" s="627"/>
      <c r="L105" s="627"/>
      <c r="M105" s="627"/>
      <c r="N105" s="627"/>
      <c r="O105" s="627"/>
      <c r="P105" s="627"/>
      <c r="Q105" s="627"/>
      <c r="R105" s="627"/>
      <c r="S105" s="627"/>
      <c r="T105" s="627"/>
      <c r="U105" s="627"/>
      <c r="V105" s="627"/>
      <c r="W105" s="627"/>
      <c r="X105" s="627"/>
      <c r="Y105" s="627"/>
      <c r="Z105" s="627"/>
      <c r="AA105" s="627"/>
    </row>
    <row r="106" ht="14.25" customHeight="1">
      <c r="A106" s="627"/>
      <c r="B106" s="627"/>
      <c r="C106" s="627"/>
      <c r="D106" s="627"/>
      <c r="E106" s="627"/>
      <c r="F106" s="627"/>
      <c r="G106" s="627"/>
      <c r="H106" s="627"/>
      <c r="I106" s="627"/>
      <c r="J106" s="627"/>
      <c r="K106" s="627"/>
      <c r="L106" s="627"/>
      <c r="M106" s="627"/>
      <c r="N106" s="627"/>
      <c r="O106" s="627"/>
      <c r="P106" s="627"/>
      <c r="Q106" s="627"/>
      <c r="R106" s="627"/>
      <c r="S106" s="627"/>
      <c r="T106" s="627"/>
      <c r="U106" s="627"/>
      <c r="V106" s="627"/>
      <c r="W106" s="627"/>
      <c r="X106" s="627"/>
      <c r="Y106" s="627"/>
      <c r="Z106" s="627"/>
      <c r="AA106" s="627"/>
    </row>
    <row r="107" ht="14.25" customHeight="1">
      <c r="A107" s="627"/>
      <c r="B107" s="627"/>
      <c r="C107" s="627"/>
      <c r="D107" s="627"/>
      <c r="E107" s="627"/>
      <c r="F107" s="627"/>
      <c r="G107" s="627"/>
      <c r="H107" s="627"/>
      <c r="I107" s="627"/>
      <c r="J107" s="627"/>
      <c r="K107" s="627"/>
      <c r="L107" s="627"/>
      <c r="M107" s="627"/>
      <c r="N107" s="627"/>
      <c r="O107" s="627"/>
      <c r="P107" s="627"/>
      <c r="Q107" s="627"/>
      <c r="R107" s="627"/>
      <c r="S107" s="627"/>
      <c r="T107" s="627"/>
      <c r="U107" s="627"/>
      <c r="V107" s="627"/>
      <c r="W107" s="627"/>
      <c r="X107" s="627"/>
      <c r="Y107" s="627"/>
      <c r="Z107" s="627"/>
      <c r="AA107" s="627"/>
    </row>
    <row r="108" ht="14.25" customHeight="1">
      <c r="A108" s="627"/>
      <c r="B108" s="627"/>
      <c r="C108" s="627"/>
      <c r="D108" s="627"/>
      <c r="E108" s="627"/>
      <c r="F108" s="627"/>
      <c r="G108" s="627"/>
      <c r="H108" s="627"/>
      <c r="I108" s="627"/>
      <c r="J108" s="627"/>
      <c r="K108" s="627"/>
      <c r="L108" s="627"/>
      <c r="M108" s="627"/>
      <c r="N108" s="627"/>
      <c r="O108" s="627"/>
      <c r="P108" s="627"/>
      <c r="Q108" s="627"/>
      <c r="R108" s="627"/>
      <c r="S108" s="627"/>
      <c r="T108" s="627"/>
      <c r="U108" s="627"/>
      <c r="V108" s="627"/>
      <c r="W108" s="627"/>
      <c r="X108" s="627"/>
      <c r="Y108" s="627"/>
      <c r="Z108" s="627"/>
      <c r="AA108" s="627"/>
    </row>
    <row r="109" ht="14.25" customHeight="1">
      <c r="A109" s="627"/>
      <c r="B109" s="627"/>
      <c r="C109" s="627"/>
      <c r="D109" s="627"/>
      <c r="E109" s="627"/>
      <c r="F109" s="627"/>
      <c r="G109" s="627"/>
      <c r="H109" s="627"/>
      <c r="I109" s="627"/>
      <c r="J109" s="627"/>
      <c r="K109" s="627"/>
      <c r="L109" s="627"/>
      <c r="M109" s="627"/>
      <c r="N109" s="627"/>
      <c r="O109" s="627"/>
      <c r="P109" s="627"/>
      <c r="Q109" s="627"/>
      <c r="R109" s="627"/>
      <c r="S109" s="627"/>
      <c r="T109" s="627"/>
      <c r="U109" s="627"/>
      <c r="V109" s="627"/>
      <c r="W109" s="627"/>
      <c r="X109" s="627"/>
      <c r="Y109" s="627"/>
      <c r="Z109" s="627"/>
      <c r="AA109" s="627"/>
    </row>
    <row r="110" ht="14.25" customHeight="1">
      <c r="A110" s="627"/>
      <c r="B110" s="627"/>
      <c r="C110" s="627"/>
      <c r="D110" s="627"/>
      <c r="E110" s="627"/>
      <c r="F110" s="627"/>
      <c r="G110" s="627"/>
      <c r="H110" s="627"/>
      <c r="I110" s="627"/>
      <c r="J110" s="627"/>
      <c r="K110" s="627"/>
      <c r="L110" s="627"/>
      <c r="M110" s="627"/>
      <c r="N110" s="627"/>
      <c r="O110" s="627"/>
      <c r="P110" s="627"/>
      <c r="Q110" s="627"/>
      <c r="R110" s="627"/>
      <c r="S110" s="627"/>
      <c r="T110" s="627"/>
      <c r="U110" s="627"/>
      <c r="V110" s="627"/>
      <c r="W110" s="627"/>
      <c r="X110" s="627"/>
      <c r="Y110" s="627"/>
      <c r="Z110" s="627"/>
      <c r="AA110" s="627"/>
    </row>
    <row r="111" ht="14.25" customHeight="1">
      <c r="A111" s="627"/>
      <c r="B111" s="627"/>
      <c r="C111" s="627"/>
      <c r="D111" s="627"/>
      <c r="E111" s="627"/>
      <c r="F111" s="627"/>
      <c r="G111" s="627"/>
      <c r="H111" s="627"/>
      <c r="I111" s="627"/>
      <c r="J111" s="627"/>
      <c r="K111" s="627"/>
      <c r="L111" s="627"/>
      <c r="M111" s="627"/>
      <c r="N111" s="627"/>
      <c r="O111" s="627"/>
      <c r="P111" s="627"/>
      <c r="Q111" s="627"/>
      <c r="R111" s="627"/>
      <c r="S111" s="627"/>
      <c r="T111" s="627"/>
      <c r="U111" s="627"/>
      <c r="V111" s="627"/>
      <c r="W111" s="627"/>
      <c r="X111" s="627"/>
      <c r="Y111" s="627"/>
      <c r="Z111" s="627"/>
      <c r="AA111" s="627"/>
    </row>
    <row r="112" ht="14.25" customHeight="1">
      <c r="A112" s="627"/>
      <c r="B112" s="627"/>
      <c r="C112" s="627"/>
      <c r="D112" s="627"/>
      <c r="E112" s="627"/>
      <c r="F112" s="627"/>
      <c r="G112" s="627"/>
      <c r="H112" s="627"/>
      <c r="I112" s="627"/>
      <c r="J112" s="627"/>
      <c r="K112" s="627"/>
      <c r="L112" s="627"/>
      <c r="M112" s="627"/>
      <c r="N112" s="627"/>
      <c r="O112" s="627"/>
      <c r="P112" s="627"/>
      <c r="Q112" s="627"/>
      <c r="R112" s="627"/>
      <c r="S112" s="627"/>
      <c r="T112" s="627"/>
      <c r="U112" s="627"/>
      <c r="V112" s="627"/>
      <c r="W112" s="627"/>
      <c r="X112" s="627"/>
      <c r="Y112" s="627"/>
      <c r="Z112" s="627"/>
      <c r="AA112" s="627"/>
    </row>
    <row r="113" ht="14.25" customHeight="1">
      <c r="A113" s="627"/>
      <c r="B113" s="627"/>
      <c r="C113" s="627"/>
      <c r="D113" s="627"/>
      <c r="E113" s="627"/>
      <c r="F113" s="627"/>
      <c r="G113" s="627"/>
      <c r="H113" s="627"/>
      <c r="I113" s="627"/>
      <c r="J113" s="627"/>
      <c r="K113" s="627"/>
      <c r="L113" s="627"/>
      <c r="M113" s="627"/>
      <c r="N113" s="627"/>
      <c r="O113" s="627"/>
      <c r="P113" s="627"/>
      <c r="Q113" s="627"/>
      <c r="R113" s="627"/>
      <c r="S113" s="627"/>
      <c r="T113" s="627"/>
      <c r="U113" s="627"/>
      <c r="V113" s="627"/>
      <c r="W113" s="627"/>
      <c r="X113" s="627"/>
      <c r="Y113" s="627"/>
      <c r="Z113" s="627"/>
      <c r="AA113" s="627"/>
    </row>
    <row r="114" ht="14.25" customHeight="1">
      <c r="A114" s="627"/>
      <c r="B114" s="627"/>
      <c r="C114" s="627"/>
      <c r="D114" s="627"/>
      <c r="E114" s="627"/>
      <c r="F114" s="627"/>
      <c r="G114" s="627"/>
      <c r="H114" s="627"/>
      <c r="I114" s="627"/>
      <c r="J114" s="627"/>
      <c r="K114" s="627"/>
      <c r="L114" s="627"/>
      <c r="M114" s="627"/>
      <c r="N114" s="627"/>
      <c r="O114" s="627"/>
      <c r="P114" s="627"/>
      <c r="Q114" s="627"/>
      <c r="R114" s="627"/>
      <c r="S114" s="627"/>
      <c r="T114" s="627"/>
      <c r="U114" s="627"/>
      <c r="V114" s="627"/>
      <c r="W114" s="627"/>
      <c r="X114" s="627"/>
      <c r="Y114" s="627"/>
      <c r="Z114" s="627"/>
      <c r="AA114" s="627"/>
    </row>
    <row r="115" ht="14.25" customHeight="1">
      <c r="A115" s="627"/>
      <c r="B115" s="627"/>
      <c r="C115" s="627"/>
      <c r="D115" s="627"/>
      <c r="E115" s="627"/>
      <c r="F115" s="627"/>
      <c r="G115" s="627"/>
      <c r="H115" s="627"/>
      <c r="I115" s="627"/>
      <c r="J115" s="627"/>
      <c r="K115" s="627"/>
      <c r="L115" s="627"/>
      <c r="M115" s="627"/>
      <c r="N115" s="627"/>
      <c r="O115" s="627"/>
      <c r="P115" s="627"/>
      <c r="Q115" s="627"/>
      <c r="R115" s="627"/>
      <c r="S115" s="627"/>
      <c r="T115" s="627"/>
      <c r="U115" s="627"/>
      <c r="V115" s="627"/>
      <c r="W115" s="627"/>
      <c r="X115" s="627"/>
      <c r="Y115" s="627"/>
      <c r="Z115" s="627"/>
      <c r="AA115" s="627"/>
    </row>
    <row r="116" ht="14.25" customHeight="1">
      <c r="A116" s="627"/>
      <c r="B116" s="627"/>
      <c r="C116" s="627"/>
      <c r="D116" s="627"/>
      <c r="E116" s="627"/>
      <c r="F116" s="627"/>
      <c r="G116" s="627"/>
      <c r="H116" s="627"/>
      <c r="I116" s="627"/>
      <c r="J116" s="627"/>
      <c r="K116" s="627"/>
      <c r="L116" s="627"/>
      <c r="M116" s="627"/>
      <c r="N116" s="627"/>
      <c r="O116" s="627"/>
      <c r="P116" s="627"/>
      <c r="Q116" s="627"/>
      <c r="R116" s="627"/>
      <c r="S116" s="627"/>
      <c r="T116" s="627"/>
      <c r="U116" s="627"/>
      <c r="V116" s="627"/>
      <c r="W116" s="627"/>
      <c r="X116" s="627"/>
      <c r="Y116" s="627"/>
      <c r="Z116" s="627"/>
      <c r="AA116" s="627"/>
    </row>
    <row r="117" ht="14.25" customHeight="1">
      <c r="A117" s="627"/>
      <c r="B117" s="627"/>
      <c r="C117" s="627"/>
      <c r="D117" s="627"/>
      <c r="E117" s="627"/>
      <c r="F117" s="627"/>
      <c r="G117" s="627"/>
      <c r="H117" s="627"/>
      <c r="I117" s="627"/>
      <c r="J117" s="627"/>
      <c r="K117" s="627"/>
      <c r="L117" s="627"/>
      <c r="M117" s="627"/>
      <c r="N117" s="627"/>
      <c r="O117" s="627"/>
      <c r="P117" s="627"/>
      <c r="Q117" s="627"/>
      <c r="R117" s="627"/>
      <c r="S117" s="627"/>
      <c r="T117" s="627"/>
      <c r="U117" s="627"/>
      <c r="V117" s="627"/>
      <c r="W117" s="627"/>
      <c r="X117" s="627"/>
      <c r="Y117" s="627"/>
      <c r="Z117" s="627"/>
      <c r="AA117" s="627"/>
    </row>
    <row r="118" ht="14.25" customHeight="1">
      <c r="A118" s="627"/>
      <c r="B118" s="627"/>
      <c r="C118" s="627"/>
      <c r="D118" s="627"/>
      <c r="E118" s="627"/>
      <c r="F118" s="627"/>
      <c r="G118" s="627"/>
      <c r="H118" s="627"/>
      <c r="I118" s="627"/>
      <c r="J118" s="627"/>
      <c r="K118" s="627"/>
      <c r="L118" s="627"/>
      <c r="M118" s="627"/>
      <c r="N118" s="627"/>
      <c r="O118" s="627"/>
      <c r="P118" s="627"/>
      <c r="Q118" s="627"/>
      <c r="R118" s="627"/>
      <c r="S118" s="627"/>
      <c r="T118" s="627"/>
      <c r="U118" s="627"/>
      <c r="V118" s="627"/>
      <c r="W118" s="627"/>
      <c r="X118" s="627"/>
      <c r="Y118" s="627"/>
      <c r="Z118" s="627"/>
      <c r="AA118" s="627"/>
    </row>
    <row r="119" ht="14.25" customHeight="1">
      <c r="A119" s="627"/>
      <c r="B119" s="627"/>
      <c r="C119" s="627"/>
      <c r="D119" s="627"/>
      <c r="E119" s="627"/>
      <c r="F119" s="627"/>
      <c r="G119" s="627"/>
      <c r="H119" s="627"/>
      <c r="I119" s="627"/>
      <c r="J119" s="627"/>
      <c r="K119" s="627"/>
      <c r="L119" s="627"/>
      <c r="M119" s="627"/>
      <c r="N119" s="627"/>
      <c r="O119" s="627"/>
      <c r="P119" s="627"/>
      <c r="Q119" s="627"/>
      <c r="R119" s="627"/>
      <c r="S119" s="627"/>
      <c r="T119" s="627"/>
      <c r="U119" s="627"/>
      <c r="V119" s="627"/>
      <c r="W119" s="627"/>
      <c r="X119" s="627"/>
      <c r="Y119" s="627"/>
      <c r="Z119" s="627"/>
      <c r="AA119" s="627"/>
    </row>
    <row r="120" ht="14.25" customHeight="1">
      <c r="A120" s="627"/>
      <c r="B120" s="627"/>
      <c r="C120" s="627"/>
      <c r="D120" s="627"/>
      <c r="E120" s="627"/>
      <c r="F120" s="627"/>
      <c r="G120" s="627"/>
      <c r="H120" s="627"/>
      <c r="I120" s="627"/>
      <c r="J120" s="627"/>
      <c r="K120" s="627"/>
      <c r="L120" s="627"/>
      <c r="M120" s="627"/>
      <c r="N120" s="627"/>
      <c r="O120" s="627"/>
      <c r="P120" s="627"/>
      <c r="Q120" s="627"/>
      <c r="R120" s="627"/>
      <c r="S120" s="627"/>
      <c r="T120" s="627"/>
      <c r="U120" s="627"/>
      <c r="V120" s="627"/>
      <c r="W120" s="627"/>
      <c r="X120" s="627"/>
      <c r="Y120" s="627"/>
      <c r="Z120" s="627"/>
      <c r="AA120" s="627"/>
    </row>
    <row r="121" ht="14.25" customHeight="1">
      <c r="A121" s="627"/>
      <c r="B121" s="627"/>
      <c r="C121" s="627"/>
      <c r="D121" s="627"/>
      <c r="E121" s="627"/>
      <c r="F121" s="627"/>
      <c r="G121" s="627"/>
      <c r="H121" s="627"/>
      <c r="I121" s="627"/>
      <c r="J121" s="627"/>
      <c r="K121" s="627"/>
      <c r="L121" s="627"/>
      <c r="M121" s="627"/>
      <c r="N121" s="627"/>
      <c r="O121" s="627"/>
      <c r="P121" s="627"/>
      <c r="Q121" s="627"/>
      <c r="R121" s="627"/>
      <c r="S121" s="627"/>
      <c r="T121" s="627"/>
      <c r="U121" s="627"/>
      <c r="V121" s="627"/>
      <c r="W121" s="627"/>
      <c r="X121" s="627"/>
      <c r="Y121" s="627"/>
      <c r="Z121" s="627"/>
      <c r="AA121" s="627"/>
    </row>
    <row r="122" ht="14.25" customHeight="1">
      <c r="A122" s="627"/>
      <c r="B122" s="627"/>
      <c r="C122" s="627"/>
      <c r="D122" s="627"/>
      <c r="E122" s="627"/>
      <c r="F122" s="627"/>
      <c r="G122" s="627"/>
      <c r="H122" s="627"/>
      <c r="I122" s="627"/>
      <c r="J122" s="627"/>
      <c r="K122" s="627"/>
      <c r="L122" s="627"/>
      <c r="M122" s="627"/>
      <c r="N122" s="627"/>
      <c r="O122" s="627"/>
      <c r="P122" s="627"/>
      <c r="Q122" s="627"/>
      <c r="R122" s="627"/>
      <c r="S122" s="627"/>
      <c r="T122" s="627"/>
      <c r="U122" s="627"/>
      <c r="V122" s="627"/>
      <c r="W122" s="627"/>
      <c r="X122" s="627"/>
      <c r="Y122" s="627"/>
      <c r="Z122" s="627"/>
      <c r="AA122" s="627"/>
    </row>
    <row r="123" ht="14.25" customHeight="1">
      <c r="A123" s="627"/>
      <c r="B123" s="627"/>
      <c r="C123" s="627"/>
      <c r="D123" s="627"/>
      <c r="E123" s="627"/>
      <c r="F123" s="627"/>
      <c r="G123" s="627"/>
      <c r="H123" s="627"/>
      <c r="I123" s="627"/>
      <c r="J123" s="627"/>
      <c r="K123" s="627"/>
      <c r="L123" s="627"/>
      <c r="M123" s="627"/>
      <c r="N123" s="627"/>
      <c r="O123" s="627"/>
      <c r="P123" s="627"/>
      <c r="Q123" s="627"/>
      <c r="R123" s="627"/>
      <c r="S123" s="627"/>
      <c r="T123" s="627"/>
      <c r="U123" s="627"/>
      <c r="V123" s="627"/>
      <c r="W123" s="627"/>
      <c r="X123" s="627"/>
      <c r="Y123" s="627"/>
      <c r="Z123" s="627"/>
      <c r="AA123" s="627"/>
    </row>
    <row r="124" ht="14.25" customHeight="1">
      <c r="A124" s="627"/>
      <c r="B124" s="627"/>
      <c r="C124" s="627"/>
      <c r="D124" s="627"/>
      <c r="E124" s="627"/>
      <c r="F124" s="627"/>
      <c r="G124" s="627"/>
      <c r="H124" s="627"/>
      <c r="I124" s="627"/>
      <c r="J124" s="627"/>
      <c r="K124" s="627"/>
      <c r="L124" s="627"/>
      <c r="M124" s="627"/>
      <c r="N124" s="627"/>
      <c r="O124" s="627"/>
      <c r="P124" s="627"/>
      <c r="Q124" s="627"/>
      <c r="R124" s="627"/>
      <c r="S124" s="627"/>
      <c r="T124" s="627"/>
      <c r="U124" s="627"/>
      <c r="V124" s="627"/>
      <c r="W124" s="627"/>
      <c r="X124" s="627"/>
      <c r="Y124" s="627"/>
      <c r="Z124" s="627"/>
      <c r="AA124" s="627"/>
    </row>
    <row r="125" ht="14.25" customHeight="1">
      <c r="A125" s="627"/>
      <c r="B125" s="627"/>
      <c r="C125" s="627"/>
      <c r="D125" s="627"/>
      <c r="E125" s="627"/>
      <c r="F125" s="627"/>
      <c r="G125" s="627"/>
      <c r="H125" s="627"/>
      <c r="I125" s="627"/>
      <c r="J125" s="627"/>
      <c r="K125" s="627"/>
      <c r="L125" s="627"/>
      <c r="M125" s="627"/>
      <c r="N125" s="627"/>
      <c r="O125" s="627"/>
      <c r="P125" s="627"/>
      <c r="Q125" s="627"/>
      <c r="R125" s="627"/>
      <c r="S125" s="627"/>
      <c r="T125" s="627"/>
      <c r="U125" s="627"/>
      <c r="V125" s="627"/>
      <c r="W125" s="627"/>
      <c r="X125" s="627"/>
      <c r="Y125" s="627"/>
      <c r="Z125" s="627"/>
      <c r="AA125" s="627"/>
    </row>
    <row r="126" ht="14.25" customHeight="1">
      <c r="A126" s="627"/>
      <c r="B126" s="627"/>
      <c r="C126" s="627"/>
      <c r="D126" s="627"/>
      <c r="E126" s="627"/>
      <c r="F126" s="627"/>
      <c r="G126" s="627"/>
      <c r="H126" s="627"/>
      <c r="I126" s="627"/>
      <c r="J126" s="627"/>
      <c r="K126" s="627"/>
      <c r="L126" s="627"/>
      <c r="M126" s="627"/>
      <c r="N126" s="627"/>
      <c r="O126" s="627"/>
      <c r="P126" s="627"/>
      <c r="Q126" s="627"/>
      <c r="R126" s="627"/>
      <c r="S126" s="627"/>
      <c r="T126" s="627"/>
      <c r="U126" s="627"/>
      <c r="V126" s="627"/>
      <c r="W126" s="627"/>
      <c r="X126" s="627"/>
      <c r="Y126" s="627"/>
      <c r="Z126" s="627"/>
      <c r="AA126" s="627"/>
    </row>
    <row r="127" ht="14.25" customHeight="1">
      <c r="A127" s="627"/>
      <c r="B127" s="627"/>
      <c r="C127" s="627"/>
      <c r="D127" s="627"/>
      <c r="E127" s="627"/>
      <c r="F127" s="627"/>
      <c r="G127" s="627"/>
      <c r="H127" s="627"/>
      <c r="I127" s="627"/>
      <c r="J127" s="627"/>
      <c r="K127" s="627"/>
      <c r="L127" s="627"/>
      <c r="M127" s="627"/>
      <c r="N127" s="627"/>
      <c r="O127" s="627"/>
      <c r="P127" s="627"/>
      <c r="Q127" s="627"/>
      <c r="R127" s="627"/>
      <c r="S127" s="627"/>
      <c r="T127" s="627"/>
      <c r="U127" s="627"/>
      <c r="V127" s="627"/>
      <c r="W127" s="627"/>
      <c r="X127" s="627"/>
      <c r="Y127" s="627"/>
      <c r="Z127" s="627"/>
      <c r="AA127" s="627"/>
    </row>
    <row r="128" ht="14.25" customHeight="1">
      <c r="A128" s="627"/>
      <c r="B128" s="627"/>
      <c r="C128" s="627"/>
      <c r="D128" s="627"/>
      <c r="E128" s="627"/>
      <c r="F128" s="627"/>
      <c r="G128" s="627"/>
      <c r="H128" s="627"/>
      <c r="I128" s="627"/>
      <c r="J128" s="627"/>
      <c r="K128" s="627"/>
      <c r="L128" s="627"/>
      <c r="M128" s="627"/>
      <c r="N128" s="627"/>
      <c r="O128" s="627"/>
      <c r="P128" s="627"/>
      <c r="Q128" s="627"/>
      <c r="R128" s="627"/>
      <c r="S128" s="627"/>
      <c r="T128" s="627"/>
      <c r="U128" s="627"/>
      <c r="V128" s="627"/>
      <c r="W128" s="627"/>
      <c r="X128" s="627"/>
      <c r="Y128" s="627"/>
      <c r="Z128" s="627"/>
      <c r="AA128" s="627"/>
    </row>
    <row r="129" ht="14.25" customHeight="1">
      <c r="A129" s="627"/>
      <c r="B129" s="627"/>
      <c r="C129" s="627"/>
      <c r="D129" s="627"/>
      <c r="E129" s="627"/>
      <c r="F129" s="627"/>
      <c r="G129" s="627"/>
      <c r="H129" s="627"/>
      <c r="I129" s="627"/>
      <c r="J129" s="627"/>
      <c r="K129" s="627"/>
      <c r="L129" s="627"/>
      <c r="M129" s="627"/>
      <c r="N129" s="627"/>
      <c r="O129" s="627"/>
      <c r="P129" s="627"/>
      <c r="Q129" s="627"/>
      <c r="R129" s="627"/>
      <c r="S129" s="627"/>
      <c r="T129" s="627"/>
      <c r="U129" s="627"/>
      <c r="V129" s="627"/>
      <c r="W129" s="627"/>
      <c r="X129" s="627"/>
      <c r="Y129" s="627"/>
      <c r="Z129" s="627"/>
      <c r="AA129" s="627"/>
    </row>
    <row r="130" ht="14.25" customHeight="1">
      <c r="A130" s="627"/>
      <c r="B130" s="627"/>
      <c r="C130" s="627"/>
      <c r="D130" s="627"/>
      <c r="E130" s="627"/>
      <c r="F130" s="627"/>
      <c r="G130" s="627"/>
      <c r="H130" s="627"/>
      <c r="I130" s="627"/>
      <c r="J130" s="627"/>
      <c r="K130" s="627"/>
      <c r="L130" s="627"/>
      <c r="M130" s="627"/>
      <c r="N130" s="627"/>
      <c r="O130" s="627"/>
      <c r="P130" s="627"/>
      <c r="Q130" s="627"/>
      <c r="R130" s="627"/>
      <c r="S130" s="627"/>
      <c r="T130" s="627"/>
      <c r="U130" s="627"/>
      <c r="V130" s="627"/>
      <c r="W130" s="627"/>
      <c r="X130" s="627"/>
      <c r="Y130" s="627"/>
      <c r="Z130" s="627"/>
      <c r="AA130" s="627"/>
    </row>
    <row r="131" ht="14.25" customHeight="1">
      <c r="A131" s="627"/>
      <c r="B131" s="627"/>
      <c r="C131" s="627"/>
      <c r="D131" s="627"/>
      <c r="E131" s="627"/>
      <c r="F131" s="627"/>
      <c r="G131" s="627"/>
      <c r="H131" s="627"/>
      <c r="I131" s="627"/>
      <c r="J131" s="627"/>
      <c r="K131" s="627"/>
      <c r="L131" s="627"/>
      <c r="M131" s="627"/>
      <c r="N131" s="627"/>
      <c r="O131" s="627"/>
      <c r="P131" s="627"/>
      <c r="Q131" s="627"/>
      <c r="R131" s="627"/>
      <c r="S131" s="627"/>
      <c r="T131" s="627"/>
      <c r="U131" s="627"/>
      <c r="V131" s="627"/>
      <c r="W131" s="627"/>
      <c r="X131" s="627"/>
      <c r="Y131" s="627"/>
      <c r="Z131" s="627"/>
      <c r="AA131" s="627"/>
    </row>
    <row r="132" ht="14.25" customHeight="1">
      <c r="A132" s="627"/>
      <c r="B132" s="627"/>
      <c r="C132" s="627"/>
      <c r="D132" s="627"/>
      <c r="E132" s="627"/>
      <c r="F132" s="627"/>
      <c r="G132" s="627"/>
      <c r="H132" s="627"/>
      <c r="I132" s="627"/>
      <c r="J132" s="627"/>
      <c r="K132" s="627"/>
      <c r="L132" s="627"/>
      <c r="M132" s="627"/>
      <c r="N132" s="627"/>
      <c r="O132" s="627"/>
      <c r="P132" s="627"/>
      <c r="Q132" s="627"/>
      <c r="R132" s="627"/>
      <c r="S132" s="627"/>
      <c r="T132" s="627"/>
      <c r="U132" s="627"/>
      <c r="V132" s="627"/>
      <c r="W132" s="627"/>
      <c r="X132" s="627"/>
      <c r="Y132" s="627"/>
      <c r="Z132" s="627"/>
      <c r="AA132" s="627"/>
    </row>
    <row r="133" ht="14.25" customHeight="1">
      <c r="A133" s="627"/>
      <c r="B133" s="627"/>
      <c r="C133" s="627"/>
      <c r="D133" s="627"/>
      <c r="E133" s="627"/>
      <c r="F133" s="627"/>
      <c r="G133" s="627"/>
      <c r="H133" s="627"/>
      <c r="I133" s="627"/>
      <c r="J133" s="627"/>
      <c r="K133" s="627"/>
      <c r="L133" s="627"/>
      <c r="M133" s="627"/>
      <c r="N133" s="627"/>
      <c r="O133" s="627"/>
      <c r="P133" s="627"/>
      <c r="Q133" s="627"/>
      <c r="R133" s="627"/>
      <c r="S133" s="627"/>
      <c r="T133" s="627"/>
      <c r="U133" s="627"/>
      <c r="V133" s="627"/>
      <c r="W133" s="627"/>
      <c r="X133" s="627"/>
      <c r="Y133" s="627"/>
      <c r="Z133" s="627"/>
      <c r="AA133" s="627"/>
    </row>
    <row r="134" ht="14.25" customHeight="1">
      <c r="A134" s="627"/>
      <c r="B134" s="627"/>
      <c r="C134" s="627"/>
      <c r="D134" s="627"/>
      <c r="E134" s="627"/>
      <c r="F134" s="627"/>
      <c r="G134" s="627"/>
      <c r="H134" s="627"/>
      <c r="I134" s="627"/>
      <c r="J134" s="627"/>
      <c r="K134" s="627"/>
      <c r="L134" s="627"/>
      <c r="M134" s="627"/>
      <c r="N134" s="627"/>
      <c r="O134" s="627"/>
      <c r="P134" s="627"/>
      <c r="Q134" s="627"/>
      <c r="R134" s="627"/>
      <c r="S134" s="627"/>
      <c r="T134" s="627"/>
      <c r="U134" s="627"/>
      <c r="V134" s="627"/>
      <c r="W134" s="627"/>
      <c r="X134" s="627"/>
      <c r="Y134" s="627"/>
      <c r="Z134" s="627"/>
      <c r="AA134" s="627"/>
    </row>
    <row r="135" ht="14.25" customHeight="1">
      <c r="A135" s="627"/>
      <c r="B135" s="627"/>
      <c r="C135" s="627"/>
      <c r="D135" s="627"/>
      <c r="E135" s="627"/>
      <c r="F135" s="627"/>
      <c r="G135" s="627"/>
      <c r="H135" s="627"/>
      <c r="I135" s="627"/>
      <c r="J135" s="627"/>
      <c r="K135" s="627"/>
      <c r="L135" s="627"/>
      <c r="M135" s="627"/>
      <c r="N135" s="627"/>
      <c r="O135" s="627"/>
      <c r="P135" s="627"/>
      <c r="Q135" s="627"/>
      <c r="R135" s="627"/>
      <c r="S135" s="627"/>
      <c r="T135" s="627"/>
      <c r="U135" s="627"/>
      <c r="V135" s="627"/>
      <c r="W135" s="627"/>
      <c r="X135" s="627"/>
      <c r="Y135" s="627"/>
      <c r="Z135" s="627"/>
      <c r="AA135" s="627"/>
    </row>
    <row r="136" ht="14.25" customHeight="1">
      <c r="A136" s="627"/>
      <c r="B136" s="627"/>
      <c r="C136" s="627"/>
      <c r="D136" s="627"/>
      <c r="E136" s="627"/>
      <c r="F136" s="627"/>
      <c r="G136" s="627"/>
      <c r="H136" s="627"/>
      <c r="I136" s="627"/>
      <c r="J136" s="627"/>
      <c r="K136" s="627"/>
      <c r="L136" s="627"/>
      <c r="M136" s="627"/>
      <c r="N136" s="627"/>
      <c r="O136" s="627"/>
      <c r="P136" s="627"/>
      <c r="Q136" s="627"/>
      <c r="R136" s="627"/>
      <c r="S136" s="627"/>
      <c r="T136" s="627"/>
      <c r="U136" s="627"/>
      <c r="V136" s="627"/>
      <c r="W136" s="627"/>
      <c r="X136" s="627"/>
      <c r="Y136" s="627"/>
      <c r="Z136" s="627"/>
      <c r="AA136" s="627"/>
    </row>
    <row r="137" ht="14.25" customHeight="1">
      <c r="A137" s="627"/>
      <c r="B137" s="627"/>
      <c r="C137" s="627"/>
      <c r="D137" s="627"/>
      <c r="E137" s="627"/>
      <c r="F137" s="627"/>
      <c r="G137" s="627"/>
      <c r="H137" s="627"/>
      <c r="I137" s="627"/>
      <c r="J137" s="627"/>
      <c r="K137" s="627"/>
      <c r="L137" s="627"/>
      <c r="M137" s="627"/>
      <c r="N137" s="627"/>
      <c r="O137" s="627"/>
      <c r="P137" s="627"/>
      <c r="Q137" s="627"/>
      <c r="R137" s="627"/>
      <c r="S137" s="627"/>
      <c r="T137" s="627"/>
      <c r="U137" s="627"/>
      <c r="V137" s="627"/>
      <c r="W137" s="627"/>
      <c r="X137" s="627"/>
      <c r="Y137" s="627"/>
      <c r="Z137" s="627"/>
      <c r="AA137" s="627"/>
    </row>
    <row r="138" ht="14.25" customHeight="1">
      <c r="A138" s="627"/>
      <c r="B138" s="627"/>
      <c r="C138" s="627"/>
      <c r="D138" s="627"/>
      <c r="E138" s="627"/>
      <c r="F138" s="627"/>
      <c r="G138" s="627"/>
      <c r="H138" s="627"/>
      <c r="I138" s="627"/>
      <c r="J138" s="627"/>
      <c r="K138" s="627"/>
      <c r="L138" s="627"/>
      <c r="M138" s="627"/>
      <c r="N138" s="627"/>
      <c r="O138" s="627"/>
      <c r="P138" s="627"/>
      <c r="Q138" s="627"/>
      <c r="R138" s="627"/>
      <c r="S138" s="627"/>
      <c r="T138" s="627"/>
      <c r="U138" s="627"/>
      <c r="V138" s="627"/>
      <c r="W138" s="627"/>
      <c r="X138" s="627"/>
      <c r="Y138" s="627"/>
      <c r="Z138" s="627"/>
      <c r="AA138" s="627"/>
    </row>
    <row r="139" ht="14.25" customHeight="1">
      <c r="A139" s="627"/>
      <c r="B139" s="627"/>
      <c r="C139" s="627"/>
      <c r="D139" s="627"/>
      <c r="E139" s="627"/>
      <c r="F139" s="627"/>
      <c r="G139" s="627"/>
      <c r="H139" s="627"/>
      <c r="I139" s="627"/>
      <c r="J139" s="627"/>
      <c r="K139" s="627"/>
      <c r="L139" s="627"/>
      <c r="M139" s="627"/>
      <c r="N139" s="627"/>
      <c r="O139" s="627"/>
      <c r="P139" s="627"/>
      <c r="Q139" s="627"/>
      <c r="R139" s="627"/>
      <c r="S139" s="627"/>
      <c r="T139" s="627"/>
      <c r="U139" s="627"/>
      <c r="V139" s="627"/>
      <c r="W139" s="627"/>
      <c r="X139" s="627"/>
      <c r="Y139" s="627"/>
      <c r="Z139" s="627"/>
      <c r="AA139" s="627"/>
    </row>
    <row r="140" ht="14.25" customHeight="1">
      <c r="A140" s="627"/>
      <c r="B140" s="627"/>
      <c r="C140" s="627"/>
      <c r="D140" s="627"/>
      <c r="E140" s="627"/>
      <c r="F140" s="627"/>
      <c r="G140" s="627"/>
      <c r="H140" s="627"/>
      <c r="I140" s="627"/>
      <c r="J140" s="627"/>
      <c r="K140" s="627"/>
      <c r="L140" s="627"/>
      <c r="M140" s="627"/>
      <c r="N140" s="627"/>
      <c r="O140" s="627"/>
      <c r="P140" s="627"/>
      <c r="Q140" s="627"/>
      <c r="R140" s="627"/>
      <c r="S140" s="627"/>
      <c r="T140" s="627"/>
      <c r="U140" s="627"/>
      <c r="V140" s="627"/>
      <c r="W140" s="627"/>
      <c r="X140" s="627"/>
      <c r="Y140" s="627"/>
      <c r="Z140" s="627"/>
      <c r="AA140" s="627"/>
    </row>
    <row r="141" ht="14.25" customHeight="1">
      <c r="A141" s="627"/>
      <c r="B141" s="627"/>
      <c r="C141" s="627"/>
      <c r="D141" s="627"/>
      <c r="E141" s="627"/>
      <c r="F141" s="627"/>
      <c r="G141" s="627"/>
      <c r="H141" s="627"/>
      <c r="I141" s="627"/>
      <c r="J141" s="627"/>
      <c r="K141" s="627"/>
      <c r="L141" s="627"/>
      <c r="M141" s="627"/>
      <c r="N141" s="627"/>
      <c r="O141" s="627"/>
      <c r="P141" s="627"/>
      <c r="Q141" s="627"/>
      <c r="R141" s="627"/>
      <c r="S141" s="627"/>
      <c r="T141" s="627"/>
      <c r="U141" s="627"/>
      <c r="V141" s="627"/>
      <c r="W141" s="627"/>
      <c r="X141" s="627"/>
      <c r="Y141" s="627"/>
      <c r="Z141" s="627"/>
      <c r="AA141" s="627"/>
    </row>
    <row r="142" ht="14.25" customHeight="1">
      <c r="A142" s="627"/>
      <c r="B142" s="627"/>
      <c r="C142" s="627"/>
      <c r="D142" s="627"/>
      <c r="E142" s="627"/>
      <c r="F142" s="627"/>
      <c r="G142" s="627"/>
      <c r="H142" s="627"/>
      <c r="I142" s="627"/>
      <c r="J142" s="627"/>
      <c r="K142" s="627"/>
      <c r="L142" s="627"/>
      <c r="M142" s="627"/>
      <c r="N142" s="627"/>
      <c r="O142" s="627"/>
      <c r="P142" s="627"/>
      <c r="Q142" s="627"/>
      <c r="R142" s="627"/>
      <c r="S142" s="627"/>
      <c r="T142" s="627"/>
      <c r="U142" s="627"/>
      <c r="V142" s="627"/>
      <c r="W142" s="627"/>
      <c r="X142" s="627"/>
      <c r="Y142" s="627"/>
      <c r="Z142" s="627"/>
      <c r="AA142" s="627"/>
    </row>
    <row r="143" ht="14.25" customHeight="1">
      <c r="A143" s="627"/>
      <c r="B143" s="627"/>
      <c r="C143" s="627"/>
      <c r="D143" s="627"/>
      <c r="E143" s="627"/>
      <c r="F143" s="627"/>
      <c r="G143" s="627"/>
      <c r="H143" s="627"/>
      <c r="I143" s="627"/>
      <c r="J143" s="627"/>
      <c r="K143" s="627"/>
      <c r="L143" s="627"/>
      <c r="M143" s="627"/>
      <c r="N143" s="627"/>
      <c r="O143" s="627"/>
      <c r="P143" s="627"/>
      <c r="Q143" s="627"/>
      <c r="R143" s="627"/>
      <c r="S143" s="627"/>
      <c r="T143" s="627"/>
      <c r="U143" s="627"/>
      <c r="V143" s="627"/>
      <c r="W143" s="627"/>
      <c r="X143" s="627"/>
      <c r="Y143" s="627"/>
      <c r="Z143" s="627"/>
      <c r="AA143" s="627"/>
    </row>
    <row r="144" ht="14.25" customHeight="1">
      <c r="A144" s="627"/>
      <c r="B144" s="627"/>
      <c r="C144" s="627"/>
      <c r="D144" s="627"/>
      <c r="E144" s="627"/>
      <c r="F144" s="627"/>
      <c r="G144" s="627"/>
      <c r="H144" s="627"/>
      <c r="I144" s="627"/>
      <c r="J144" s="627"/>
      <c r="K144" s="627"/>
      <c r="L144" s="627"/>
      <c r="M144" s="627"/>
      <c r="N144" s="627"/>
      <c r="O144" s="627"/>
      <c r="P144" s="627"/>
      <c r="Q144" s="627"/>
      <c r="R144" s="627"/>
      <c r="S144" s="627"/>
      <c r="T144" s="627"/>
      <c r="U144" s="627"/>
      <c r="V144" s="627"/>
      <c r="W144" s="627"/>
      <c r="X144" s="627"/>
      <c r="Y144" s="627"/>
      <c r="Z144" s="627"/>
      <c r="AA144" s="627"/>
    </row>
    <row r="145" ht="14.25" customHeight="1">
      <c r="A145" s="627"/>
      <c r="B145" s="627"/>
      <c r="C145" s="627"/>
      <c r="D145" s="627"/>
      <c r="E145" s="627"/>
      <c r="F145" s="627"/>
      <c r="G145" s="627"/>
      <c r="H145" s="627"/>
      <c r="I145" s="627"/>
      <c r="J145" s="627"/>
      <c r="K145" s="627"/>
      <c r="L145" s="627"/>
      <c r="M145" s="627"/>
      <c r="N145" s="627"/>
      <c r="O145" s="627"/>
      <c r="P145" s="627"/>
      <c r="Q145" s="627"/>
      <c r="R145" s="627"/>
      <c r="S145" s="627"/>
      <c r="T145" s="627"/>
      <c r="U145" s="627"/>
      <c r="V145" s="627"/>
      <c r="W145" s="627"/>
      <c r="X145" s="627"/>
      <c r="Y145" s="627"/>
      <c r="Z145" s="627"/>
      <c r="AA145" s="627"/>
    </row>
    <row r="146" ht="14.25" customHeight="1">
      <c r="A146" s="627"/>
      <c r="B146" s="627"/>
      <c r="C146" s="627"/>
      <c r="D146" s="627"/>
      <c r="E146" s="627"/>
      <c r="F146" s="627"/>
      <c r="G146" s="627"/>
      <c r="H146" s="627"/>
      <c r="I146" s="627"/>
      <c r="J146" s="627"/>
      <c r="K146" s="627"/>
      <c r="L146" s="627"/>
      <c r="M146" s="627"/>
      <c r="N146" s="627"/>
      <c r="O146" s="627"/>
      <c r="P146" s="627"/>
      <c r="Q146" s="627"/>
      <c r="R146" s="627"/>
      <c r="S146" s="627"/>
      <c r="T146" s="627"/>
      <c r="U146" s="627"/>
      <c r="V146" s="627"/>
      <c r="W146" s="627"/>
      <c r="X146" s="627"/>
      <c r="Y146" s="627"/>
      <c r="Z146" s="627"/>
      <c r="AA146" s="627"/>
    </row>
    <row r="147" ht="14.25" customHeight="1">
      <c r="A147" s="627"/>
      <c r="B147" s="627"/>
      <c r="C147" s="627"/>
      <c r="D147" s="627"/>
      <c r="E147" s="627"/>
      <c r="F147" s="627"/>
      <c r="G147" s="627"/>
      <c r="H147" s="627"/>
      <c r="I147" s="627"/>
      <c r="J147" s="627"/>
      <c r="K147" s="627"/>
      <c r="L147" s="627"/>
      <c r="M147" s="627"/>
      <c r="N147" s="627"/>
      <c r="O147" s="627"/>
      <c r="P147" s="627"/>
      <c r="Q147" s="627"/>
      <c r="R147" s="627"/>
      <c r="S147" s="627"/>
      <c r="T147" s="627"/>
      <c r="U147" s="627"/>
      <c r="V147" s="627"/>
      <c r="W147" s="627"/>
      <c r="X147" s="627"/>
      <c r="Y147" s="627"/>
      <c r="Z147" s="627"/>
      <c r="AA147" s="627"/>
    </row>
    <row r="148" ht="14.25" customHeight="1">
      <c r="A148" s="627"/>
      <c r="B148" s="627"/>
      <c r="C148" s="627"/>
      <c r="D148" s="627"/>
      <c r="E148" s="627"/>
      <c r="F148" s="627"/>
      <c r="G148" s="627"/>
      <c r="H148" s="627"/>
      <c r="I148" s="627"/>
      <c r="J148" s="627"/>
      <c r="K148" s="627"/>
      <c r="L148" s="627"/>
      <c r="M148" s="627"/>
      <c r="N148" s="627"/>
      <c r="O148" s="627"/>
      <c r="P148" s="627"/>
      <c r="Q148" s="627"/>
      <c r="R148" s="627"/>
      <c r="S148" s="627"/>
      <c r="T148" s="627"/>
      <c r="U148" s="627"/>
      <c r="V148" s="627"/>
      <c r="W148" s="627"/>
      <c r="X148" s="627"/>
      <c r="Y148" s="627"/>
      <c r="Z148" s="627"/>
      <c r="AA148" s="627"/>
    </row>
    <row r="149" ht="14.25" customHeight="1">
      <c r="A149" s="627"/>
      <c r="B149" s="627"/>
      <c r="C149" s="627"/>
      <c r="D149" s="627"/>
      <c r="E149" s="627"/>
      <c r="F149" s="627"/>
      <c r="G149" s="627"/>
      <c r="H149" s="627"/>
      <c r="I149" s="627"/>
      <c r="J149" s="627"/>
      <c r="K149" s="627"/>
      <c r="L149" s="627"/>
      <c r="M149" s="627"/>
      <c r="N149" s="627"/>
      <c r="O149" s="627"/>
      <c r="P149" s="627"/>
      <c r="Q149" s="627"/>
      <c r="R149" s="627"/>
      <c r="S149" s="627"/>
      <c r="T149" s="627"/>
      <c r="U149" s="627"/>
      <c r="V149" s="627"/>
      <c r="W149" s="627"/>
      <c r="X149" s="627"/>
      <c r="Y149" s="627"/>
      <c r="Z149" s="627"/>
      <c r="AA149" s="627"/>
    </row>
    <row r="150" ht="14.25" customHeight="1">
      <c r="A150" s="627"/>
      <c r="B150" s="627"/>
      <c r="C150" s="627"/>
      <c r="D150" s="627"/>
      <c r="E150" s="627"/>
      <c r="F150" s="627"/>
      <c r="G150" s="627"/>
      <c r="H150" s="627"/>
      <c r="I150" s="627"/>
      <c r="J150" s="627"/>
      <c r="K150" s="627"/>
      <c r="L150" s="627"/>
      <c r="M150" s="627"/>
      <c r="N150" s="627"/>
      <c r="O150" s="627"/>
      <c r="P150" s="627"/>
      <c r="Q150" s="627"/>
      <c r="R150" s="627"/>
      <c r="S150" s="627"/>
      <c r="T150" s="627"/>
      <c r="U150" s="627"/>
      <c r="V150" s="627"/>
      <c r="W150" s="627"/>
      <c r="X150" s="627"/>
      <c r="Y150" s="627"/>
      <c r="Z150" s="627"/>
      <c r="AA150" s="627"/>
    </row>
    <row r="151" ht="14.25" customHeight="1">
      <c r="A151" s="627"/>
      <c r="B151" s="627"/>
      <c r="C151" s="627"/>
      <c r="D151" s="627"/>
      <c r="E151" s="627"/>
      <c r="F151" s="627"/>
      <c r="G151" s="627"/>
      <c r="H151" s="627"/>
      <c r="I151" s="627"/>
      <c r="J151" s="627"/>
      <c r="K151" s="627"/>
      <c r="L151" s="627"/>
      <c r="M151" s="627"/>
      <c r="N151" s="627"/>
      <c r="O151" s="627"/>
      <c r="P151" s="627"/>
      <c r="Q151" s="627"/>
      <c r="R151" s="627"/>
      <c r="S151" s="627"/>
      <c r="T151" s="627"/>
      <c r="U151" s="627"/>
      <c r="V151" s="627"/>
      <c r="W151" s="627"/>
      <c r="X151" s="627"/>
      <c r="Y151" s="627"/>
      <c r="Z151" s="627"/>
      <c r="AA151" s="627"/>
    </row>
    <row r="152" ht="14.25" customHeight="1">
      <c r="A152" s="627"/>
      <c r="B152" s="627"/>
      <c r="C152" s="627"/>
      <c r="D152" s="627"/>
      <c r="E152" s="627"/>
      <c r="F152" s="627"/>
      <c r="G152" s="627"/>
      <c r="H152" s="627"/>
      <c r="I152" s="627"/>
      <c r="J152" s="627"/>
      <c r="K152" s="627"/>
      <c r="L152" s="627"/>
      <c r="M152" s="627"/>
      <c r="N152" s="627"/>
      <c r="O152" s="627"/>
      <c r="P152" s="627"/>
      <c r="Q152" s="627"/>
      <c r="R152" s="627"/>
      <c r="S152" s="627"/>
      <c r="T152" s="627"/>
      <c r="U152" s="627"/>
      <c r="V152" s="627"/>
      <c r="W152" s="627"/>
      <c r="X152" s="627"/>
      <c r="Y152" s="627"/>
      <c r="Z152" s="627"/>
      <c r="AA152" s="627"/>
    </row>
    <row r="153" ht="14.25" customHeight="1">
      <c r="A153" s="627"/>
      <c r="B153" s="627"/>
      <c r="C153" s="627"/>
      <c r="D153" s="627"/>
      <c r="E153" s="627"/>
      <c r="F153" s="627"/>
      <c r="G153" s="627"/>
      <c r="H153" s="627"/>
      <c r="I153" s="627"/>
      <c r="J153" s="627"/>
      <c r="K153" s="627"/>
      <c r="L153" s="627"/>
      <c r="M153" s="627"/>
      <c r="N153" s="627"/>
      <c r="O153" s="627"/>
      <c r="P153" s="627"/>
      <c r="Q153" s="627"/>
      <c r="R153" s="627"/>
      <c r="S153" s="627"/>
      <c r="T153" s="627"/>
      <c r="U153" s="627"/>
      <c r="V153" s="627"/>
      <c r="W153" s="627"/>
      <c r="X153" s="627"/>
      <c r="Y153" s="627"/>
      <c r="Z153" s="627"/>
      <c r="AA153" s="627"/>
    </row>
    <row r="154" ht="14.25" customHeight="1">
      <c r="A154" s="627"/>
      <c r="B154" s="627"/>
      <c r="C154" s="627"/>
      <c r="D154" s="627"/>
      <c r="E154" s="627"/>
      <c r="F154" s="627"/>
      <c r="G154" s="627"/>
      <c r="H154" s="627"/>
      <c r="I154" s="627"/>
      <c r="J154" s="627"/>
      <c r="K154" s="627"/>
      <c r="L154" s="627"/>
      <c r="M154" s="627"/>
      <c r="N154" s="627"/>
      <c r="O154" s="627"/>
      <c r="P154" s="627"/>
      <c r="Q154" s="627"/>
      <c r="R154" s="627"/>
      <c r="S154" s="627"/>
      <c r="T154" s="627"/>
      <c r="U154" s="627"/>
      <c r="V154" s="627"/>
      <c r="W154" s="627"/>
      <c r="X154" s="627"/>
      <c r="Y154" s="627"/>
      <c r="Z154" s="627"/>
      <c r="AA154" s="627"/>
    </row>
    <row r="155" ht="14.25" customHeight="1">
      <c r="A155" s="627"/>
      <c r="B155" s="627"/>
      <c r="C155" s="627"/>
      <c r="D155" s="627"/>
      <c r="E155" s="627"/>
      <c r="F155" s="627"/>
      <c r="G155" s="627"/>
      <c r="H155" s="627"/>
      <c r="I155" s="627"/>
      <c r="J155" s="627"/>
      <c r="K155" s="627"/>
      <c r="L155" s="627"/>
      <c r="M155" s="627"/>
      <c r="N155" s="627"/>
      <c r="O155" s="627"/>
      <c r="P155" s="627"/>
      <c r="Q155" s="627"/>
      <c r="R155" s="627"/>
      <c r="S155" s="627"/>
      <c r="T155" s="627"/>
      <c r="U155" s="627"/>
      <c r="V155" s="627"/>
      <c r="W155" s="627"/>
      <c r="X155" s="627"/>
      <c r="Y155" s="627"/>
      <c r="Z155" s="627"/>
      <c r="AA155" s="627"/>
    </row>
    <row r="156" ht="14.25" customHeight="1">
      <c r="A156" s="627"/>
      <c r="B156" s="627"/>
      <c r="C156" s="627"/>
      <c r="D156" s="627"/>
      <c r="E156" s="627"/>
      <c r="F156" s="627"/>
      <c r="G156" s="627"/>
      <c r="H156" s="627"/>
      <c r="I156" s="627"/>
      <c r="J156" s="627"/>
      <c r="K156" s="627"/>
      <c r="L156" s="627"/>
      <c r="M156" s="627"/>
      <c r="N156" s="627"/>
      <c r="O156" s="627"/>
      <c r="P156" s="627"/>
      <c r="Q156" s="627"/>
      <c r="R156" s="627"/>
      <c r="S156" s="627"/>
      <c r="T156" s="627"/>
      <c r="U156" s="627"/>
      <c r="V156" s="627"/>
      <c r="W156" s="627"/>
      <c r="X156" s="627"/>
      <c r="Y156" s="627"/>
      <c r="Z156" s="627"/>
      <c r="AA156" s="627"/>
    </row>
    <row r="157" ht="14.25" customHeight="1">
      <c r="A157" s="627"/>
      <c r="B157" s="627"/>
      <c r="C157" s="627"/>
      <c r="D157" s="627"/>
      <c r="E157" s="627"/>
      <c r="F157" s="627"/>
      <c r="G157" s="627"/>
      <c r="H157" s="627"/>
      <c r="I157" s="627"/>
      <c r="J157" s="627"/>
      <c r="K157" s="627"/>
      <c r="L157" s="627"/>
      <c r="M157" s="627"/>
      <c r="N157" s="627"/>
      <c r="O157" s="627"/>
      <c r="P157" s="627"/>
      <c r="Q157" s="627"/>
      <c r="R157" s="627"/>
      <c r="S157" s="627"/>
      <c r="T157" s="627"/>
      <c r="U157" s="627"/>
      <c r="V157" s="627"/>
      <c r="W157" s="627"/>
      <c r="X157" s="627"/>
      <c r="Y157" s="627"/>
      <c r="Z157" s="627"/>
      <c r="AA157" s="627"/>
    </row>
    <row r="158" ht="14.25" customHeight="1">
      <c r="A158" s="627"/>
      <c r="B158" s="627"/>
      <c r="C158" s="627"/>
      <c r="D158" s="627"/>
      <c r="E158" s="627"/>
      <c r="F158" s="627"/>
      <c r="G158" s="627"/>
      <c r="H158" s="627"/>
      <c r="I158" s="627"/>
      <c r="J158" s="627"/>
      <c r="K158" s="627"/>
      <c r="L158" s="627"/>
      <c r="M158" s="627"/>
      <c r="N158" s="627"/>
      <c r="O158" s="627"/>
      <c r="P158" s="627"/>
      <c r="Q158" s="627"/>
      <c r="R158" s="627"/>
      <c r="S158" s="627"/>
      <c r="T158" s="627"/>
      <c r="U158" s="627"/>
      <c r="V158" s="627"/>
      <c r="W158" s="627"/>
      <c r="X158" s="627"/>
      <c r="Y158" s="627"/>
      <c r="Z158" s="627"/>
      <c r="AA158" s="627"/>
    </row>
    <row r="159" ht="14.25" customHeight="1">
      <c r="A159" s="627"/>
      <c r="B159" s="627"/>
      <c r="C159" s="627"/>
      <c r="D159" s="627"/>
      <c r="E159" s="627"/>
      <c r="F159" s="627"/>
      <c r="G159" s="627"/>
      <c r="H159" s="627"/>
      <c r="I159" s="627"/>
      <c r="J159" s="627"/>
      <c r="K159" s="627"/>
      <c r="L159" s="627"/>
      <c r="M159" s="627"/>
      <c r="N159" s="627"/>
      <c r="O159" s="627"/>
      <c r="P159" s="627"/>
      <c r="Q159" s="627"/>
      <c r="R159" s="627"/>
      <c r="S159" s="627"/>
      <c r="T159" s="627"/>
      <c r="U159" s="627"/>
      <c r="V159" s="627"/>
      <c r="W159" s="627"/>
      <c r="X159" s="627"/>
      <c r="Y159" s="627"/>
      <c r="Z159" s="627"/>
      <c r="AA159" s="627"/>
    </row>
    <row r="160" ht="14.25" customHeight="1">
      <c r="A160" s="627"/>
      <c r="B160" s="627"/>
      <c r="C160" s="627"/>
      <c r="D160" s="627"/>
      <c r="E160" s="627"/>
      <c r="F160" s="627"/>
      <c r="G160" s="627"/>
      <c r="H160" s="627"/>
      <c r="I160" s="627"/>
      <c r="J160" s="627"/>
      <c r="K160" s="627"/>
      <c r="L160" s="627"/>
      <c r="M160" s="627"/>
      <c r="N160" s="627"/>
      <c r="O160" s="627"/>
      <c r="P160" s="627"/>
      <c r="Q160" s="627"/>
      <c r="R160" s="627"/>
      <c r="S160" s="627"/>
      <c r="T160" s="627"/>
      <c r="U160" s="627"/>
      <c r="V160" s="627"/>
      <c r="W160" s="627"/>
      <c r="X160" s="627"/>
      <c r="Y160" s="627"/>
      <c r="Z160" s="627"/>
      <c r="AA160" s="627"/>
    </row>
    <row r="161" ht="14.25" customHeight="1">
      <c r="A161" s="627"/>
      <c r="B161" s="627"/>
      <c r="C161" s="627"/>
      <c r="D161" s="627"/>
      <c r="E161" s="627"/>
      <c r="F161" s="627"/>
      <c r="G161" s="627"/>
      <c r="H161" s="627"/>
      <c r="I161" s="627"/>
      <c r="J161" s="627"/>
      <c r="K161" s="627"/>
      <c r="L161" s="627"/>
      <c r="M161" s="627"/>
      <c r="N161" s="627"/>
      <c r="O161" s="627"/>
      <c r="P161" s="627"/>
      <c r="Q161" s="627"/>
      <c r="R161" s="627"/>
      <c r="S161" s="627"/>
      <c r="T161" s="627"/>
      <c r="U161" s="627"/>
      <c r="V161" s="627"/>
      <c r="W161" s="627"/>
      <c r="X161" s="627"/>
      <c r="Y161" s="627"/>
      <c r="Z161" s="627"/>
      <c r="AA161" s="627"/>
    </row>
    <row r="162" ht="14.25" customHeight="1">
      <c r="A162" s="627"/>
      <c r="B162" s="627"/>
      <c r="C162" s="627"/>
      <c r="D162" s="627"/>
      <c r="E162" s="627"/>
      <c r="F162" s="627"/>
      <c r="G162" s="627"/>
      <c r="H162" s="627"/>
      <c r="I162" s="627"/>
      <c r="J162" s="627"/>
      <c r="K162" s="627"/>
      <c r="L162" s="627"/>
      <c r="M162" s="627"/>
      <c r="N162" s="627"/>
      <c r="O162" s="627"/>
      <c r="P162" s="627"/>
      <c r="Q162" s="627"/>
      <c r="R162" s="627"/>
      <c r="S162" s="627"/>
      <c r="T162" s="627"/>
      <c r="U162" s="627"/>
      <c r="V162" s="627"/>
      <c r="W162" s="627"/>
      <c r="X162" s="627"/>
      <c r="Y162" s="627"/>
      <c r="Z162" s="627"/>
      <c r="AA162" s="627"/>
    </row>
    <row r="163" ht="14.25" customHeight="1">
      <c r="A163" s="627"/>
      <c r="B163" s="627"/>
      <c r="C163" s="627"/>
      <c r="D163" s="627"/>
      <c r="E163" s="627"/>
      <c r="F163" s="627"/>
      <c r="G163" s="627"/>
      <c r="H163" s="627"/>
      <c r="I163" s="627"/>
      <c r="J163" s="627"/>
      <c r="K163" s="627"/>
      <c r="L163" s="627"/>
      <c r="M163" s="627"/>
      <c r="N163" s="627"/>
      <c r="O163" s="627"/>
      <c r="P163" s="627"/>
      <c r="Q163" s="627"/>
      <c r="R163" s="627"/>
      <c r="S163" s="627"/>
      <c r="T163" s="627"/>
      <c r="U163" s="627"/>
      <c r="V163" s="627"/>
      <c r="W163" s="627"/>
      <c r="X163" s="627"/>
      <c r="Y163" s="627"/>
      <c r="Z163" s="627"/>
      <c r="AA163" s="627"/>
    </row>
    <row r="164" ht="14.25" customHeight="1">
      <c r="A164" s="627"/>
      <c r="B164" s="627"/>
      <c r="C164" s="627"/>
      <c r="D164" s="627"/>
      <c r="E164" s="627"/>
      <c r="F164" s="627"/>
      <c r="G164" s="627"/>
      <c r="H164" s="627"/>
      <c r="I164" s="627"/>
      <c r="J164" s="627"/>
      <c r="K164" s="627"/>
      <c r="L164" s="627"/>
      <c r="M164" s="627"/>
      <c r="N164" s="627"/>
      <c r="O164" s="627"/>
      <c r="P164" s="627"/>
      <c r="Q164" s="627"/>
      <c r="R164" s="627"/>
      <c r="S164" s="627"/>
      <c r="T164" s="627"/>
      <c r="U164" s="627"/>
      <c r="V164" s="627"/>
      <c r="W164" s="627"/>
      <c r="X164" s="627"/>
      <c r="Y164" s="627"/>
      <c r="Z164" s="627"/>
      <c r="AA164" s="627"/>
    </row>
    <row r="165" ht="14.25" customHeight="1">
      <c r="A165" s="627"/>
      <c r="B165" s="627"/>
      <c r="C165" s="627"/>
      <c r="D165" s="627"/>
      <c r="E165" s="627"/>
      <c r="F165" s="627"/>
      <c r="G165" s="627"/>
      <c r="H165" s="627"/>
      <c r="I165" s="627"/>
      <c r="J165" s="627"/>
      <c r="K165" s="627"/>
      <c r="L165" s="627"/>
      <c r="M165" s="627"/>
      <c r="N165" s="627"/>
      <c r="O165" s="627"/>
      <c r="P165" s="627"/>
      <c r="Q165" s="627"/>
      <c r="R165" s="627"/>
      <c r="S165" s="627"/>
      <c r="T165" s="627"/>
      <c r="U165" s="627"/>
      <c r="V165" s="627"/>
      <c r="W165" s="627"/>
      <c r="X165" s="627"/>
      <c r="Y165" s="627"/>
      <c r="Z165" s="627"/>
      <c r="AA165" s="627"/>
    </row>
    <row r="166" ht="14.25" customHeight="1">
      <c r="A166" s="627"/>
      <c r="B166" s="627"/>
      <c r="C166" s="627"/>
      <c r="D166" s="627"/>
      <c r="E166" s="627"/>
      <c r="F166" s="627"/>
      <c r="G166" s="627"/>
      <c r="H166" s="627"/>
      <c r="I166" s="627"/>
      <c r="J166" s="627"/>
      <c r="K166" s="627"/>
      <c r="L166" s="627"/>
      <c r="M166" s="627"/>
      <c r="N166" s="627"/>
      <c r="O166" s="627"/>
      <c r="P166" s="627"/>
      <c r="Q166" s="627"/>
      <c r="R166" s="627"/>
      <c r="S166" s="627"/>
      <c r="T166" s="627"/>
      <c r="U166" s="627"/>
      <c r="V166" s="627"/>
      <c r="W166" s="627"/>
      <c r="X166" s="627"/>
      <c r="Y166" s="627"/>
      <c r="Z166" s="627"/>
      <c r="AA166" s="627"/>
    </row>
    <row r="167" ht="14.25" customHeight="1">
      <c r="A167" s="627"/>
      <c r="B167" s="627"/>
      <c r="C167" s="627"/>
      <c r="D167" s="627"/>
      <c r="E167" s="627"/>
      <c r="F167" s="627"/>
      <c r="G167" s="627"/>
      <c r="H167" s="627"/>
      <c r="I167" s="627"/>
      <c r="J167" s="627"/>
      <c r="K167" s="627"/>
      <c r="L167" s="627"/>
      <c r="M167" s="627"/>
      <c r="N167" s="627"/>
      <c r="O167" s="627"/>
      <c r="P167" s="627"/>
      <c r="Q167" s="627"/>
      <c r="R167" s="627"/>
      <c r="S167" s="627"/>
      <c r="T167" s="627"/>
      <c r="U167" s="627"/>
      <c r="V167" s="627"/>
      <c r="W167" s="627"/>
      <c r="X167" s="627"/>
      <c r="Y167" s="627"/>
      <c r="Z167" s="627"/>
      <c r="AA167" s="627"/>
    </row>
    <row r="168" ht="14.25" customHeight="1">
      <c r="A168" s="627"/>
      <c r="B168" s="627"/>
      <c r="C168" s="627"/>
      <c r="D168" s="627"/>
      <c r="E168" s="627"/>
      <c r="F168" s="627"/>
      <c r="G168" s="627"/>
      <c r="H168" s="627"/>
      <c r="I168" s="627"/>
      <c r="J168" s="627"/>
      <c r="K168" s="627"/>
      <c r="L168" s="627"/>
      <c r="M168" s="627"/>
      <c r="N168" s="627"/>
      <c r="O168" s="627"/>
      <c r="P168" s="627"/>
      <c r="Q168" s="627"/>
      <c r="R168" s="627"/>
      <c r="S168" s="627"/>
      <c r="T168" s="627"/>
      <c r="U168" s="627"/>
      <c r="V168" s="627"/>
      <c r="W168" s="627"/>
      <c r="X168" s="627"/>
      <c r="Y168" s="627"/>
      <c r="Z168" s="627"/>
      <c r="AA168" s="627"/>
    </row>
    <row r="169" ht="14.25" customHeight="1">
      <c r="A169" s="627"/>
      <c r="B169" s="627"/>
      <c r="C169" s="627"/>
      <c r="D169" s="627"/>
      <c r="E169" s="627"/>
      <c r="F169" s="627"/>
      <c r="G169" s="627"/>
      <c r="H169" s="627"/>
      <c r="I169" s="627"/>
      <c r="J169" s="627"/>
      <c r="K169" s="627"/>
      <c r="L169" s="627"/>
      <c r="M169" s="627"/>
      <c r="N169" s="627"/>
      <c r="O169" s="627"/>
      <c r="P169" s="627"/>
      <c r="Q169" s="627"/>
      <c r="R169" s="627"/>
      <c r="S169" s="627"/>
      <c r="T169" s="627"/>
      <c r="U169" s="627"/>
      <c r="V169" s="627"/>
      <c r="W169" s="627"/>
      <c r="X169" s="627"/>
      <c r="Y169" s="627"/>
      <c r="Z169" s="627"/>
      <c r="AA169" s="627"/>
    </row>
    <row r="170" ht="14.25" customHeight="1">
      <c r="A170" s="627"/>
      <c r="B170" s="627"/>
      <c r="C170" s="627"/>
      <c r="D170" s="627"/>
      <c r="E170" s="627"/>
      <c r="F170" s="627"/>
      <c r="G170" s="627"/>
      <c r="H170" s="627"/>
      <c r="I170" s="627"/>
      <c r="J170" s="627"/>
      <c r="K170" s="627"/>
      <c r="L170" s="627"/>
      <c r="M170" s="627"/>
      <c r="N170" s="627"/>
      <c r="O170" s="627"/>
      <c r="P170" s="627"/>
      <c r="Q170" s="627"/>
      <c r="R170" s="627"/>
      <c r="S170" s="627"/>
      <c r="T170" s="627"/>
      <c r="U170" s="627"/>
      <c r="V170" s="627"/>
      <c r="W170" s="627"/>
      <c r="X170" s="627"/>
      <c r="Y170" s="627"/>
      <c r="Z170" s="627"/>
      <c r="AA170" s="627"/>
    </row>
    <row r="171" ht="14.25" customHeight="1">
      <c r="A171" s="627"/>
      <c r="B171" s="627"/>
      <c r="C171" s="627"/>
      <c r="D171" s="627"/>
      <c r="E171" s="627"/>
      <c r="F171" s="627"/>
      <c r="G171" s="627"/>
      <c r="H171" s="627"/>
      <c r="I171" s="627"/>
      <c r="J171" s="627"/>
      <c r="K171" s="627"/>
      <c r="L171" s="627"/>
      <c r="M171" s="627"/>
      <c r="N171" s="627"/>
      <c r="O171" s="627"/>
      <c r="P171" s="627"/>
      <c r="Q171" s="627"/>
      <c r="R171" s="627"/>
      <c r="S171" s="627"/>
      <c r="T171" s="627"/>
      <c r="U171" s="627"/>
      <c r="V171" s="627"/>
      <c r="W171" s="627"/>
      <c r="X171" s="627"/>
      <c r="Y171" s="627"/>
      <c r="Z171" s="627"/>
      <c r="AA171" s="627"/>
    </row>
    <row r="172" ht="14.25" customHeight="1">
      <c r="A172" s="627"/>
      <c r="B172" s="627"/>
      <c r="C172" s="627"/>
      <c r="D172" s="627"/>
      <c r="E172" s="627"/>
      <c r="F172" s="627"/>
      <c r="G172" s="627"/>
      <c r="H172" s="627"/>
      <c r="I172" s="627"/>
      <c r="J172" s="627"/>
      <c r="K172" s="627"/>
      <c r="L172" s="627"/>
      <c r="M172" s="627"/>
      <c r="N172" s="627"/>
      <c r="O172" s="627"/>
      <c r="P172" s="627"/>
      <c r="Q172" s="627"/>
      <c r="R172" s="627"/>
      <c r="S172" s="627"/>
      <c r="T172" s="627"/>
      <c r="U172" s="627"/>
      <c r="V172" s="627"/>
      <c r="W172" s="627"/>
      <c r="X172" s="627"/>
      <c r="Y172" s="627"/>
      <c r="Z172" s="627"/>
      <c r="AA172" s="627"/>
    </row>
    <row r="173" ht="14.25" customHeight="1">
      <c r="A173" s="627"/>
      <c r="B173" s="627"/>
      <c r="C173" s="627"/>
      <c r="D173" s="627"/>
      <c r="E173" s="627"/>
      <c r="F173" s="627"/>
      <c r="G173" s="627"/>
      <c r="H173" s="627"/>
      <c r="I173" s="627"/>
      <c r="J173" s="627"/>
      <c r="K173" s="627"/>
      <c r="L173" s="627"/>
      <c r="M173" s="627"/>
      <c r="N173" s="627"/>
      <c r="O173" s="627"/>
      <c r="P173" s="627"/>
      <c r="Q173" s="627"/>
      <c r="R173" s="627"/>
      <c r="S173" s="627"/>
      <c r="T173" s="627"/>
      <c r="U173" s="627"/>
      <c r="V173" s="627"/>
      <c r="W173" s="627"/>
      <c r="X173" s="627"/>
      <c r="Y173" s="627"/>
      <c r="Z173" s="627"/>
      <c r="AA173" s="627"/>
    </row>
    <row r="174" ht="14.25" customHeight="1">
      <c r="A174" s="627"/>
      <c r="B174" s="627"/>
      <c r="C174" s="627"/>
      <c r="D174" s="627"/>
      <c r="E174" s="627"/>
      <c r="F174" s="627"/>
      <c r="G174" s="627"/>
      <c r="H174" s="627"/>
      <c r="I174" s="627"/>
      <c r="J174" s="627"/>
      <c r="K174" s="627"/>
      <c r="L174" s="627"/>
      <c r="M174" s="627"/>
      <c r="N174" s="627"/>
      <c r="O174" s="627"/>
      <c r="P174" s="627"/>
      <c r="Q174" s="627"/>
      <c r="R174" s="627"/>
      <c r="S174" s="627"/>
      <c r="T174" s="627"/>
      <c r="U174" s="627"/>
      <c r="V174" s="627"/>
      <c r="W174" s="627"/>
      <c r="X174" s="627"/>
      <c r="Y174" s="627"/>
      <c r="Z174" s="627"/>
      <c r="AA174" s="627"/>
    </row>
    <row r="175" ht="14.25" customHeight="1">
      <c r="A175" s="627"/>
      <c r="B175" s="627"/>
      <c r="C175" s="627"/>
      <c r="D175" s="627"/>
      <c r="E175" s="627"/>
      <c r="F175" s="627"/>
      <c r="G175" s="627"/>
      <c r="H175" s="627"/>
      <c r="I175" s="627"/>
      <c r="J175" s="627"/>
      <c r="K175" s="627"/>
      <c r="L175" s="627"/>
      <c r="M175" s="627"/>
      <c r="N175" s="627"/>
      <c r="O175" s="627"/>
      <c r="P175" s="627"/>
      <c r="Q175" s="627"/>
      <c r="R175" s="627"/>
      <c r="S175" s="627"/>
      <c r="T175" s="627"/>
      <c r="U175" s="627"/>
      <c r="V175" s="627"/>
      <c r="W175" s="627"/>
      <c r="X175" s="627"/>
      <c r="Y175" s="627"/>
      <c r="Z175" s="627"/>
      <c r="AA175" s="627"/>
    </row>
    <row r="176" ht="14.25" customHeight="1">
      <c r="A176" s="627"/>
      <c r="B176" s="627"/>
      <c r="C176" s="627"/>
      <c r="D176" s="627"/>
      <c r="E176" s="627"/>
      <c r="F176" s="627"/>
      <c r="G176" s="627"/>
      <c r="H176" s="627"/>
      <c r="I176" s="627"/>
      <c r="J176" s="627"/>
      <c r="K176" s="627"/>
      <c r="L176" s="627"/>
      <c r="M176" s="627"/>
      <c r="N176" s="627"/>
      <c r="O176" s="627"/>
      <c r="P176" s="627"/>
      <c r="Q176" s="627"/>
      <c r="R176" s="627"/>
      <c r="S176" s="627"/>
      <c r="T176" s="627"/>
      <c r="U176" s="627"/>
      <c r="V176" s="627"/>
      <c r="W176" s="627"/>
      <c r="X176" s="627"/>
      <c r="Y176" s="627"/>
      <c r="Z176" s="627"/>
      <c r="AA176" s="627"/>
    </row>
    <row r="177" ht="14.25" customHeight="1">
      <c r="A177" s="627"/>
      <c r="B177" s="627"/>
      <c r="C177" s="627"/>
      <c r="D177" s="627"/>
      <c r="E177" s="627"/>
      <c r="F177" s="627"/>
      <c r="G177" s="627"/>
      <c r="H177" s="627"/>
      <c r="I177" s="627"/>
      <c r="J177" s="627"/>
      <c r="K177" s="627"/>
      <c r="L177" s="627"/>
      <c r="M177" s="627"/>
      <c r="N177" s="627"/>
      <c r="O177" s="627"/>
      <c r="P177" s="627"/>
      <c r="Q177" s="627"/>
      <c r="R177" s="627"/>
      <c r="S177" s="627"/>
      <c r="T177" s="627"/>
      <c r="U177" s="627"/>
      <c r="V177" s="627"/>
      <c r="W177" s="627"/>
      <c r="X177" s="627"/>
      <c r="Y177" s="627"/>
      <c r="Z177" s="627"/>
      <c r="AA177" s="627"/>
    </row>
    <row r="178" ht="14.25" customHeight="1">
      <c r="A178" s="627"/>
      <c r="B178" s="627"/>
      <c r="C178" s="627"/>
      <c r="D178" s="627"/>
      <c r="E178" s="627"/>
      <c r="F178" s="627"/>
      <c r="G178" s="627"/>
      <c r="H178" s="627"/>
      <c r="I178" s="627"/>
      <c r="J178" s="627"/>
      <c r="K178" s="627"/>
      <c r="L178" s="627"/>
      <c r="M178" s="627"/>
      <c r="N178" s="627"/>
      <c r="O178" s="627"/>
      <c r="P178" s="627"/>
      <c r="Q178" s="627"/>
      <c r="R178" s="627"/>
      <c r="S178" s="627"/>
      <c r="T178" s="627"/>
      <c r="U178" s="627"/>
      <c r="V178" s="627"/>
      <c r="W178" s="627"/>
      <c r="X178" s="627"/>
      <c r="Y178" s="627"/>
      <c r="Z178" s="627"/>
      <c r="AA178" s="627"/>
    </row>
    <row r="179" ht="14.25" customHeight="1">
      <c r="A179" s="627"/>
      <c r="B179" s="627"/>
      <c r="C179" s="627"/>
      <c r="D179" s="627"/>
      <c r="E179" s="627"/>
      <c r="F179" s="627"/>
      <c r="G179" s="627"/>
      <c r="H179" s="627"/>
      <c r="I179" s="627"/>
      <c r="J179" s="627"/>
      <c r="K179" s="627"/>
      <c r="L179" s="627"/>
      <c r="M179" s="627"/>
      <c r="N179" s="627"/>
      <c r="O179" s="627"/>
      <c r="P179" s="627"/>
      <c r="Q179" s="627"/>
      <c r="R179" s="627"/>
      <c r="S179" s="627"/>
      <c r="T179" s="627"/>
      <c r="U179" s="627"/>
      <c r="V179" s="627"/>
      <c r="W179" s="627"/>
      <c r="X179" s="627"/>
      <c r="Y179" s="627"/>
      <c r="Z179" s="627"/>
      <c r="AA179" s="627"/>
    </row>
    <row r="180" ht="14.25" customHeight="1">
      <c r="A180" s="627"/>
      <c r="B180" s="627"/>
      <c r="C180" s="627"/>
      <c r="D180" s="627"/>
      <c r="E180" s="627"/>
      <c r="F180" s="627"/>
      <c r="G180" s="627"/>
      <c r="H180" s="627"/>
      <c r="I180" s="627"/>
      <c r="J180" s="627"/>
      <c r="K180" s="627"/>
      <c r="L180" s="627"/>
      <c r="M180" s="627"/>
      <c r="N180" s="627"/>
      <c r="O180" s="627"/>
      <c r="P180" s="627"/>
      <c r="Q180" s="627"/>
      <c r="R180" s="627"/>
      <c r="S180" s="627"/>
      <c r="T180" s="627"/>
      <c r="U180" s="627"/>
      <c r="V180" s="627"/>
      <c r="W180" s="627"/>
      <c r="X180" s="627"/>
      <c r="Y180" s="627"/>
      <c r="Z180" s="627"/>
      <c r="AA180" s="627"/>
    </row>
    <row r="181" ht="14.25" customHeight="1">
      <c r="A181" s="627"/>
      <c r="B181" s="627"/>
      <c r="C181" s="627"/>
      <c r="D181" s="627"/>
      <c r="E181" s="627"/>
      <c r="F181" s="627"/>
      <c r="G181" s="627"/>
      <c r="H181" s="627"/>
      <c r="I181" s="627"/>
      <c r="J181" s="627"/>
      <c r="K181" s="627"/>
      <c r="L181" s="627"/>
      <c r="M181" s="627"/>
      <c r="N181" s="627"/>
      <c r="O181" s="627"/>
      <c r="P181" s="627"/>
      <c r="Q181" s="627"/>
      <c r="R181" s="627"/>
      <c r="S181" s="627"/>
      <c r="T181" s="627"/>
      <c r="U181" s="627"/>
      <c r="V181" s="627"/>
      <c r="W181" s="627"/>
      <c r="X181" s="627"/>
      <c r="Y181" s="627"/>
      <c r="Z181" s="627"/>
      <c r="AA181" s="627"/>
    </row>
    <row r="182" ht="14.25" customHeight="1">
      <c r="A182" s="627"/>
      <c r="B182" s="627"/>
      <c r="C182" s="627"/>
      <c r="D182" s="627"/>
      <c r="E182" s="627"/>
      <c r="F182" s="627"/>
      <c r="G182" s="627"/>
      <c r="H182" s="627"/>
      <c r="I182" s="627"/>
      <c r="J182" s="627"/>
      <c r="K182" s="627"/>
      <c r="L182" s="627"/>
      <c r="M182" s="627"/>
      <c r="N182" s="627"/>
      <c r="O182" s="627"/>
      <c r="P182" s="627"/>
      <c r="Q182" s="627"/>
      <c r="R182" s="627"/>
      <c r="S182" s="627"/>
      <c r="T182" s="627"/>
      <c r="U182" s="627"/>
      <c r="V182" s="627"/>
      <c r="W182" s="627"/>
      <c r="X182" s="627"/>
      <c r="Y182" s="627"/>
      <c r="Z182" s="627"/>
      <c r="AA182" s="627"/>
    </row>
    <row r="183" ht="14.25" customHeight="1">
      <c r="A183" s="627"/>
      <c r="B183" s="627"/>
      <c r="C183" s="627"/>
      <c r="D183" s="627"/>
      <c r="E183" s="627"/>
      <c r="F183" s="627"/>
      <c r="G183" s="627"/>
      <c r="H183" s="627"/>
      <c r="I183" s="627"/>
      <c r="J183" s="627"/>
      <c r="K183" s="627"/>
      <c r="L183" s="627"/>
      <c r="M183" s="627"/>
      <c r="N183" s="627"/>
      <c r="O183" s="627"/>
      <c r="P183" s="627"/>
      <c r="Q183" s="627"/>
      <c r="R183" s="627"/>
      <c r="S183" s="627"/>
      <c r="T183" s="627"/>
      <c r="U183" s="627"/>
      <c r="V183" s="627"/>
      <c r="W183" s="627"/>
      <c r="X183" s="627"/>
      <c r="Y183" s="627"/>
      <c r="Z183" s="627"/>
      <c r="AA183" s="627"/>
    </row>
    <row r="184" ht="14.25" customHeight="1">
      <c r="A184" s="627"/>
      <c r="B184" s="627"/>
      <c r="C184" s="627"/>
      <c r="D184" s="627"/>
      <c r="E184" s="627"/>
      <c r="F184" s="627"/>
      <c r="G184" s="627"/>
      <c r="H184" s="627"/>
      <c r="I184" s="627"/>
      <c r="J184" s="627"/>
      <c r="K184" s="627"/>
      <c r="L184" s="627"/>
      <c r="M184" s="627"/>
      <c r="N184" s="627"/>
      <c r="O184" s="627"/>
      <c r="P184" s="627"/>
      <c r="Q184" s="627"/>
      <c r="R184" s="627"/>
      <c r="S184" s="627"/>
      <c r="T184" s="627"/>
      <c r="U184" s="627"/>
      <c r="V184" s="627"/>
      <c r="W184" s="627"/>
      <c r="X184" s="627"/>
      <c r="Y184" s="627"/>
      <c r="Z184" s="627"/>
      <c r="AA184" s="627"/>
    </row>
    <row r="185" ht="14.25" customHeight="1">
      <c r="A185" s="627"/>
      <c r="B185" s="627"/>
      <c r="C185" s="627"/>
      <c r="D185" s="627"/>
      <c r="E185" s="627"/>
      <c r="F185" s="627"/>
      <c r="G185" s="627"/>
      <c r="H185" s="627"/>
      <c r="I185" s="627"/>
      <c r="J185" s="627"/>
      <c r="K185" s="627"/>
      <c r="L185" s="627"/>
      <c r="M185" s="627"/>
      <c r="N185" s="627"/>
      <c r="O185" s="627"/>
      <c r="P185" s="627"/>
      <c r="Q185" s="627"/>
      <c r="R185" s="627"/>
      <c r="S185" s="627"/>
      <c r="T185" s="627"/>
      <c r="U185" s="627"/>
      <c r="V185" s="627"/>
      <c r="W185" s="627"/>
      <c r="X185" s="627"/>
      <c r="Y185" s="627"/>
      <c r="Z185" s="627"/>
      <c r="AA185" s="627"/>
    </row>
    <row r="186" ht="14.25" customHeight="1">
      <c r="A186" s="627"/>
      <c r="B186" s="627"/>
      <c r="C186" s="627"/>
      <c r="D186" s="627"/>
      <c r="E186" s="627"/>
      <c r="F186" s="627"/>
      <c r="G186" s="627"/>
      <c r="H186" s="627"/>
      <c r="I186" s="627"/>
      <c r="J186" s="627"/>
      <c r="K186" s="627"/>
      <c r="L186" s="627"/>
      <c r="M186" s="627"/>
      <c r="N186" s="627"/>
      <c r="O186" s="627"/>
      <c r="P186" s="627"/>
      <c r="Q186" s="627"/>
      <c r="R186" s="627"/>
      <c r="S186" s="627"/>
      <c r="T186" s="627"/>
      <c r="U186" s="627"/>
      <c r="V186" s="627"/>
      <c r="W186" s="627"/>
      <c r="X186" s="627"/>
      <c r="Y186" s="627"/>
      <c r="Z186" s="627"/>
      <c r="AA186" s="627"/>
    </row>
    <row r="187" ht="14.25" customHeight="1">
      <c r="A187" s="627"/>
      <c r="B187" s="627"/>
      <c r="C187" s="627"/>
      <c r="D187" s="627"/>
      <c r="E187" s="627"/>
      <c r="F187" s="627"/>
      <c r="G187" s="627"/>
      <c r="H187" s="627"/>
      <c r="I187" s="627"/>
      <c r="J187" s="627"/>
      <c r="K187" s="627"/>
      <c r="L187" s="627"/>
      <c r="M187" s="627"/>
      <c r="N187" s="627"/>
      <c r="O187" s="627"/>
      <c r="P187" s="627"/>
      <c r="Q187" s="627"/>
      <c r="R187" s="627"/>
      <c r="S187" s="627"/>
      <c r="T187" s="627"/>
      <c r="U187" s="627"/>
      <c r="V187" s="627"/>
      <c r="W187" s="627"/>
      <c r="X187" s="627"/>
      <c r="Y187" s="627"/>
      <c r="Z187" s="627"/>
      <c r="AA187" s="627"/>
    </row>
    <row r="188" ht="14.25" customHeight="1">
      <c r="A188" s="627"/>
      <c r="B188" s="627"/>
      <c r="C188" s="627"/>
      <c r="D188" s="627"/>
      <c r="E188" s="627"/>
      <c r="F188" s="627"/>
      <c r="G188" s="627"/>
      <c r="H188" s="627"/>
      <c r="I188" s="627"/>
      <c r="J188" s="627"/>
      <c r="K188" s="627"/>
      <c r="L188" s="627"/>
      <c r="M188" s="627"/>
      <c r="N188" s="627"/>
      <c r="O188" s="627"/>
      <c r="P188" s="627"/>
      <c r="Q188" s="627"/>
      <c r="R188" s="627"/>
      <c r="S188" s="627"/>
      <c r="T188" s="627"/>
      <c r="U188" s="627"/>
      <c r="V188" s="627"/>
      <c r="W188" s="627"/>
      <c r="X188" s="627"/>
      <c r="Y188" s="627"/>
      <c r="Z188" s="627"/>
      <c r="AA188" s="627"/>
    </row>
    <row r="189" ht="14.25" customHeight="1">
      <c r="A189" s="627"/>
      <c r="B189" s="627"/>
      <c r="C189" s="627"/>
      <c r="D189" s="627"/>
      <c r="E189" s="627"/>
      <c r="F189" s="627"/>
      <c r="G189" s="627"/>
      <c r="H189" s="627"/>
      <c r="I189" s="627"/>
      <c r="J189" s="627"/>
      <c r="K189" s="627"/>
      <c r="L189" s="627"/>
      <c r="M189" s="627"/>
      <c r="N189" s="627"/>
      <c r="O189" s="627"/>
      <c r="P189" s="627"/>
      <c r="Q189" s="627"/>
      <c r="R189" s="627"/>
      <c r="S189" s="627"/>
      <c r="T189" s="627"/>
      <c r="U189" s="627"/>
      <c r="V189" s="627"/>
      <c r="W189" s="627"/>
      <c r="X189" s="627"/>
      <c r="Y189" s="627"/>
      <c r="Z189" s="627"/>
      <c r="AA189" s="627"/>
    </row>
    <row r="190" ht="14.25" customHeight="1">
      <c r="A190" s="627"/>
      <c r="B190" s="627"/>
      <c r="C190" s="627"/>
      <c r="D190" s="627"/>
      <c r="E190" s="627"/>
      <c r="F190" s="627"/>
      <c r="G190" s="627"/>
      <c r="H190" s="627"/>
      <c r="I190" s="627"/>
      <c r="J190" s="627"/>
      <c r="K190" s="627"/>
      <c r="L190" s="627"/>
      <c r="M190" s="627"/>
      <c r="N190" s="627"/>
      <c r="O190" s="627"/>
      <c r="P190" s="627"/>
      <c r="Q190" s="627"/>
      <c r="R190" s="627"/>
      <c r="S190" s="627"/>
      <c r="T190" s="627"/>
      <c r="U190" s="627"/>
      <c r="V190" s="627"/>
      <c r="W190" s="627"/>
      <c r="X190" s="627"/>
      <c r="Y190" s="627"/>
      <c r="Z190" s="627"/>
      <c r="AA190" s="627"/>
    </row>
    <row r="191" ht="14.25" customHeight="1">
      <c r="A191" s="627"/>
      <c r="B191" s="627"/>
      <c r="C191" s="627"/>
      <c r="D191" s="627"/>
      <c r="E191" s="627"/>
      <c r="F191" s="627"/>
      <c r="G191" s="627"/>
      <c r="H191" s="627"/>
      <c r="I191" s="627"/>
      <c r="J191" s="627"/>
      <c r="K191" s="627"/>
      <c r="L191" s="627"/>
      <c r="M191" s="627"/>
      <c r="N191" s="627"/>
      <c r="O191" s="627"/>
      <c r="P191" s="627"/>
      <c r="Q191" s="627"/>
      <c r="R191" s="627"/>
      <c r="S191" s="627"/>
      <c r="T191" s="627"/>
      <c r="U191" s="627"/>
      <c r="V191" s="627"/>
      <c r="W191" s="627"/>
      <c r="X191" s="627"/>
      <c r="Y191" s="627"/>
      <c r="Z191" s="627"/>
      <c r="AA191" s="627"/>
    </row>
    <row r="192" ht="14.25" customHeight="1">
      <c r="A192" s="627"/>
      <c r="B192" s="627"/>
      <c r="C192" s="627"/>
      <c r="D192" s="627"/>
      <c r="E192" s="627"/>
      <c r="F192" s="627"/>
      <c r="G192" s="627"/>
      <c r="H192" s="627"/>
      <c r="I192" s="627"/>
      <c r="J192" s="627"/>
      <c r="K192" s="627"/>
      <c r="L192" s="627"/>
      <c r="M192" s="627"/>
      <c r="N192" s="627"/>
      <c r="O192" s="627"/>
      <c r="P192" s="627"/>
      <c r="Q192" s="627"/>
      <c r="R192" s="627"/>
      <c r="S192" s="627"/>
      <c r="T192" s="627"/>
      <c r="U192" s="627"/>
      <c r="V192" s="627"/>
      <c r="W192" s="627"/>
      <c r="X192" s="627"/>
      <c r="Y192" s="627"/>
      <c r="Z192" s="627"/>
      <c r="AA192" s="627"/>
    </row>
    <row r="193" ht="14.25" customHeight="1">
      <c r="A193" s="627"/>
      <c r="B193" s="627"/>
      <c r="C193" s="627"/>
      <c r="D193" s="627"/>
      <c r="E193" s="627"/>
      <c r="F193" s="627"/>
      <c r="G193" s="627"/>
      <c r="H193" s="627"/>
      <c r="I193" s="627"/>
      <c r="J193" s="627"/>
      <c r="K193" s="627"/>
      <c r="L193" s="627"/>
      <c r="M193" s="627"/>
      <c r="N193" s="627"/>
      <c r="O193" s="627"/>
      <c r="P193" s="627"/>
      <c r="Q193" s="627"/>
      <c r="R193" s="627"/>
      <c r="S193" s="627"/>
      <c r="T193" s="627"/>
      <c r="U193" s="627"/>
      <c r="V193" s="627"/>
      <c r="W193" s="627"/>
      <c r="X193" s="627"/>
      <c r="Y193" s="627"/>
      <c r="Z193" s="627"/>
      <c r="AA193" s="627"/>
    </row>
    <row r="194" ht="14.25" customHeight="1">
      <c r="A194" s="627"/>
      <c r="B194" s="627"/>
      <c r="C194" s="627"/>
      <c r="D194" s="627"/>
      <c r="E194" s="627"/>
      <c r="F194" s="627"/>
      <c r="G194" s="627"/>
      <c r="H194" s="627"/>
      <c r="I194" s="627"/>
      <c r="J194" s="627"/>
      <c r="K194" s="627"/>
      <c r="L194" s="627"/>
      <c r="M194" s="627"/>
      <c r="N194" s="627"/>
      <c r="O194" s="627"/>
      <c r="P194" s="627"/>
      <c r="Q194" s="627"/>
      <c r="R194" s="627"/>
      <c r="S194" s="627"/>
      <c r="T194" s="627"/>
      <c r="U194" s="627"/>
      <c r="V194" s="627"/>
      <c r="W194" s="627"/>
      <c r="X194" s="627"/>
      <c r="Y194" s="627"/>
      <c r="Z194" s="627"/>
      <c r="AA194" s="627"/>
    </row>
    <row r="195" ht="14.25" customHeight="1">
      <c r="A195" s="627"/>
      <c r="B195" s="627"/>
      <c r="C195" s="627"/>
      <c r="D195" s="627"/>
      <c r="E195" s="627"/>
      <c r="F195" s="627"/>
      <c r="G195" s="627"/>
      <c r="H195" s="627"/>
      <c r="I195" s="627"/>
      <c r="J195" s="627"/>
      <c r="K195" s="627"/>
      <c r="L195" s="627"/>
      <c r="M195" s="627"/>
      <c r="N195" s="627"/>
      <c r="O195" s="627"/>
      <c r="P195" s="627"/>
      <c r="Q195" s="627"/>
      <c r="R195" s="627"/>
      <c r="S195" s="627"/>
      <c r="T195" s="627"/>
      <c r="U195" s="627"/>
      <c r="V195" s="627"/>
      <c r="W195" s="627"/>
      <c r="X195" s="627"/>
      <c r="Y195" s="627"/>
      <c r="Z195" s="627"/>
      <c r="AA195" s="627"/>
    </row>
    <row r="196" ht="14.25" customHeight="1">
      <c r="A196" s="627"/>
      <c r="B196" s="627"/>
      <c r="C196" s="627"/>
      <c r="D196" s="627"/>
      <c r="E196" s="627"/>
      <c r="F196" s="627"/>
      <c r="G196" s="627"/>
      <c r="H196" s="627"/>
      <c r="I196" s="627"/>
      <c r="J196" s="627"/>
      <c r="K196" s="627"/>
      <c r="L196" s="627"/>
      <c r="M196" s="627"/>
      <c r="N196" s="627"/>
      <c r="O196" s="627"/>
      <c r="P196" s="627"/>
      <c r="Q196" s="627"/>
      <c r="R196" s="627"/>
      <c r="S196" s="627"/>
      <c r="T196" s="627"/>
      <c r="U196" s="627"/>
      <c r="V196" s="627"/>
      <c r="W196" s="627"/>
      <c r="X196" s="627"/>
      <c r="Y196" s="627"/>
      <c r="Z196" s="627"/>
      <c r="AA196" s="627"/>
    </row>
    <row r="197" ht="14.25" customHeight="1">
      <c r="A197" s="627"/>
      <c r="B197" s="627"/>
      <c r="C197" s="627"/>
      <c r="D197" s="627"/>
      <c r="E197" s="627"/>
      <c r="F197" s="627"/>
      <c r="G197" s="627"/>
      <c r="H197" s="627"/>
      <c r="I197" s="627"/>
      <c r="J197" s="627"/>
      <c r="K197" s="627"/>
      <c r="L197" s="627"/>
      <c r="M197" s="627"/>
      <c r="N197" s="627"/>
      <c r="O197" s="627"/>
      <c r="P197" s="627"/>
      <c r="Q197" s="627"/>
      <c r="R197" s="627"/>
      <c r="S197" s="627"/>
      <c r="T197" s="627"/>
      <c r="U197" s="627"/>
      <c r="V197" s="627"/>
      <c r="W197" s="627"/>
      <c r="X197" s="627"/>
      <c r="Y197" s="627"/>
      <c r="Z197" s="627"/>
      <c r="AA197" s="627"/>
    </row>
    <row r="198" ht="14.25" customHeight="1">
      <c r="A198" s="627"/>
      <c r="B198" s="627"/>
      <c r="C198" s="627"/>
      <c r="D198" s="627"/>
      <c r="E198" s="627"/>
      <c r="F198" s="627"/>
      <c r="G198" s="627"/>
      <c r="H198" s="627"/>
      <c r="I198" s="627"/>
      <c r="J198" s="627"/>
      <c r="K198" s="627"/>
      <c r="L198" s="627"/>
      <c r="M198" s="627"/>
      <c r="N198" s="627"/>
      <c r="O198" s="627"/>
      <c r="P198" s="627"/>
      <c r="Q198" s="627"/>
      <c r="R198" s="627"/>
      <c r="S198" s="627"/>
      <c r="T198" s="627"/>
      <c r="U198" s="627"/>
      <c r="V198" s="627"/>
      <c r="W198" s="627"/>
      <c r="X198" s="627"/>
      <c r="Y198" s="627"/>
      <c r="Z198" s="627"/>
      <c r="AA198" s="627"/>
    </row>
    <row r="199" ht="14.25" customHeight="1">
      <c r="A199" s="627"/>
      <c r="B199" s="627"/>
      <c r="C199" s="627"/>
      <c r="D199" s="627"/>
      <c r="E199" s="627"/>
      <c r="F199" s="627"/>
      <c r="G199" s="627"/>
      <c r="H199" s="627"/>
      <c r="I199" s="627"/>
      <c r="J199" s="627"/>
      <c r="K199" s="627"/>
      <c r="L199" s="627"/>
      <c r="M199" s="627"/>
      <c r="N199" s="627"/>
      <c r="O199" s="627"/>
      <c r="P199" s="627"/>
      <c r="Q199" s="627"/>
      <c r="R199" s="627"/>
      <c r="S199" s="627"/>
      <c r="T199" s="627"/>
      <c r="U199" s="627"/>
      <c r="V199" s="627"/>
      <c r="W199" s="627"/>
      <c r="X199" s="627"/>
      <c r="Y199" s="627"/>
      <c r="Z199" s="627"/>
      <c r="AA199" s="627"/>
    </row>
    <row r="200" ht="14.25" customHeight="1">
      <c r="A200" s="627"/>
      <c r="B200" s="627"/>
      <c r="C200" s="627"/>
      <c r="D200" s="627"/>
      <c r="E200" s="627"/>
      <c r="F200" s="627"/>
      <c r="G200" s="627"/>
      <c r="H200" s="627"/>
      <c r="I200" s="627"/>
      <c r="J200" s="627"/>
      <c r="K200" s="627"/>
      <c r="L200" s="627"/>
      <c r="M200" s="627"/>
      <c r="N200" s="627"/>
      <c r="O200" s="627"/>
      <c r="P200" s="627"/>
      <c r="Q200" s="627"/>
      <c r="R200" s="627"/>
      <c r="S200" s="627"/>
      <c r="T200" s="627"/>
      <c r="U200" s="627"/>
      <c r="V200" s="627"/>
      <c r="W200" s="627"/>
      <c r="X200" s="627"/>
      <c r="Y200" s="627"/>
      <c r="Z200" s="627"/>
      <c r="AA200" s="627"/>
    </row>
    <row r="201" ht="14.25" customHeight="1">
      <c r="A201" s="627"/>
      <c r="B201" s="627"/>
      <c r="C201" s="627"/>
      <c r="D201" s="627"/>
      <c r="E201" s="627"/>
      <c r="F201" s="627"/>
      <c r="G201" s="627"/>
      <c r="H201" s="627"/>
      <c r="I201" s="627"/>
      <c r="J201" s="627"/>
      <c r="K201" s="627"/>
      <c r="L201" s="627"/>
      <c r="M201" s="627"/>
      <c r="N201" s="627"/>
      <c r="O201" s="627"/>
      <c r="P201" s="627"/>
      <c r="Q201" s="627"/>
      <c r="R201" s="627"/>
      <c r="S201" s="627"/>
      <c r="T201" s="627"/>
      <c r="U201" s="627"/>
      <c r="V201" s="627"/>
      <c r="W201" s="627"/>
      <c r="X201" s="627"/>
      <c r="Y201" s="627"/>
      <c r="Z201" s="627"/>
      <c r="AA201" s="627"/>
    </row>
    <row r="202" ht="14.25" customHeight="1">
      <c r="A202" s="627"/>
      <c r="B202" s="627"/>
      <c r="C202" s="627"/>
      <c r="D202" s="627"/>
      <c r="E202" s="627"/>
      <c r="F202" s="627"/>
      <c r="G202" s="627"/>
      <c r="H202" s="627"/>
      <c r="I202" s="627"/>
      <c r="J202" s="627"/>
      <c r="K202" s="627"/>
      <c r="L202" s="627"/>
      <c r="M202" s="627"/>
      <c r="N202" s="627"/>
      <c r="O202" s="627"/>
      <c r="P202" s="627"/>
      <c r="Q202" s="627"/>
      <c r="R202" s="627"/>
      <c r="S202" s="627"/>
      <c r="T202" s="627"/>
      <c r="U202" s="627"/>
      <c r="V202" s="627"/>
      <c r="W202" s="627"/>
      <c r="X202" s="627"/>
      <c r="Y202" s="627"/>
      <c r="Z202" s="627"/>
      <c r="AA202" s="627"/>
    </row>
    <row r="203" ht="14.25" customHeight="1">
      <c r="A203" s="627"/>
      <c r="B203" s="627"/>
      <c r="C203" s="627"/>
      <c r="D203" s="627"/>
      <c r="E203" s="627"/>
      <c r="F203" s="627"/>
      <c r="G203" s="627"/>
      <c r="H203" s="627"/>
      <c r="I203" s="627"/>
      <c r="J203" s="627"/>
      <c r="K203" s="627"/>
      <c r="L203" s="627"/>
      <c r="M203" s="627"/>
      <c r="N203" s="627"/>
      <c r="O203" s="627"/>
      <c r="P203" s="627"/>
      <c r="Q203" s="627"/>
      <c r="R203" s="627"/>
      <c r="S203" s="627"/>
      <c r="T203" s="627"/>
      <c r="U203" s="627"/>
      <c r="V203" s="627"/>
      <c r="W203" s="627"/>
      <c r="X203" s="627"/>
      <c r="Y203" s="627"/>
      <c r="Z203" s="627"/>
      <c r="AA203" s="627"/>
    </row>
    <row r="204" ht="14.25" customHeight="1">
      <c r="A204" s="627"/>
      <c r="B204" s="627"/>
      <c r="C204" s="627"/>
      <c r="D204" s="627"/>
      <c r="E204" s="627"/>
      <c r="F204" s="627"/>
      <c r="G204" s="627"/>
      <c r="H204" s="627"/>
      <c r="I204" s="627"/>
      <c r="J204" s="627"/>
      <c r="K204" s="627"/>
      <c r="L204" s="627"/>
      <c r="M204" s="627"/>
      <c r="N204" s="627"/>
      <c r="O204" s="627"/>
      <c r="P204" s="627"/>
      <c r="Q204" s="627"/>
      <c r="R204" s="627"/>
      <c r="S204" s="627"/>
      <c r="T204" s="627"/>
      <c r="U204" s="627"/>
      <c r="V204" s="627"/>
      <c r="W204" s="627"/>
      <c r="X204" s="627"/>
      <c r="Y204" s="627"/>
      <c r="Z204" s="627"/>
      <c r="AA204" s="627"/>
    </row>
    <row r="205" ht="14.25" customHeight="1">
      <c r="A205" s="627"/>
      <c r="B205" s="627"/>
      <c r="C205" s="627"/>
      <c r="D205" s="627"/>
      <c r="E205" s="627"/>
      <c r="F205" s="627"/>
      <c r="G205" s="627"/>
      <c r="H205" s="627"/>
      <c r="I205" s="627"/>
      <c r="J205" s="627"/>
      <c r="K205" s="627"/>
      <c r="L205" s="627"/>
      <c r="M205" s="627"/>
      <c r="N205" s="627"/>
      <c r="O205" s="627"/>
      <c r="P205" s="627"/>
      <c r="Q205" s="627"/>
      <c r="R205" s="627"/>
      <c r="S205" s="627"/>
      <c r="T205" s="627"/>
      <c r="U205" s="627"/>
      <c r="V205" s="627"/>
      <c r="W205" s="627"/>
      <c r="X205" s="627"/>
      <c r="Y205" s="627"/>
      <c r="Z205" s="627"/>
      <c r="AA205" s="627"/>
    </row>
    <row r="206" ht="14.25" customHeight="1">
      <c r="A206" s="627"/>
      <c r="B206" s="627"/>
      <c r="C206" s="627"/>
      <c r="D206" s="627"/>
      <c r="E206" s="627"/>
      <c r="F206" s="627"/>
      <c r="G206" s="627"/>
      <c r="H206" s="627"/>
      <c r="I206" s="627"/>
      <c r="J206" s="627"/>
      <c r="K206" s="627"/>
      <c r="L206" s="627"/>
      <c r="M206" s="627"/>
      <c r="N206" s="627"/>
      <c r="O206" s="627"/>
      <c r="P206" s="627"/>
      <c r="Q206" s="627"/>
      <c r="R206" s="627"/>
      <c r="S206" s="627"/>
      <c r="T206" s="627"/>
      <c r="U206" s="627"/>
      <c r="V206" s="627"/>
      <c r="W206" s="627"/>
      <c r="X206" s="627"/>
      <c r="Y206" s="627"/>
      <c r="Z206" s="627"/>
      <c r="AA206" s="627"/>
    </row>
    <row r="207" ht="14.25" customHeight="1">
      <c r="A207" s="627"/>
      <c r="B207" s="627"/>
      <c r="C207" s="627"/>
      <c r="D207" s="627"/>
      <c r="E207" s="627"/>
      <c r="F207" s="627"/>
      <c r="G207" s="627"/>
      <c r="H207" s="627"/>
      <c r="I207" s="627"/>
      <c r="J207" s="627"/>
      <c r="K207" s="627"/>
      <c r="L207" s="627"/>
      <c r="M207" s="627"/>
      <c r="N207" s="627"/>
      <c r="O207" s="627"/>
      <c r="P207" s="627"/>
      <c r="Q207" s="627"/>
      <c r="R207" s="627"/>
      <c r="S207" s="627"/>
      <c r="T207" s="627"/>
      <c r="U207" s="627"/>
      <c r="V207" s="627"/>
      <c r="W207" s="627"/>
      <c r="X207" s="627"/>
      <c r="Y207" s="627"/>
      <c r="Z207" s="627"/>
      <c r="AA207" s="627"/>
    </row>
    <row r="208" ht="14.25" customHeight="1">
      <c r="A208" s="627"/>
      <c r="B208" s="627"/>
      <c r="C208" s="627"/>
      <c r="D208" s="627"/>
      <c r="E208" s="627"/>
      <c r="F208" s="627"/>
      <c r="G208" s="627"/>
      <c r="H208" s="627"/>
      <c r="I208" s="627"/>
      <c r="J208" s="627"/>
      <c r="K208" s="627"/>
      <c r="L208" s="627"/>
      <c r="M208" s="627"/>
      <c r="N208" s="627"/>
      <c r="O208" s="627"/>
      <c r="P208" s="627"/>
      <c r="Q208" s="627"/>
      <c r="R208" s="627"/>
      <c r="S208" s="627"/>
      <c r="T208" s="627"/>
      <c r="U208" s="627"/>
      <c r="V208" s="627"/>
      <c r="W208" s="627"/>
      <c r="X208" s="627"/>
      <c r="Y208" s="627"/>
      <c r="Z208" s="627"/>
      <c r="AA208" s="627"/>
    </row>
    <row r="209" ht="14.25" customHeight="1">
      <c r="A209" s="627"/>
      <c r="B209" s="627"/>
      <c r="C209" s="627"/>
      <c r="D209" s="627"/>
      <c r="E209" s="627"/>
      <c r="F209" s="627"/>
      <c r="G209" s="627"/>
      <c r="H209" s="627"/>
      <c r="I209" s="627"/>
      <c r="J209" s="627"/>
      <c r="K209" s="627"/>
      <c r="L209" s="627"/>
      <c r="M209" s="627"/>
      <c r="N209" s="627"/>
      <c r="O209" s="627"/>
      <c r="P209" s="627"/>
      <c r="Q209" s="627"/>
      <c r="R209" s="627"/>
      <c r="S209" s="627"/>
      <c r="T209" s="627"/>
      <c r="U209" s="627"/>
      <c r="V209" s="627"/>
      <c r="W209" s="627"/>
      <c r="X209" s="627"/>
      <c r="Y209" s="627"/>
      <c r="Z209" s="627"/>
      <c r="AA209" s="627"/>
    </row>
    <row r="210" ht="14.25" customHeight="1">
      <c r="A210" s="627"/>
      <c r="B210" s="627"/>
      <c r="C210" s="627"/>
      <c r="D210" s="627"/>
      <c r="E210" s="627"/>
      <c r="F210" s="627"/>
      <c r="G210" s="627"/>
      <c r="H210" s="627"/>
      <c r="I210" s="627"/>
      <c r="J210" s="627"/>
      <c r="K210" s="627"/>
      <c r="L210" s="627"/>
      <c r="M210" s="627"/>
      <c r="N210" s="627"/>
      <c r="O210" s="627"/>
      <c r="P210" s="627"/>
      <c r="Q210" s="627"/>
      <c r="R210" s="627"/>
      <c r="S210" s="627"/>
      <c r="T210" s="627"/>
      <c r="U210" s="627"/>
      <c r="V210" s="627"/>
      <c r="W210" s="627"/>
      <c r="X210" s="627"/>
      <c r="Y210" s="627"/>
      <c r="Z210" s="627"/>
      <c r="AA210" s="627"/>
    </row>
    <row r="211" ht="14.25" customHeight="1">
      <c r="A211" s="627"/>
      <c r="B211" s="627"/>
      <c r="C211" s="627"/>
      <c r="D211" s="627"/>
      <c r="E211" s="627"/>
      <c r="F211" s="627"/>
      <c r="G211" s="627"/>
      <c r="H211" s="627"/>
      <c r="I211" s="627"/>
      <c r="J211" s="627"/>
      <c r="K211" s="627"/>
      <c r="L211" s="627"/>
      <c r="M211" s="627"/>
      <c r="N211" s="627"/>
      <c r="O211" s="627"/>
      <c r="P211" s="627"/>
      <c r="Q211" s="627"/>
      <c r="R211" s="627"/>
      <c r="S211" s="627"/>
      <c r="T211" s="627"/>
      <c r="U211" s="627"/>
      <c r="V211" s="627"/>
      <c r="W211" s="627"/>
      <c r="X211" s="627"/>
      <c r="Y211" s="627"/>
      <c r="Z211" s="627"/>
      <c r="AA211" s="627"/>
    </row>
    <row r="212" ht="14.25" customHeight="1">
      <c r="A212" s="627"/>
      <c r="B212" s="627"/>
      <c r="C212" s="627"/>
      <c r="D212" s="627"/>
      <c r="E212" s="627"/>
      <c r="F212" s="627"/>
      <c r="G212" s="627"/>
      <c r="H212" s="627"/>
      <c r="I212" s="627"/>
      <c r="J212" s="627"/>
      <c r="K212" s="627"/>
      <c r="L212" s="627"/>
      <c r="M212" s="627"/>
      <c r="N212" s="627"/>
      <c r="O212" s="627"/>
      <c r="P212" s="627"/>
      <c r="Q212" s="627"/>
      <c r="R212" s="627"/>
      <c r="S212" s="627"/>
      <c r="T212" s="627"/>
      <c r="U212" s="627"/>
      <c r="V212" s="627"/>
      <c r="W212" s="627"/>
      <c r="X212" s="627"/>
      <c r="Y212" s="627"/>
      <c r="Z212" s="627"/>
      <c r="AA212" s="627"/>
    </row>
    <row r="213" ht="14.25" customHeight="1">
      <c r="A213" s="627"/>
      <c r="B213" s="627"/>
      <c r="C213" s="627"/>
      <c r="D213" s="627"/>
      <c r="E213" s="627"/>
      <c r="F213" s="627"/>
      <c r="G213" s="627"/>
      <c r="H213" s="627"/>
      <c r="I213" s="627"/>
      <c r="J213" s="627"/>
      <c r="K213" s="627"/>
      <c r="L213" s="627"/>
      <c r="M213" s="627"/>
      <c r="N213" s="627"/>
      <c r="O213" s="627"/>
      <c r="P213" s="627"/>
      <c r="Q213" s="627"/>
      <c r="R213" s="627"/>
      <c r="S213" s="627"/>
      <c r="T213" s="627"/>
      <c r="U213" s="627"/>
      <c r="V213" s="627"/>
      <c r="W213" s="627"/>
      <c r="X213" s="627"/>
      <c r="Y213" s="627"/>
      <c r="Z213" s="627"/>
      <c r="AA213" s="627"/>
    </row>
    <row r="214" ht="14.25" customHeight="1">
      <c r="A214" s="627"/>
      <c r="B214" s="627"/>
      <c r="C214" s="627"/>
      <c r="D214" s="627"/>
      <c r="E214" s="627"/>
      <c r="F214" s="627"/>
      <c r="G214" s="627"/>
      <c r="H214" s="627"/>
      <c r="I214" s="627"/>
      <c r="J214" s="627"/>
      <c r="K214" s="627"/>
      <c r="L214" s="627"/>
      <c r="M214" s="627"/>
      <c r="N214" s="627"/>
      <c r="O214" s="627"/>
      <c r="P214" s="627"/>
      <c r="Q214" s="627"/>
      <c r="R214" s="627"/>
      <c r="S214" s="627"/>
      <c r="T214" s="627"/>
      <c r="U214" s="627"/>
      <c r="V214" s="627"/>
      <c r="W214" s="627"/>
      <c r="X214" s="627"/>
      <c r="Y214" s="627"/>
      <c r="Z214" s="627"/>
      <c r="AA214" s="627"/>
    </row>
    <row r="215" ht="14.25" customHeight="1">
      <c r="A215" s="627"/>
      <c r="B215" s="627"/>
      <c r="C215" s="627"/>
      <c r="D215" s="627"/>
      <c r="E215" s="627"/>
      <c r="F215" s="627"/>
      <c r="G215" s="627"/>
      <c r="H215" s="627"/>
      <c r="I215" s="627"/>
      <c r="J215" s="627"/>
      <c r="K215" s="627"/>
      <c r="L215" s="627"/>
      <c r="M215" s="627"/>
      <c r="N215" s="627"/>
      <c r="O215" s="627"/>
      <c r="P215" s="627"/>
      <c r="Q215" s="627"/>
      <c r="R215" s="627"/>
      <c r="S215" s="627"/>
      <c r="T215" s="627"/>
      <c r="U215" s="627"/>
      <c r="V215" s="627"/>
      <c r="W215" s="627"/>
      <c r="X215" s="627"/>
      <c r="Y215" s="627"/>
      <c r="Z215" s="627"/>
      <c r="AA215" s="627"/>
    </row>
    <row r="216" ht="14.25" customHeight="1">
      <c r="A216" s="627"/>
      <c r="B216" s="627"/>
      <c r="C216" s="627"/>
      <c r="D216" s="627"/>
      <c r="E216" s="627"/>
      <c r="F216" s="627"/>
      <c r="G216" s="627"/>
      <c r="H216" s="627"/>
      <c r="I216" s="627"/>
      <c r="J216" s="627"/>
      <c r="K216" s="627"/>
      <c r="L216" s="627"/>
      <c r="M216" s="627"/>
      <c r="N216" s="627"/>
      <c r="O216" s="627"/>
      <c r="P216" s="627"/>
      <c r="Q216" s="627"/>
      <c r="R216" s="627"/>
      <c r="S216" s="627"/>
      <c r="T216" s="627"/>
      <c r="U216" s="627"/>
      <c r="V216" s="627"/>
      <c r="W216" s="627"/>
      <c r="X216" s="627"/>
      <c r="Y216" s="627"/>
      <c r="Z216" s="627"/>
      <c r="AA216" s="627"/>
    </row>
    <row r="217" ht="14.25" customHeight="1">
      <c r="A217" s="627"/>
      <c r="B217" s="627"/>
      <c r="C217" s="627"/>
      <c r="D217" s="627"/>
      <c r="E217" s="627"/>
      <c r="F217" s="627"/>
      <c r="G217" s="627"/>
      <c r="H217" s="627"/>
      <c r="I217" s="627"/>
      <c r="J217" s="627"/>
      <c r="K217" s="627"/>
      <c r="L217" s="627"/>
      <c r="M217" s="627"/>
      <c r="N217" s="627"/>
      <c r="O217" s="627"/>
      <c r="P217" s="627"/>
      <c r="Q217" s="627"/>
      <c r="R217" s="627"/>
      <c r="S217" s="627"/>
      <c r="T217" s="627"/>
      <c r="U217" s="627"/>
      <c r="V217" s="627"/>
      <c r="W217" s="627"/>
      <c r="X217" s="627"/>
      <c r="Y217" s="627"/>
      <c r="Z217" s="627"/>
      <c r="AA217" s="627"/>
    </row>
    <row r="218" ht="14.25" customHeight="1">
      <c r="A218" s="627"/>
      <c r="B218" s="627"/>
      <c r="C218" s="627"/>
      <c r="D218" s="627"/>
      <c r="E218" s="627"/>
      <c r="F218" s="627"/>
      <c r="G218" s="627"/>
      <c r="H218" s="627"/>
      <c r="I218" s="627"/>
      <c r="J218" s="627"/>
      <c r="K218" s="627"/>
      <c r="L218" s="627"/>
      <c r="M218" s="627"/>
      <c r="N218" s="627"/>
      <c r="O218" s="627"/>
      <c r="P218" s="627"/>
      <c r="Q218" s="627"/>
      <c r="R218" s="627"/>
      <c r="S218" s="627"/>
      <c r="T218" s="627"/>
      <c r="U218" s="627"/>
      <c r="V218" s="627"/>
      <c r="W218" s="627"/>
      <c r="X218" s="627"/>
      <c r="Y218" s="627"/>
      <c r="Z218" s="627"/>
      <c r="AA218" s="627"/>
    </row>
    <row r="219" ht="14.25" customHeight="1">
      <c r="A219" s="627"/>
      <c r="B219" s="627"/>
      <c r="C219" s="627"/>
      <c r="D219" s="627"/>
      <c r="E219" s="627"/>
      <c r="F219" s="627"/>
      <c r="G219" s="627"/>
      <c r="H219" s="627"/>
      <c r="I219" s="627"/>
      <c r="J219" s="627"/>
      <c r="K219" s="627"/>
      <c r="L219" s="627"/>
      <c r="M219" s="627"/>
      <c r="N219" s="627"/>
      <c r="O219" s="627"/>
      <c r="P219" s="627"/>
      <c r="Q219" s="627"/>
      <c r="R219" s="627"/>
      <c r="S219" s="627"/>
      <c r="T219" s="627"/>
      <c r="U219" s="627"/>
      <c r="V219" s="627"/>
      <c r="W219" s="627"/>
      <c r="X219" s="627"/>
      <c r="Y219" s="627"/>
      <c r="Z219" s="627"/>
      <c r="AA219" s="627"/>
    </row>
    <row r="220" ht="14.25" customHeight="1">
      <c r="A220" s="627"/>
      <c r="B220" s="627"/>
      <c r="C220" s="627"/>
      <c r="D220" s="627"/>
      <c r="E220" s="627"/>
      <c r="F220" s="627"/>
      <c r="G220" s="627"/>
      <c r="H220" s="627"/>
      <c r="I220" s="627"/>
      <c r="J220" s="627"/>
      <c r="K220" s="627"/>
      <c r="L220" s="627"/>
      <c r="M220" s="627"/>
      <c r="N220" s="627"/>
      <c r="O220" s="627"/>
      <c r="P220" s="627"/>
      <c r="Q220" s="627"/>
      <c r="R220" s="627"/>
      <c r="S220" s="627"/>
      <c r="T220" s="627"/>
      <c r="U220" s="627"/>
      <c r="V220" s="627"/>
      <c r="W220" s="627"/>
      <c r="X220" s="627"/>
      <c r="Y220" s="627"/>
      <c r="Z220" s="627"/>
      <c r="AA220" s="627"/>
    </row>
    <row r="221" ht="14.25" customHeight="1">
      <c r="A221" s="627"/>
      <c r="B221" s="627"/>
      <c r="C221" s="627"/>
      <c r="D221" s="627"/>
      <c r="E221" s="627"/>
      <c r="F221" s="627"/>
      <c r="G221" s="627"/>
      <c r="H221" s="627"/>
      <c r="I221" s="627"/>
      <c r="J221" s="627"/>
      <c r="K221" s="627"/>
      <c r="L221" s="627"/>
      <c r="M221" s="627"/>
      <c r="N221" s="627"/>
      <c r="O221" s="627"/>
      <c r="P221" s="627"/>
      <c r="Q221" s="627"/>
      <c r="R221" s="627"/>
      <c r="S221" s="627"/>
      <c r="T221" s="627"/>
      <c r="U221" s="627"/>
      <c r="V221" s="627"/>
      <c r="W221" s="627"/>
      <c r="X221" s="627"/>
      <c r="Y221" s="627"/>
      <c r="Z221" s="627"/>
      <c r="AA221" s="627"/>
    </row>
    <row r="222" ht="14.25" customHeight="1">
      <c r="A222" s="627"/>
      <c r="B222" s="627"/>
      <c r="C222" s="627"/>
      <c r="D222" s="627"/>
      <c r="E222" s="627"/>
      <c r="F222" s="627"/>
      <c r="G222" s="627"/>
      <c r="H222" s="627"/>
      <c r="I222" s="627"/>
      <c r="J222" s="627"/>
      <c r="K222" s="627"/>
      <c r="L222" s="627"/>
      <c r="M222" s="627"/>
      <c r="N222" s="627"/>
      <c r="O222" s="627"/>
      <c r="P222" s="627"/>
      <c r="Q222" s="627"/>
      <c r="R222" s="627"/>
      <c r="S222" s="627"/>
      <c r="T222" s="627"/>
      <c r="U222" s="627"/>
      <c r="V222" s="627"/>
      <c r="W222" s="627"/>
      <c r="X222" s="627"/>
      <c r="Y222" s="627"/>
      <c r="Z222" s="627"/>
      <c r="AA222" s="627"/>
    </row>
    <row r="223" ht="14.25" customHeight="1">
      <c r="A223" s="627"/>
      <c r="B223" s="627"/>
      <c r="C223" s="627"/>
      <c r="D223" s="627"/>
      <c r="E223" s="627"/>
      <c r="F223" s="627"/>
      <c r="G223" s="627"/>
      <c r="H223" s="627"/>
      <c r="I223" s="627"/>
      <c r="J223" s="627"/>
      <c r="K223" s="627"/>
      <c r="L223" s="627"/>
      <c r="M223" s="627"/>
      <c r="N223" s="627"/>
      <c r="O223" s="627"/>
      <c r="P223" s="627"/>
      <c r="Q223" s="627"/>
      <c r="R223" s="627"/>
      <c r="S223" s="627"/>
      <c r="T223" s="627"/>
      <c r="U223" s="627"/>
      <c r="V223" s="627"/>
      <c r="W223" s="627"/>
      <c r="X223" s="627"/>
      <c r="Y223" s="627"/>
      <c r="Z223" s="627"/>
      <c r="AA223" s="627"/>
    </row>
    <row r="224" ht="14.25" customHeight="1">
      <c r="A224" s="627"/>
      <c r="B224" s="627"/>
      <c r="C224" s="627"/>
      <c r="D224" s="627"/>
      <c r="E224" s="627"/>
      <c r="F224" s="627"/>
      <c r="G224" s="627"/>
      <c r="H224" s="627"/>
      <c r="I224" s="627"/>
      <c r="J224" s="627"/>
      <c r="K224" s="627"/>
      <c r="L224" s="627"/>
      <c r="M224" s="627"/>
      <c r="N224" s="627"/>
      <c r="O224" s="627"/>
      <c r="P224" s="627"/>
      <c r="Q224" s="627"/>
      <c r="R224" s="627"/>
      <c r="S224" s="627"/>
      <c r="T224" s="627"/>
      <c r="U224" s="627"/>
      <c r="V224" s="627"/>
      <c r="W224" s="627"/>
      <c r="X224" s="627"/>
      <c r="Y224" s="627"/>
      <c r="Z224" s="627"/>
      <c r="AA224" s="627"/>
    </row>
    <row r="225" ht="14.25" customHeight="1">
      <c r="A225" s="627"/>
      <c r="B225" s="627"/>
      <c r="C225" s="627"/>
      <c r="D225" s="627"/>
      <c r="E225" s="627"/>
      <c r="F225" s="627"/>
      <c r="G225" s="627"/>
      <c r="H225" s="627"/>
      <c r="I225" s="627"/>
      <c r="J225" s="627"/>
      <c r="K225" s="627"/>
      <c r="L225" s="627"/>
      <c r="M225" s="627"/>
      <c r="N225" s="627"/>
      <c r="O225" s="627"/>
      <c r="P225" s="627"/>
      <c r="Q225" s="627"/>
      <c r="R225" s="627"/>
      <c r="S225" s="627"/>
      <c r="T225" s="627"/>
      <c r="U225" s="627"/>
      <c r="V225" s="627"/>
      <c r="W225" s="627"/>
      <c r="X225" s="627"/>
      <c r="Y225" s="627"/>
      <c r="Z225" s="627"/>
      <c r="AA225" s="627"/>
    </row>
    <row r="226" ht="14.25" customHeight="1">
      <c r="A226" s="627"/>
      <c r="B226" s="627"/>
      <c r="C226" s="627"/>
      <c r="D226" s="627"/>
      <c r="E226" s="627"/>
      <c r="F226" s="627"/>
      <c r="G226" s="627"/>
      <c r="H226" s="627"/>
      <c r="I226" s="627"/>
      <c r="J226" s="627"/>
      <c r="K226" s="627"/>
      <c r="L226" s="627"/>
      <c r="M226" s="627"/>
      <c r="N226" s="627"/>
      <c r="O226" s="627"/>
      <c r="P226" s="627"/>
      <c r="Q226" s="627"/>
      <c r="R226" s="627"/>
      <c r="S226" s="627"/>
      <c r="T226" s="627"/>
      <c r="U226" s="627"/>
      <c r="V226" s="627"/>
      <c r="W226" s="627"/>
      <c r="X226" s="627"/>
      <c r="Y226" s="627"/>
      <c r="Z226" s="627"/>
      <c r="AA226" s="627"/>
    </row>
    <row r="227" ht="14.25" customHeight="1">
      <c r="A227" s="627"/>
      <c r="B227" s="627"/>
      <c r="C227" s="627"/>
      <c r="D227" s="627"/>
      <c r="E227" s="627"/>
      <c r="F227" s="627"/>
      <c r="G227" s="627"/>
      <c r="H227" s="627"/>
      <c r="I227" s="627"/>
      <c r="J227" s="627"/>
      <c r="K227" s="627"/>
      <c r="L227" s="627"/>
      <c r="M227" s="627"/>
      <c r="N227" s="627"/>
      <c r="O227" s="627"/>
      <c r="P227" s="627"/>
      <c r="Q227" s="627"/>
      <c r="R227" s="627"/>
      <c r="S227" s="627"/>
      <c r="T227" s="627"/>
      <c r="U227" s="627"/>
      <c r="V227" s="627"/>
      <c r="W227" s="627"/>
      <c r="X227" s="627"/>
      <c r="Y227" s="627"/>
      <c r="Z227" s="627"/>
      <c r="AA227" s="627"/>
    </row>
    <row r="228" ht="14.25" customHeight="1">
      <c r="A228" s="627"/>
      <c r="B228" s="627"/>
      <c r="C228" s="627"/>
      <c r="D228" s="627"/>
      <c r="E228" s="627"/>
      <c r="F228" s="627"/>
      <c r="G228" s="627"/>
      <c r="H228" s="627"/>
      <c r="I228" s="627"/>
      <c r="J228" s="627"/>
      <c r="K228" s="627"/>
      <c r="L228" s="627"/>
      <c r="M228" s="627"/>
      <c r="N228" s="627"/>
      <c r="O228" s="627"/>
      <c r="P228" s="627"/>
      <c r="Q228" s="627"/>
      <c r="R228" s="627"/>
      <c r="S228" s="627"/>
      <c r="T228" s="627"/>
      <c r="U228" s="627"/>
      <c r="V228" s="627"/>
      <c r="W228" s="627"/>
      <c r="X228" s="627"/>
      <c r="Y228" s="627"/>
      <c r="Z228" s="627"/>
      <c r="AA228" s="627"/>
    </row>
    <row r="229" ht="14.25" customHeight="1">
      <c r="A229" s="627"/>
      <c r="B229" s="627"/>
      <c r="C229" s="627"/>
      <c r="D229" s="627"/>
      <c r="E229" s="627"/>
      <c r="F229" s="627"/>
      <c r="G229" s="627"/>
      <c r="H229" s="627"/>
      <c r="I229" s="627"/>
      <c r="J229" s="627"/>
      <c r="K229" s="627"/>
      <c r="L229" s="627"/>
      <c r="M229" s="627"/>
      <c r="N229" s="627"/>
      <c r="O229" s="627"/>
      <c r="P229" s="627"/>
      <c r="Q229" s="627"/>
      <c r="R229" s="627"/>
      <c r="S229" s="627"/>
      <c r="T229" s="627"/>
      <c r="U229" s="627"/>
      <c r="V229" s="627"/>
      <c r="W229" s="627"/>
      <c r="X229" s="627"/>
      <c r="Y229" s="627"/>
      <c r="Z229" s="627"/>
      <c r="AA229" s="627"/>
    </row>
    <row r="230" ht="14.25" customHeight="1">
      <c r="A230" s="627"/>
      <c r="B230" s="627"/>
      <c r="C230" s="627"/>
      <c r="D230" s="627"/>
      <c r="E230" s="627"/>
      <c r="F230" s="627"/>
      <c r="G230" s="627"/>
      <c r="H230" s="627"/>
      <c r="I230" s="627"/>
      <c r="J230" s="627"/>
      <c r="K230" s="627"/>
      <c r="L230" s="627"/>
      <c r="M230" s="627"/>
      <c r="N230" s="627"/>
      <c r="O230" s="627"/>
      <c r="P230" s="627"/>
      <c r="Q230" s="627"/>
      <c r="R230" s="627"/>
      <c r="S230" s="627"/>
      <c r="T230" s="627"/>
      <c r="U230" s="627"/>
      <c r="V230" s="627"/>
      <c r="W230" s="627"/>
      <c r="X230" s="627"/>
      <c r="Y230" s="627"/>
      <c r="Z230" s="627"/>
      <c r="AA230" s="627"/>
    </row>
    <row r="231" ht="14.25" customHeight="1">
      <c r="A231" s="627"/>
      <c r="B231" s="627"/>
      <c r="C231" s="627"/>
      <c r="D231" s="627"/>
      <c r="E231" s="627"/>
      <c r="F231" s="627"/>
      <c r="G231" s="627"/>
      <c r="H231" s="627"/>
      <c r="I231" s="627"/>
      <c r="J231" s="627"/>
      <c r="K231" s="627"/>
      <c r="L231" s="627"/>
      <c r="M231" s="627"/>
      <c r="N231" s="627"/>
      <c r="O231" s="627"/>
      <c r="P231" s="627"/>
      <c r="Q231" s="627"/>
      <c r="R231" s="627"/>
      <c r="S231" s="627"/>
      <c r="T231" s="627"/>
      <c r="U231" s="627"/>
      <c r="V231" s="627"/>
      <c r="W231" s="627"/>
      <c r="X231" s="627"/>
      <c r="Y231" s="627"/>
      <c r="Z231" s="627"/>
      <c r="AA231" s="627"/>
    </row>
    <row r="232" ht="14.25" customHeight="1">
      <c r="A232" s="627"/>
      <c r="B232" s="627"/>
      <c r="C232" s="627"/>
      <c r="D232" s="627"/>
      <c r="E232" s="627"/>
      <c r="F232" s="627"/>
      <c r="G232" s="627"/>
      <c r="H232" s="627"/>
      <c r="I232" s="627"/>
      <c r="J232" s="627"/>
      <c r="K232" s="627"/>
      <c r="L232" s="627"/>
      <c r="M232" s="627"/>
      <c r="N232" s="627"/>
      <c r="O232" s="627"/>
      <c r="P232" s="627"/>
      <c r="Q232" s="627"/>
      <c r="R232" s="627"/>
      <c r="S232" s="627"/>
      <c r="T232" s="627"/>
      <c r="U232" s="627"/>
      <c r="V232" s="627"/>
      <c r="W232" s="627"/>
      <c r="X232" s="627"/>
      <c r="Y232" s="627"/>
      <c r="Z232" s="627"/>
      <c r="AA232" s="627"/>
    </row>
    <row r="233" ht="14.25" customHeight="1">
      <c r="A233" s="627"/>
      <c r="B233" s="627"/>
      <c r="C233" s="627"/>
      <c r="D233" s="627"/>
      <c r="E233" s="627"/>
      <c r="F233" s="627"/>
      <c r="G233" s="627"/>
      <c r="H233" s="627"/>
      <c r="I233" s="627"/>
      <c r="J233" s="627"/>
      <c r="K233" s="627"/>
      <c r="L233" s="627"/>
      <c r="M233" s="627"/>
      <c r="N233" s="627"/>
      <c r="O233" s="627"/>
      <c r="P233" s="627"/>
      <c r="Q233" s="627"/>
      <c r="R233" s="627"/>
      <c r="S233" s="627"/>
      <c r="T233" s="627"/>
      <c r="U233" s="627"/>
      <c r="V233" s="627"/>
      <c r="W233" s="627"/>
      <c r="X233" s="627"/>
      <c r="Y233" s="627"/>
      <c r="Z233" s="627"/>
      <c r="AA233" s="627"/>
    </row>
    <row r="234" ht="14.25" customHeight="1">
      <c r="A234" s="627"/>
      <c r="B234" s="627"/>
      <c r="C234" s="627"/>
      <c r="D234" s="627"/>
      <c r="E234" s="627"/>
      <c r="F234" s="627"/>
      <c r="G234" s="627"/>
      <c r="H234" s="627"/>
      <c r="I234" s="627"/>
      <c r="J234" s="627"/>
      <c r="K234" s="627"/>
      <c r="L234" s="627"/>
      <c r="M234" s="627"/>
      <c r="N234" s="627"/>
      <c r="O234" s="627"/>
      <c r="P234" s="627"/>
      <c r="Q234" s="627"/>
      <c r="R234" s="627"/>
      <c r="S234" s="627"/>
      <c r="T234" s="627"/>
      <c r="U234" s="627"/>
      <c r="V234" s="627"/>
      <c r="W234" s="627"/>
      <c r="X234" s="627"/>
      <c r="Y234" s="627"/>
      <c r="Z234" s="627"/>
      <c r="AA234" s="627"/>
    </row>
    <row r="235" ht="14.25" customHeight="1">
      <c r="A235" s="627"/>
      <c r="B235" s="627"/>
      <c r="C235" s="627"/>
      <c r="D235" s="627"/>
      <c r="E235" s="627"/>
      <c r="F235" s="627"/>
      <c r="G235" s="627"/>
      <c r="H235" s="627"/>
      <c r="I235" s="627"/>
      <c r="J235" s="627"/>
      <c r="K235" s="627"/>
      <c r="L235" s="627"/>
      <c r="M235" s="627"/>
      <c r="N235" s="627"/>
      <c r="O235" s="627"/>
      <c r="P235" s="627"/>
      <c r="Q235" s="627"/>
      <c r="R235" s="627"/>
      <c r="S235" s="627"/>
      <c r="T235" s="627"/>
      <c r="U235" s="627"/>
      <c r="V235" s="627"/>
      <c r="W235" s="627"/>
      <c r="X235" s="627"/>
      <c r="Y235" s="627"/>
      <c r="Z235" s="627"/>
      <c r="AA235" s="627"/>
    </row>
    <row r="236" ht="14.25" customHeight="1">
      <c r="A236" s="627"/>
      <c r="B236" s="627"/>
      <c r="C236" s="627"/>
      <c r="D236" s="627"/>
      <c r="E236" s="627"/>
      <c r="F236" s="627"/>
      <c r="G236" s="627"/>
      <c r="H236" s="627"/>
      <c r="I236" s="627"/>
      <c r="J236" s="627"/>
      <c r="K236" s="627"/>
      <c r="L236" s="627"/>
      <c r="M236" s="627"/>
      <c r="N236" s="627"/>
      <c r="O236" s="627"/>
      <c r="P236" s="627"/>
      <c r="Q236" s="627"/>
      <c r="R236" s="627"/>
      <c r="S236" s="627"/>
      <c r="T236" s="627"/>
      <c r="U236" s="627"/>
      <c r="V236" s="627"/>
      <c r="W236" s="627"/>
      <c r="X236" s="627"/>
      <c r="Y236" s="627"/>
      <c r="Z236" s="627"/>
      <c r="AA236" s="627"/>
    </row>
    <row r="237" ht="14.25" customHeight="1">
      <c r="A237" s="627"/>
      <c r="B237" s="627"/>
      <c r="C237" s="627"/>
      <c r="D237" s="627"/>
      <c r="E237" s="627"/>
      <c r="F237" s="627"/>
      <c r="G237" s="627"/>
      <c r="H237" s="627"/>
      <c r="I237" s="627"/>
      <c r="J237" s="627"/>
      <c r="K237" s="627"/>
      <c r="L237" s="627"/>
      <c r="M237" s="627"/>
      <c r="N237" s="627"/>
      <c r="O237" s="627"/>
      <c r="P237" s="627"/>
      <c r="Q237" s="627"/>
      <c r="R237" s="627"/>
      <c r="S237" s="627"/>
      <c r="T237" s="627"/>
      <c r="U237" s="627"/>
      <c r="V237" s="627"/>
      <c r="W237" s="627"/>
      <c r="X237" s="627"/>
      <c r="Y237" s="627"/>
      <c r="Z237" s="627"/>
      <c r="AA237" s="627"/>
    </row>
    <row r="238" ht="14.25" customHeight="1">
      <c r="A238" s="627"/>
      <c r="B238" s="627"/>
      <c r="C238" s="627"/>
      <c r="D238" s="627"/>
      <c r="E238" s="627"/>
      <c r="F238" s="627"/>
      <c r="G238" s="627"/>
      <c r="H238" s="627"/>
      <c r="I238" s="627"/>
      <c r="J238" s="627"/>
      <c r="K238" s="627"/>
      <c r="L238" s="627"/>
      <c r="M238" s="627"/>
      <c r="N238" s="627"/>
      <c r="O238" s="627"/>
      <c r="P238" s="627"/>
      <c r="Q238" s="627"/>
      <c r="R238" s="627"/>
      <c r="S238" s="627"/>
      <c r="T238" s="627"/>
      <c r="U238" s="627"/>
      <c r="V238" s="627"/>
      <c r="W238" s="627"/>
      <c r="X238" s="627"/>
      <c r="Y238" s="627"/>
      <c r="Z238" s="627"/>
      <c r="AA238" s="627"/>
    </row>
    <row r="239" ht="14.25" customHeight="1">
      <c r="A239" s="627"/>
      <c r="B239" s="627"/>
      <c r="C239" s="627"/>
      <c r="D239" s="627"/>
      <c r="E239" s="627"/>
      <c r="F239" s="627"/>
      <c r="G239" s="627"/>
      <c r="H239" s="627"/>
      <c r="I239" s="627"/>
      <c r="J239" s="627"/>
      <c r="K239" s="627"/>
      <c r="L239" s="627"/>
      <c r="M239" s="627"/>
      <c r="N239" s="627"/>
      <c r="O239" s="627"/>
      <c r="P239" s="627"/>
      <c r="Q239" s="627"/>
      <c r="R239" s="627"/>
      <c r="S239" s="627"/>
      <c r="T239" s="627"/>
      <c r="U239" s="627"/>
      <c r="V239" s="627"/>
      <c r="W239" s="627"/>
      <c r="X239" s="627"/>
      <c r="Y239" s="627"/>
      <c r="Z239" s="627"/>
      <c r="AA239" s="627"/>
    </row>
    <row r="240" ht="14.25" customHeight="1">
      <c r="A240" s="627"/>
      <c r="B240" s="627"/>
      <c r="C240" s="627"/>
      <c r="D240" s="627"/>
      <c r="E240" s="627"/>
      <c r="F240" s="627"/>
      <c r="G240" s="627"/>
      <c r="H240" s="627"/>
      <c r="I240" s="627"/>
      <c r="J240" s="627"/>
      <c r="K240" s="627"/>
      <c r="L240" s="627"/>
      <c r="M240" s="627"/>
      <c r="N240" s="627"/>
      <c r="O240" s="627"/>
      <c r="P240" s="627"/>
      <c r="Q240" s="627"/>
      <c r="R240" s="627"/>
      <c r="S240" s="627"/>
      <c r="T240" s="627"/>
      <c r="U240" s="627"/>
      <c r="V240" s="627"/>
      <c r="W240" s="627"/>
      <c r="X240" s="627"/>
      <c r="Y240" s="627"/>
      <c r="Z240" s="627"/>
      <c r="AA240" s="627"/>
    </row>
    <row r="241" ht="14.25" customHeight="1">
      <c r="A241" s="627"/>
      <c r="B241" s="627"/>
      <c r="C241" s="627"/>
      <c r="D241" s="627"/>
      <c r="E241" s="627"/>
      <c r="F241" s="627"/>
      <c r="G241" s="627"/>
      <c r="H241" s="627"/>
      <c r="I241" s="627"/>
      <c r="J241" s="627"/>
      <c r="K241" s="627"/>
      <c r="L241" s="627"/>
      <c r="M241" s="627"/>
      <c r="N241" s="627"/>
      <c r="O241" s="627"/>
      <c r="P241" s="627"/>
      <c r="Q241" s="627"/>
      <c r="R241" s="627"/>
      <c r="S241" s="627"/>
      <c r="T241" s="627"/>
      <c r="U241" s="627"/>
      <c r="V241" s="627"/>
      <c r="W241" s="627"/>
      <c r="X241" s="627"/>
      <c r="Y241" s="627"/>
      <c r="Z241" s="627"/>
      <c r="AA241" s="627"/>
    </row>
    <row r="242" ht="14.25" customHeight="1">
      <c r="A242" s="627"/>
      <c r="B242" s="627"/>
      <c r="C242" s="627"/>
      <c r="D242" s="627"/>
      <c r="E242" s="627"/>
      <c r="F242" s="627"/>
      <c r="G242" s="627"/>
      <c r="H242" s="627"/>
      <c r="I242" s="627"/>
      <c r="J242" s="627"/>
      <c r="K242" s="627"/>
      <c r="L242" s="627"/>
      <c r="M242" s="627"/>
      <c r="N242" s="627"/>
      <c r="O242" s="627"/>
      <c r="P242" s="627"/>
      <c r="Q242" s="627"/>
      <c r="R242" s="627"/>
      <c r="S242" s="627"/>
      <c r="T242" s="627"/>
      <c r="U242" s="627"/>
      <c r="V242" s="627"/>
      <c r="W242" s="627"/>
      <c r="X242" s="627"/>
      <c r="Y242" s="627"/>
      <c r="Z242" s="627"/>
      <c r="AA242" s="627"/>
    </row>
    <row r="243" ht="14.25" customHeight="1">
      <c r="A243" s="627"/>
      <c r="B243" s="627"/>
      <c r="C243" s="627"/>
      <c r="D243" s="627"/>
      <c r="E243" s="627"/>
      <c r="F243" s="627"/>
      <c r="G243" s="627"/>
      <c r="H243" s="627"/>
      <c r="I243" s="627"/>
      <c r="J243" s="627"/>
      <c r="K243" s="627"/>
      <c r="L243" s="627"/>
      <c r="M243" s="627"/>
      <c r="N243" s="627"/>
      <c r="O243" s="627"/>
      <c r="P243" s="627"/>
      <c r="Q243" s="627"/>
      <c r="R243" s="627"/>
      <c r="S243" s="627"/>
      <c r="T243" s="627"/>
      <c r="U243" s="627"/>
      <c r="V243" s="627"/>
      <c r="W243" s="627"/>
      <c r="X243" s="627"/>
      <c r="Y243" s="627"/>
      <c r="Z243" s="627"/>
      <c r="AA243" s="627"/>
    </row>
    <row r="244" ht="14.25" customHeight="1">
      <c r="A244" s="627"/>
      <c r="B244" s="627"/>
      <c r="C244" s="627"/>
      <c r="D244" s="627"/>
      <c r="E244" s="627"/>
      <c r="F244" s="627"/>
      <c r="G244" s="627"/>
      <c r="H244" s="627"/>
      <c r="I244" s="627"/>
      <c r="J244" s="627"/>
      <c r="K244" s="627"/>
      <c r="L244" s="627"/>
      <c r="M244" s="627"/>
      <c r="N244" s="627"/>
      <c r="O244" s="627"/>
      <c r="P244" s="627"/>
      <c r="Q244" s="627"/>
      <c r="R244" s="627"/>
      <c r="S244" s="627"/>
      <c r="T244" s="627"/>
      <c r="U244" s="627"/>
      <c r="V244" s="627"/>
      <c r="W244" s="627"/>
      <c r="X244" s="627"/>
      <c r="Y244" s="627"/>
      <c r="Z244" s="627"/>
      <c r="AA244" s="627"/>
    </row>
    <row r="245" ht="14.25" customHeight="1">
      <c r="A245" s="627"/>
      <c r="B245" s="627"/>
      <c r="C245" s="627"/>
      <c r="D245" s="627"/>
      <c r="E245" s="627"/>
      <c r="F245" s="627"/>
      <c r="G245" s="627"/>
      <c r="H245" s="627"/>
      <c r="I245" s="627"/>
      <c r="J245" s="627"/>
      <c r="K245" s="627"/>
      <c r="L245" s="627"/>
      <c r="M245" s="627"/>
      <c r="N245" s="627"/>
      <c r="O245" s="627"/>
      <c r="P245" s="627"/>
      <c r="Q245" s="627"/>
      <c r="R245" s="627"/>
      <c r="S245" s="627"/>
      <c r="T245" s="627"/>
      <c r="U245" s="627"/>
      <c r="V245" s="627"/>
      <c r="W245" s="627"/>
      <c r="X245" s="627"/>
      <c r="Y245" s="627"/>
      <c r="Z245" s="627"/>
      <c r="AA245" s="627"/>
    </row>
    <row r="246" ht="14.25" customHeight="1">
      <c r="A246" s="627"/>
      <c r="B246" s="627"/>
      <c r="C246" s="627"/>
      <c r="D246" s="627"/>
      <c r="E246" s="627"/>
      <c r="F246" s="627"/>
      <c r="G246" s="627"/>
      <c r="H246" s="627"/>
      <c r="I246" s="627"/>
      <c r="J246" s="627"/>
      <c r="K246" s="627"/>
      <c r="L246" s="627"/>
      <c r="M246" s="627"/>
      <c r="N246" s="627"/>
      <c r="O246" s="627"/>
      <c r="P246" s="627"/>
      <c r="Q246" s="627"/>
      <c r="R246" s="627"/>
      <c r="S246" s="627"/>
      <c r="T246" s="627"/>
      <c r="U246" s="627"/>
      <c r="V246" s="627"/>
      <c r="W246" s="627"/>
      <c r="X246" s="627"/>
      <c r="Y246" s="627"/>
      <c r="Z246" s="627"/>
      <c r="AA246" s="627"/>
    </row>
    <row r="247" ht="14.25" customHeight="1">
      <c r="A247" s="627"/>
      <c r="B247" s="627"/>
      <c r="C247" s="627"/>
      <c r="D247" s="627"/>
      <c r="E247" s="627"/>
      <c r="F247" s="627"/>
      <c r="G247" s="627"/>
      <c r="H247" s="627"/>
      <c r="I247" s="627"/>
      <c r="J247" s="627"/>
      <c r="K247" s="627"/>
      <c r="L247" s="627"/>
      <c r="M247" s="627"/>
      <c r="N247" s="627"/>
      <c r="O247" s="627"/>
      <c r="P247" s="627"/>
      <c r="Q247" s="627"/>
      <c r="R247" s="627"/>
      <c r="S247" s="627"/>
      <c r="T247" s="627"/>
      <c r="U247" s="627"/>
      <c r="V247" s="627"/>
      <c r="W247" s="627"/>
      <c r="X247" s="627"/>
      <c r="Y247" s="627"/>
      <c r="Z247" s="627"/>
      <c r="AA247" s="627"/>
    </row>
    <row r="248" ht="14.25" customHeight="1">
      <c r="A248" s="627"/>
      <c r="B248" s="627"/>
      <c r="C248" s="627"/>
      <c r="D248" s="627"/>
      <c r="E248" s="627"/>
      <c r="F248" s="627"/>
      <c r="G248" s="627"/>
      <c r="H248" s="627"/>
      <c r="I248" s="627"/>
      <c r="J248" s="627"/>
      <c r="K248" s="627"/>
      <c r="L248" s="627"/>
      <c r="M248" s="627"/>
      <c r="N248" s="627"/>
      <c r="O248" s="627"/>
      <c r="P248" s="627"/>
      <c r="Q248" s="627"/>
      <c r="R248" s="627"/>
      <c r="S248" s="627"/>
      <c r="T248" s="627"/>
      <c r="U248" s="627"/>
      <c r="V248" s="627"/>
      <c r="W248" s="627"/>
      <c r="X248" s="627"/>
      <c r="Y248" s="627"/>
      <c r="Z248" s="627"/>
      <c r="AA248" s="627"/>
    </row>
    <row r="249" ht="14.25" customHeight="1">
      <c r="A249" s="627"/>
      <c r="B249" s="627"/>
      <c r="C249" s="627"/>
      <c r="D249" s="627"/>
      <c r="E249" s="627"/>
      <c r="F249" s="627"/>
      <c r="G249" s="627"/>
      <c r="H249" s="627"/>
      <c r="I249" s="627"/>
      <c r="J249" s="627"/>
      <c r="K249" s="627"/>
      <c r="L249" s="627"/>
      <c r="M249" s="627"/>
      <c r="N249" s="627"/>
      <c r="O249" s="627"/>
      <c r="P249" s="627"/>
      <c r="Q249" s="627"/>
      <c r="R249" s="627"/>
      <c r="S249" s="627"/>
      <c r="T249" s="627"/>
      <c r="U249" s="627"/>
      <c r="V249" s="627"/>
      <c r="W249" s="627"/>
      <c r="X249" s="627"/>
      <c r="Y249" s="627"/>
      <c r="Z249" s="627"/>
      <c r="AA249" s="627"/>
    </row>
    <row r="250" ht="14.25" customHeight="1">
      <c r="A250" s="627"/>
      <c r="B250" s="627"/>
      <c r="C250" s="627"/>
      <c r="D250" s="627"/>
      <c r="E250" s="627"/>
      <c r="F250" s="627"/>
      <c r="G250" s="627"/>
      <c r="H250" s="627"/>
      <c r="I250" s="627"/>
      <c r="J250" s="627"/>
      <c r="K250" s="627"/>
      <c r="L250" s="627"/>
      <c r="M250" s="627"/>
      <c r="N250" s="627"/>
      <c r="O250" s="627"/>
      <c r="P250" s="627"/>
      <c r="Q250" s="627"/>
      <c r="R250" s="627"/>
      <c r="S250" s="627"/>
      <c r="T250" s="627"/>
      <c r="U250" s="627"/>
      <c r="V250" s="627"/>
      <c r="W250" s="627"/>
      <c r="X250" s="627"/>
      <c r="Y250" s="627"/>
      <c r="Z250" s="627"/>
      <c r="AA250" s="627"/>
    </row>
    <row r="251" ht="14.25" customHeight="1">
      <c r="A251" s="627"/>
      <c r="B251" s="627"/>
      <c r="C251" s="627"/>
      <c r="D251" s="627"/>
      <c r="E251" s="627"/>
      <c r="F251" s="627"/>
      <c r="G251" s="627"/>
      <c r="H251" s="627"/>
      <c r="I251" s="627"/>
      <c r="J251" s="627"/>
      <c r="K251" s="627"/>
      <c r="L251" s="627"/>
      <c r="M251" s="627"/>
      <c r="N251" s="627"/>
      <c r="O251" s="627"/>
      <c r="P251" s="627"/>
      <c r="Q251" s="627"/>
      <c r="R251" s="627"/>
      <c r="S251" s="627"/>
      <c r="T251" s="627"/>
      <c r="U251" s="627"/>
      <c r="V251" s="627"/>
      <c r="W251" s="627"/>
      <c r="X251" s="627"/>
      <c r="Y251" s="627"/>
      <c r="Z251" s="627"/>
      <c r="AA251" s="627"/>
    </row>
    <row r="252" ht="14.25" customHeight="1">
      <c r="A252" s="627"/>
      <c r="B252" s="627"/>
      <c r="C252" s="627"/>
      <c r="D252" s="627"/>
      <c r="E252" s="627"/>
      <c r="F252" s="627"/>
      <c r="G252" s="627"/>
      <c r="H252" s="627"/>
      <c r="I252" s="627"/>
      <c r="J252" s="627"/>
      <c r="K252" s="627"/>
      <c r="L252" s="627"/>
      <c r="M252" s="627"/>
      <c r="N252" s="627"/>
      <c r="O252" s="627"/>
      <c r="P252" s="627"/>
      <c r="Q252" s="627"/>
      <c r="R252" s="627"/>
      <c r="S252" s="627"/>
      <c r="T252" s="627"/>
      <c r="U252" s="627"/>
      <c r="V252" s="627"/>
      <c r="W252" s="627"/>
      <c r="X252" s="627"/>
      <c r="Y252" s="627"/>
      <c r="Z252" s="627"/>
      <c r="AA252" s="627"/>
    </row>
    <row r="253" ht="14.25" customHeight="1">
      <c r="A253" s="627"/>
      <c r="B253" s="627"/>
      <c r="C253" s="627"/>
      <c r="D253" s="627"/>
      <c r="E253" s="627"/>
      <c r="F253" s="627"/>
      <c r="G253" s="627"/>
      <c r="H253" s="627"/>
      <c r="I253" s="627"/>
      <c r="J253" s="627"/>
      <c r="K253" s="627"/>
      <c r="L253" s="627"/>
      <c r="M253" s="627"/>
      <c r="N253" s="627"/>
      <c r="O253" s="627"/>
      <c r="P253" s="627"/>
      <c r="Q253" s="627"/>
      <c r="R253" s="627"/>
      <c r="S253" s="627"/>
      <c r="T253" s="627"/>
      <c r="U253" s="627"/>
      <c r="V253" s="627"/>
      <c r="W253" s="627"/>
      <c r="X253" s="627"/>
      <c r="Y253" s="627"/>
      <c r="Z253" s="627"/>
      <c r="AA253" s="627"/>
    </row>
    <row r="254" ht="14.25" customHeight="1">
      <c r="A254" s="627"/>
      <c r="B254" s="627"/>
      <c r="C254" s="627"/>
      <c r="D254" s="627"/>
      <c r="E254" s="627"/>
      <c r="F254" s="627"/>
      <c r="G254" s="627"/>
      <c r="H254" s="627"/>
      <c r="I254" s="627"/>
      <c r="J254" s="627"/>
      <c r="K254" s="627"/>
      <c r="L254" s="627"/>
      <c r="M254" s="627"/>
      <c r="N254" s="627"/>
      <c r="O254" s="627"/>
      <c r="P254" s="627"/>
      <c r="Q254" s="627"/>
      <c r="R254" s="627"/>
      <c r="S254" s="627"/>
      <c r="T254" s="627"/>
      <c r="U254" s="627"/>
      <c r="V254" s="627"/>
      <c r="W254" s="627"/>
      <c r="X254" s="627"/>
      <c r="Y254" s="627"/>
      <c r="Z254" s="627"/>
      <c r="AA254" s="627"/>
    </row>
    <row r="255" ht="14.25" customHeight="1">
      <c r="A255" s="627"/>
      <c r="B255" s="627"/>
      <c r="C255" s="627"/>
      <c r="D255" s="627"/>
      <c r="E255" s="627"/>
      <c r="F255" s="627"/>
      <c r="G255" s="627"/>
      <c r="H255" s="627"/>
      <c r="I255" s="627"/>
      <c r="J255" s="627"/>
      <c r="K255" s="627"/>
      <c r="L255" s="627"/>
      <c r="M255" s="627"/>
      <c r="N255" s="627"/>
      <c r="O255" s="627"/>
      <c r="P255" s="627"/>
      <c r="Q255" s="627"/>
      <c r="R255" s="627"/>
      <c r="S255" s="627"/>
      <c r="T255" s="627"/>
      <c r="U255" s="627"/>
      <c r="V255" s="627"/>
      <c r="W255" s="627"/>
      <c r="X255" s="627"/>
      <c r="Y255" s="627"/>
      <c r="Z255" s="627"/>
      <c r="AA255" s="627"/>
    </row>
    <row r="256" ht="14.25" customHeight="1">
      <c r="A256" s="627"/>
      <c r="B256" s="627"/>
      <c r="C256" s="627"/>
      <c r="D256" s="627"/>
      <c r="E256" s="627"/>
      <c r="F256" s="627"/>
      <c r="G256" s="627"/>
      <c r="H256" s="627"/>
      <c r="I256" s="627"/>
      <c r="J256" s="627"/>
      <c r="K256" s="627"/>
      <c r="L256" s="627"/>
      <c r="M256" s="627"/>
      <c r="N256" s="627"/>
      <c r="O256" s="627"/>
      <c r="P256" s="627"/>
      <c r="Q256" s="627"/>
      <c r="R256" s="627"/>
      <c r="S256" s="627"/>
      <c r="T256" s="627"/>
      <c r="U256" s="627"/>
      <c r="V256" s="627"/>
      <c r="W256" s="627"/>
      <c r="X256" s="627"/>
      <c r="Y256" s="627"/>
      <c r="Z256" s="627"/>
      <c r="AA256" s="627"/>
    </row>
    <row r="257" ht="14.25" customHeight="1">
      <c r="A257" s="627"/>
      <c r="B257" s="627"/>
      <c r="C257" s="627"/>
      <c r="D257" s="627"/>
      <c r="E257" s="627"/>
      <c r="F257" s="627"/>
      <c r="G257" s="627"/>
      <c r="H257" s="627"/>
      <c r="I257" s="627"/>
      <c r="J257" s="627"/>
      <c r="K257" s="627"/>
      <c r="L257" s="627"/>
      <c r="M257" s="627"/>
      <c r="N257" s="627"/>
      <c r="O257" s="627"/>
      <c r="P257" s="627"/>
      <c r="Q257" s="627"/>
      <c r="R257" s="627"/>
      <c r="S257" s="627"/>
      <c r="T257" s="627"/>
      <c r="U257" s="627"/>
      <c r="V257" s="627"/>
      <c r="W257" s="627"/>
      <c r="X257" s="627"/>
      <c r="Y257" s="627"/>
      <c r="Z257" s="627"/>
      <c r="AA257" s="627"/>
    </row>
    <row r="258" ht="14.25" customHeight="1">
      <c r="A258" s="627"/>
      <c r="B258" s="627"/>
      <c r="C258" s="627"/>
      <c r="D258" s="627"/>
      <c r="E258" s="627"/>
      <c r="F258" s="627"/>
      <c r="G258" s="627"/>
      <c r="H258" s="627"/>
      <c r="I258" s="627"/>
      <c r="J258" s="627"/>
      <c r="K258" s="627"/>
      <c r="L258" s="627"/>
      <c r="M258" s="627"/>
      <c r="N258" s="627"/>
      <c r="O258" s="627"/>
      <c r="P258" s="627"/>
      <c r="Q258" s="627"/>
      <c r="R258" s="627"/>
      <c r="S258" s="627"/>
      <c r="T258" s="627"/>
      <c r="U258" s="627"/>
      <c r="V258" s="627"/>
      <c r="W258" s="627"/>
      <c r="X258" s="627"/>
      <c r="Y258" s="627"/>
      <c r="Z258" s="627"/>
      <c r="AA258" s="627"/>
    </row>
    <row r="259" ht="14.25" customHeight="1">
      <c r="A259" s="627"/>
      <c r="B259" s="627"/>
      <c r="C259" s="627"/>
      <c r="D259" s="627"/>
      <c r="E259" s="627"/>
      <c r="F259" s="627"/>
      <c r="G259" s="627"/>
      <c r="H259" s="627"/>
      <c r="I259" s="627"/>
      <c r="J259" s="627"/>
      <c r="K259" s="627"/>
      <c r="L259" s="627"/>
      <c r="M259" s="627"/>
      <c r="N259" s="627"/>
      <c r="O259" s="627"/>
      <c r="P259" s="627"/>
      <c r="Q259" s="627"/>
      <c r="R259" s="627"/>
      <c r="S259" s="627"/>
      <c r="T259" s="627"/>
      <c r="U259" s="627"/>
      <c r="V259" s="627"/>
      <c r="W259" s="627"/>
      <c r="X259" s="627"/>
      <c r="Y259" s="627"/>
      <c r="Z259" s="627"/>
      <c r="AA259" s="627"/>
    </row>
    <row r="260" ht="14.25" customHeight="1">
      <c r="A260" s="627"/>
      <c r="B260" s="627"/>
      <c r="C260" s="627"/>
      <c r="D260" s="627"/>
      <c r="E260" s="627"/>
      <c r="F260" s="627"/>
      <c r="G260" s="627"/>
      <c r="H260" s="627"/>
      <c r="I260" s="627"/>
      <c r="J260" s="627"/>
      <c r="K260" s="627"/>
      <c r="L260" s="627"/>
      <c r="M260" s="627"/>
      <c r="N260" s="627"/>
      <c r="O260" s="627"/>
      <c r="P260" s="627"/>
      <c r="Q260" s="627"/>
      <c r="R260" s="627"/>
      <c r="S260" s="627"/>
      <c r="T260" s="627"/>
      <c r="U260" s="627"/>
      <c r="V260" s="627"/>
      <c r="W260" s="627"/>
      <c r="X260" s="627"/>
      <c r="Y260" s="627"/>
      <c r="Z260" s="627"/>
      <c r="AA260" s="627"/>
    </row>
    <row r="261" ht="14.25" customHeight="1">
      <c r="A261" s="627"/>
      <c r="B261" s="627"/>
      <c r="C261" s="627"/>
      <c r="D261" s="627"/>
      <c r="E261" s="627"/>
      <c r="F261" s="627"/>
      <c r="G261" s="627"/>
      <c r="H261" s="627"/>
      <c r="I261" s="627"/>
      <c r="J261" s="627"/>
      <c r="K261" s="627"/>
      <c r="L261" s="627"/>
      <c r="M261" s="627"/>
      <c r="N261" s="627"/>
      <c r="O261" s="627"/>
      <c r="P261" s="627"/>
      <c r="Q261" s="627"/>
      <c r="R261" s="627"/>
      <c r="S261" s="627"/>
      <c r="T261" s="627"/>
      <c r="U261" s="627"/>
      <c r="V261" s="627"/>
      <c r="W261" s="627"/>
      <c r="X261" s="627"/>
      <c r="Y261" s="627"/>
      <c r="Z261" s="627"/>
      <c r="AA261" s="627"/>
    </row>
    <row r="262" ht="14.25" customHeight="1">
      <c r="A262" s="627"/>
      <c r="B262" s="627"/>
      <c r="C262" s="627"/>
      <c r="D262" s="627"/>
      <c r="E262" s="627"/>
      <c r="F262" s="627"/>
      <c r="G262" s="627"/>
      <c r="H262" s="627"/>
      <c r="I262" s="627"/>
      <c r="J262" s="627"/>
      <c r="K262" s="627"/>
      <c r="L262" s="627"/>
      <c r="M262" s="627"/>
      <c r="N262" s="627"/>
      <c r="O262" s="627"/>
      <c r="P262" s="627"/>
      <c r="Q262" s="627"/>
      <c r="R262" s="627"/>
      <c r="S262" s="627"/>
      <c r="T262" s="627"/>
      <c r="U262" s="627"/>
      <c r="V262" s="627"/>
      <c r="W262" s="627"/>
      <c r="X262" s="627"/>
      <c r="Y262" s="627"/>
      <c r="Z262" s="627"/>
      <c r="AA262" s="627"/>
    </row>
    <row r="263" ht="14.25" customHeight="1">
      <c r="A263" s="627"/>
      <c r="B263" s="627"/>
      <c r="C263" s="627"/>
      <c r="D263" s="627"/>
      <c r="E263" s="627"/>
      <c r="F263" s="627"/>
      <c r="G263" s="627"/>
      <c r="H263" s="627"/>
      <c r="I263" s="627"/>
      <c r="J263" s="627"/>
      <c r="K263" s="627"/>
      <c r="L263" s="627"/>
      <c r="M263" s="627"/>
      <c r="N263" s="627"/>
      <c r="O263" s="627"/>
      <c r="P263" s="627"/>
      <c r="Q263" s="627"/>
      <c r="R263" s="627"/>
      <c r="S263" s="627"/>
      <c r="T263" s="627"/>
      <c r="U263" s="627"/>
      <c r="V263" s="627"/>
      <c r="W263" s="627"/>
      <c r="X263" s="627"/>
      <c r="Y263" s="627"/>
      <c r="Z263" s="627"/>
      <c r="AA263" s="627"/>
    </row>
    <row r="264" ht="14.25" customHeight="1">
      <c r="A264" s="627"/>
      <c r="B264" s="627"/>
      <c r="C264" s="627"/>
      <c r="D264" s="627"/>
      <c r="E264" s="627"/>
      <c r="F264" s="627"/>
      <c r="G264" s="627"/>
      <c r="H264" s="627"/>
      <c r="I264" s="627"/>
      <c r="J264" s="627"/>
      <c r="K264" s="627"/>
      <c r="L264" s="627"/>
      <c r="M264" s="627"/>
      <c r="N264" s="627"/>
      <c r="O264" s="627"/>
      <c r="P264" s="627"/>
      <c r="Q264" s="627"/>
      <c r="R264" s="627"/>
      <c r="S264" s="627"/>
      <c r="T264" s="627"/>
      <c r="U264" s="627"/>
      <c r="V264" s="627"/>
      <c r="W264" s="627"/>
      <c r="X264" s="627"/>
      <c r="Y264" s="627"/>
      <c r="Z264" s="627"/>
      <c r="AA264" s="627"/>
    </row>
    <row r="265" ht="14.25" customHeight="1">
      <c r="A265" s="627"/>
      <c r="B265" s="627"/>
      <c r="C265" s="627"/>
      <c r="D265" s="627"/>
      <c r="E265" s="627"/>
      <c r="F265" s="627"/>
      <c r="G265" s="627"/>
      <c r="H265" s="627"/>
      <c r="I265" s="627"/>
      <c r="J265" s="627"/>
      <c r="K265" s="627"/>
      <c r="L265" s="627"/>
      <c r="M265" s="627"/>
      <c r="N265" s="627"/>
      <c r="O265" s="627"/>
      <c r="P265" s="627"/>
      <c r="Q265" s="627"/>
      <c r="R265" s="627"/>
      <c r="S265" s="627"/>
      <c r="T265" s="627"/>
      <c r="U265" s="627"/>
      <c r="V265" s="627"/>
      <c r="W265" s="627"/>
      <c r="X265" s="627"/>
      <c r="Y265" s="627"/>
      <c r="Z265" s="627"/>
      <c r="AA265" s="627"/>
    </row>
    <row r="266" ht="14.25" customHeight="1">
      <c r="A266" s="627"/>
      <c r="B266" s="627"/>
      <c r="C266" s="627"/>
      <c r="D266" s="627"/>
      <c r="E266" s="627"/>
      <c r="F266" s="627"/>
      <c r="G266" s="627"/>
      <c r="H266" s="627"/>
      <c r="I266" s="627"/>
      <c r="J266" s="627"/>
      <c r="K266" s="627"/>
      <c r="L266" s="627"/>
      <c r="M266" s="627"/>
      <c r="N266" s="627"/>
      <c r="O266" s="627"/>
      <c r="P266" s="627"/>
      <c r="Q266" s="627"/>
      <c r="R266" s="627"/>
      <c r="S266" s="627"/>
      <c r="T266" s="627"/>
      <c r="U266" s="627"/>
      <c r="V266" s="627"/>
      <c r="W266" s="627"/>
      <c r="X266" s="627"/>
      <c r="Y266" s="627"/>
      <c r="Z266" s="627"/>
      <c r="AA266" s="627"/>
    </row>
    <row r="267" ht="14.25" customHeight="1">
      <c r="A267" s="627"/>
      <c r="B267" s="627"/>
      <c r="C267" s="627"/>
      <c r="D267" s="627"/>
      <c r="E267" s="627"/>
      <c r="F267" s="627"/>
      <c r="G267" s="627"/>
      <c r="H267" s="627"/>
      <c r="I267" s="627"/>
      <c r="J267" s="627"/>
      <c r="K267" s="627"/>
      <c r="L267" s="627"/>
      <c r="M267" s="627"/>
      <c r="N267" s="627"/>
      <c r="O267" s="627"/>
      <c r="P267" s="627"/>
      <c r="Q267" s="627"/>
      <c r="R267" s="627"/>
      <c r="S267" s="627"/>
      <c r="T267" s="627"/>
      <c r="U267" s="627"/>
      <c r="V267" s="627"/>
      <c r="W267" s="627"/>
      <c r="X267" s="627"/>
      <c r="Y267" s="627"/>
      <c r="Z267" s="627"/>
      <c r="AA267" s="627"/>
    </row>
    <row r="268" ht="14.25" customHeight="1">
      <c r="A268" s="627"/>
      <c r="B268" s="627"/>
      <c r="C268" s="627"/>
      <c r="D268" s="627"/>
      <c r="E268" s="627"/>
      <c r="F268" s="627"/>
      <c r="G268" s="627"/>
      <c r="H268" s="627"/>
      <c r="I268" s="627"/>
      <c r="J268" s="627"/>
      <c r="K268" s="627"/>
      <c r="L268" s="627"/>
      <c r="M268" s="627"/>
      <c r="N268" s="627"/>
      <c r="O268" s="627"/>
      <c r="P268" s="627"/>
      <c r="Q268" s="627"/>
      <c r="R268" s="627"/>
      <c r="S268" s="627"/>
      <c r="T268" s="627"/>
      <c r="U268" s="627"/>
      <c r="V268" s="627"/>
      <c r="W268" s="627"/>
      <c r="X268" s="627"/>
      <c r="Y268" s="627"/>
      <c r="Z268" s="627"/>
      <c r="AA268" s="627"/>
    </row>
    <row r="269" ht="14.25" customHeight="1">
      <c r="A269" s="627"/>
      <c r="B269" s="627"/>
      <c r="C269" s="627"/>
      <c r="D269" s="627"/>
      <c r="E269" s="627"/>
      <c r="F269" s="627"/>
      <c r="G269" s="627"/>
      <c r="H269" s="627"/>
      <c r="I269" s="627"/>
      <c r="J269" s="627"/>
      <c r="K269" s="627"/>
      <c r="L269" s="627"/>
      <c r="M269" s="627"/>
      <c r="N269" s="627"/>
      <c r="O269" s="627"/>
      <c r="P269" s="627"/>
      <c r="Q269" s="627"/>
      <c r="R269" s="627"/>
      <c r="S269" s="627"/>
      <c r="T269" s="627"/>
      <c r="U269" s="627"/>
      <c r="V269" s="627"/>
      <c r="W269" s="627"/>
      <c r="X269" s="627"/>
      <c r="Y269" s="627"/>
      <c r="Z269" s="627"/>
      <c r="AA269" s="627"/>
    </row>
    <row r="270" ht="14.25" customHeight="1">
      <c r="A270" s="627"/>
      <c r="B270" s="627"/>
      <c r="C270" s="627"/>
      <c r="D270" s="627"/>
      <c r="E270" s="627"/>
      <c r="F270" s="627"/>
      <c r="G270" s="627"/>
      <c r="H270" s="627"/>
      <c r="I270" s="627"/>
      <c r="J270" s="627"/>
      <c r="K270" s="627"/>
      <c r="L270" s="627"/>
      <c r="M270" s="627"/>
      <c r="N270" s="627"/>
      <c r="O270" s="627"/>
      <c r="P270" s="627"/>
      <c r="Q270" s="627"/>
      <c r="R270" s="627"/>
      <c r="S270" s="627"/>
      <c r="T270" s="627"/>
      <c r="U270" s="627"/>
      <c r="V270" s="627"/>
      <c r="W270" s="627"/>
      <c r="X270" s="627"/>
      <c r="Y270" s="627"/>
      <c r="Z270" s="627"/>
      <c r="AA270" s="627"/>
    </row>
    <row r="271" ht="14.25" customHeight="1">
      <c r="A271" s="627"/>
      <c r="B271" s="627"/>
      <c r="C271" s="627"/>
      <c r="D271" s="627"/>
      <c r="E271" s="627"/>
      <c r="F271" s="627"/>
      <c r="G271" s="627"/>
      <c r="H271" s="627"/>
      <c r="I271" s="627"/>
      <c r="J271" s="627"/>
      <c r="K271" s="627"/>
      <c r="L271" s="627"/>
      <c r="M271" s="627"/>
      <c r="N271" s="627"/>
      <c r="O271" s="627"/>
      <c r="P271" s="627"/>
      <c r="Q271" s="627"/>
      <c r="R271" s="627"/>
      <c r="S271" s="627"/>
      <c r="T271" s="627"/>
      <c r="U271" s="627"/>
      <c r="V271" s="627"/>
      <c r="W271" s="627"/>
      <c r="X271" s="627"/>
      <c r="Y271" s="627"/>
      <c r="Z271" s="627"/>
      <c r="AA271" s="627"/>
    </row>
    <row r="272" ht="14.25" customHeight="1">
      <c r="A272" s="627"/>
      <c r="B272" s="627"/>
      <c r="C272" s="627"/>
      <c r="D272" s="627"/>
      <c r="E272" s="627"/>
      <c r="F272" s="627"/>
      <c r="G272" s="627"/>
      <c r="H272" s="627"/>
      <c r="I272" s="627"/>
      <c r="J272" s="627"/>
      <c r="K272" s="627"/>
      <c r="L272" s="627"/>
      <c r="M272" s="627"/>
      <c r="N272" s="627"/>
      <c r="O272" s="627"/>
      <c r="P272" s="627"/>
      <c r="Q272" s="627"/>
      <c r="R272" s="627"/>
      <c r="S272" s="627"/>
      <c r="T272" s="627"/>
      <c r="U272" s="627"/>
      <c r="V272" s="627"/>
      <c r="W272" s="627"/>
      <c r="X272" s="627"/>
      <c r="Y272" s="627"/>
      <c r="Z272" s="627"/>
      <c r="AA272" s="627"/>
    </row>
    <row r="273" ht="14.25" customHeight="1">
      <c r="A273" s="627"/>
      <c r="B273" s="627"/>
      <c r="C273" s="627"/>
      <c r="D273" s="627"/>
      <c r="E273" s="627"/>
      <c r="F273" s="627"/>
      <c r="G273" s="627"/>
      <c r="H273" s="627"/>
      <c r="I273" s="627"/>
      <c r="J273" s="627"/>
      <c r="K273" s="627"/>
      <c r="L273" s="627"/>
      <c r="M273" s="627"/>
      <c r="N273" s="627"/>
      <c r="O273" s="627"/>
      <c r="P273" s="627"/>
      <c r="Q273" s="627"/>
      <c r="R273" s="627"/>
      <c r="S273" s="627"/>
      <c r="T273" s="627"/>
      <c r="U273" s="627"/>
      <c r="V273" s="627"/>
      <c r="W273" s="627"/>
      <c r="X273" s="627"/>
      <c r="Y273" s="627"/>
      <c r="Z273" s="627"/>
      <c r="AA273" s="627"/>
    </row>
    <row r="274" ht="14.25" customHeight="1">
      <c r="A274" s="627"/>
      <c r="B274" s="627"/>
      <c r="C274" s="627"/>
      <c r="D274" s="627"/>
      <c r="E274" s="627"/>
      <c r="F274" s="627"/>
      <c r="G274" s="627"/>
      <c r="H274" s="627"/>
      <c r="I274" s="627"/>
      <c r="J274" s="627"/>
      <c r="K274" s="627"/>
      <c r="L274" s="627"/>
      <c r="M274" s="627"/>
      <c r="N274" s="627"/>
      <c r="O274" s="627"/>
      <c r="P274" s="627"/>
      <c r="Q274" s="627"/>
      <c r="R274" s="627"/>
      <c r="S274" s="627"/>
      <c r="T274" s="627"/>
      <c r="U274" s="627"/>
      <c r="V274" s="627"/>
      <c r="W274" s="627"/>
      <c r="X274" s="627"/>
      <c r="Y274" s="627"/>
      <c r="Z274" s="627"/>
      <c r="AA274" s="627"/>
    </row>
    <row r="275" ht="14.25" customHeight="1">
      <c r="A275" s="627"/>
      <c r="B275" s="627"/>
      <c r="C275" s="627"/>
      <c r="D275" s="627"/>
      <c r="E275" s="627"/>
      <c r="F275" s="627"/>
      <c r="G275" s="627"/>
      <c r="H275" s="627"/>
      <c r="I275" s="627"/>
      <c r="J275" s="627"/>
      <c r="K275" s="627"/>
      <c r="L275" s="627"/>
      <c r="M275" s="627"/>
      <c r="N275" s="627"/>
      <c r="O275" s="627"/>
      <c r="P275" s="627"/>
      <c r="Q275" s="627"/>
      <c r="R275" s="627"/>
      <c r="S275" s="627"/>
      <c r="T275" s="627"/>
      <c r="U275" s="627"/>
      <c r="V275" s="627"/>
      <c r="W275" s="627"/>
      <c r="X275" s="627"/>
      <c r="Y275" s="627"/>
      <c r="Z275" s="627"/>
      <c r="AA275" s="627"/>
    </row>
    <row r="276" ht="14.25" customHeight="1">
      <c r="A276" s="627"/>
      <c r="B276" s="627"/>
      <c r="C276" s="627"/>
      <c r="D276" s="627"/>
      <c r="E276" s="627"/>
      <c r="F276" s="627"/>
      <c r="G276" s="627"/>
      <c r="H276" s="627"/>
      <c r="I276" s="627"/>
      <c r="J276" s="627"/>
      <c r="K276" s="627"/>
      <c r="L276" s="627"/>
      <c r="M276" s="627"/>
      <c r="N276" s="627"/>
      <c r="O276" s="627"/>
      <c r="P276" s="627"/>
      <c r="Q276" s="627"/>
      <c r="R276" s="627"/>
      <c r="S276" s="627"/>
      <c r="T276" s="627"/>
      <c r="U276" s="627"/>
      <c r="V276" s="627"/>
      <c r="W276" s="627"/>
      <c r="X276" s="627"/>
      <c r="Y276" s="627"/>
      <c r="Z276" s="627"/>
      <c r="AA276" s="627"/>
    </row>
    <row r="277" ht="14.25" customHeight="1">
      <c r="A277" s="627"/>
      <c r="B277" s="627"/>
      <c r="C277" s="627"/>
      <c r="D277" s="627"/>
      <c r="E277" s="627"/>
      <c r="F277" s="627"/>
      <c r="G277" s="627"/>
      <c r="H277" s="627"/>
      <c r="I277" s="627"/>
      <c r="J277" s="627"/>
      <c r="K277" s="627"/>
      <c r="L277" s="627"/>
      <c r="M277" s="627"/>
      <c r="N277" s="627"/>
      <c r="O277" s="627"/>
      <c r="P277" s="627"/>
      <c r="Q277" s="627"/>
      <c r="R277" s="627"/>
      <c r="S277" s="627"/>
      <c r="T277" s="627"/>
      <c r="U277" s="627"/>
      <c r="V277" s="627"/>
      <c r="W277" s="627"/>
      <c r="X277" s="627"/>
      <c r="Y277" s="627"/>
      <c r="Z277" s="627"/>
      <c r="AA277" s="627"/>
    </row>
    <row r="278" ht="14.25" customHeight="1">
      <c r="A278" s="627"/>
      <c r="B278" s="627"/>
      <c r="C278" s="627"/>
      <c r="D278" s="627"/>
      <c r="E278" s="627"/>
      <c r="F278" s="627"/>
      <c r="G278" s="627"/>
      <c r="H278" s="627"/>
      <c r="I278" s="627"/>
      <c r="J278" s="627"/>
      <c r="K278" s="627"/>
      <c r="L278" s="627"/>
      <c r="M278" s="627"/>
      <c r="N278" s="627"/>
      <c r="O278" s="627"/>
      <c r="P278" s="627"/>
      <c r="Q278" s="627"/>
      <c r="R278" s="627"/>
      <c r="S278" s="627"/>
      <c r="T278" s="627"/>
      <c r="U278" s="627"/>
      <c r="V278" s="627"/>
      <c r="W278" s="627"/>
      <c r="X278" s="627"/>
      <c r="Y278" s="627"/>
      <c r="Z278" s="627"/>
      <c r="AA278" s="627"/>
    </row>
    <row r="279" ht="14.25" customHeight="1">
      <c r="A279" s="627"/>
      <c r="B279" s="627"/>
      <c r="C279" s="627"/>
      <c r="D279" s="627"/>
      <c r="E279" s="627"/>
      <c r="F279" s="627"/>
      <c r="G279" s="627"/>
      <c r="H279" s="627"/>
      <c r="I279" s="627"/>
      <c r="J279" s="627"/>
      <c r="K279" s="627"/>
      <c r="L279" s="627"/>
      <c r="M279" s="627"/>
      <c r="N279" s="627"/>
      <c r="O279" s="627"/>
      <c r="P279" s="627"/>
      <c r="Q279" s="627"/>
      <c r="R279" s="627"/>
      <c r="S279" s="627"/>
      <c r="T279" s="627"/>
      <c r="U279" s="627"/>
      <c r="V279" s="627"/>
      <c r="W279" s="627"/>
      <c r="X279" s="627"/>
      <c r="Y279" s="627"/>
      <c r="Z279" s="627"/>
      <c r="AA279" s="627"/>
    </row>
    <row r="280" ht="14.25" customHeight="1">
      <c r="A280" s="627"/>
      <c r="B280" s="627"/>
      <c r="C280" s="627"/>
      <c r="D280" s="627"/>
      <c r="E280" s="627"/>
      <c r="F280" s="627"/>
      <c r="G280" s="627"/>
      <c r="H280" s="627"/>
      <c r="I280" s="627"/>
      <c r="J280" s="627"/>
      <c r="K280" s="627"/>
      <c r="L280" s="627"/>
      <c r="M280" s="627"/>
      <c r="N280" s="627"/>
      <c r="O280" s="627"/>
      <c r="P280" s="627"/>
      <c r="Q280" s="627"/>
      <c r="R280" s="627"/>
      <c r="S280" s="627"/>
      <c r="T280" s="627"/>
      <c r="U280" s="627"/>
      <c r="V280" s="627"/>
      <c r="W280" s="627"/>
      <c r="X280" s="627"/>
      <c r="Y280" s="627"/>
      <c r="Z280" s="627"/>
      <c r="AA280" s="627"/>
    </row>
    <row r="281" ht="14.25" customHeight="1">
      <c r="A281" s="627"/>
      <c r="B281" s="627"/>
      <c r="C281" s="627"/>
      <c r="D281" s="627"/>
      <c r="E281" s="627"/>
      <c r="F281" s="627"/>
      <c r="G281" s="627"/>
      <c r="H281" s="627"/>
      <c r="I281" s="627"/>
      <c r="J281" s="627"/>
      <c r="K281" s="627"/>
      <c r="L281" s="627"/>
      <c r="M281" s="627"/>
      <c r="N281" s="627"/>
      <c r="O281" s="627"/>
      <c r="P281" s="627"/>
      <c r="Q281" s="627"/>
      <c r="R281" s="627"/>
      <c r="S281" s="627"/>
      <c r="T281" s="627"/>
      <c r="U281" s="627"/>
      <c r="V281" s="627"/>
      <c r="W281" s="627"/>
      <c r="X281" s="627"/>
      <c r="Y281" s="627"/>
      <c r="Z281" s="627"/>
      <c r="AA281" s="627"/>
    </row>
    <row r="282" ht="14.25" customHeight="1">
      <c r="A282" s="627"/>
      <c r="B282" s="627"/>
      <c r="C282" s="627"/>
      <c r="D282" s="627"/>
      <c r="E282" s="627"/>
      <c r="F282" s="627"/>
      <c r="G282" s="627"/>
      <c r="H282" s="627"/>
      <c r="I282" s="627"/>
      <c r="J282" s="627"/>
      <c r="K282" s="627"/>
      <c r="L282" s="627"/>
      <c r="M282" s="627"/>
      <c r="N282" s="627"/>
      <c r="O282" s="627"/>
      <c r="P282" s="627"/>
      <c r="Q282" s="627"/>
      <c r="R282" s="627"/>
      <c r="S282" s="627"/>
      <c r="T282" s="627"/>
      <c r="U282" s="627"/>
      <c r="V282" s="627"/>
      <c r="W282" s="627"/>
      <c r="X282" s="627"/>
      <c r="Y282" s="627"/>
      <c r="Z282" s="627"/>
      <c r="AA282" s="627"/>
    </row>
    <row r="283" ht="14.25" customHeight="1">
      <c r="A283" s="627"/>
      <c r="B283" s="627"/>
      <c r="C283" s="627"/>
      <c r="D283" s="627"/>
      <c r="E283" s="627"/>
      <c r="F283" s="627"/>
      <c r="G283" s="627"/>
      <c r="H283" s="627"/>
      <c r="I283" s="627"/>
      <c r="J283" s="627"/>
      <c r="K283" s="627"/>
      <c r="L283" s="627"/>
      <c r="M283" s="627"/>
      <c r="N283" s="627"/>
      <c r="O283" s="627"/>
      <c r="P283" s="627"/>
      <c r="Q283" s="627"/>
      <c r="R283" s="627"/>
      <c r="S283" s="627"/>
      <c r="T283" s="627"/>
      <c r="U283" s="627"/>
      <c r="V283" s="627"/>
      <c r="W283" s="627"/>
      <c r="X283" s="627"/>
      <c r="Y283" s="627"/>
      <c r="Z283" s="627"/>
      <c r="AA283" s="627"/>
    </row>
    <row r="284" ht="14.25" customHeight="1">
      <c r="A284" s="627"/>
      <c r="B284" s="627"/>
      <c r="C284" s="627"/>
      <c r="D284" s="627"/>
      <c r="E284" s="627"/>
      <c r="F284" s="627"/>
      <c r="G284" s="627"/>
      <c r="H284" s="627"/>
      <c r="I284" s="627"/>
      <c r="J284" s="627"/>
      <c r="K284" s="627"/>
      <c r="L284" s="627"/>
      <c r="M284" s="627"/>
      <c r="N284" s="627"/>
      <c r="O284" s="627"/>
      <c r="P284" s="627"/>
      <c r="Q284" s="627"/>
      <c r="R284" s="627"/>
      <c r="S284" s="627"/>
      <c r="T284" s="627"/>
      <c r="U284" s="627"/>
      <c r="V284" s="627"/>
      <c r="W284" s="627"/>
      <c r="X284" s="627"/>
      <c r="Y284" s="627"/>
      <c r="Z284" s="627"/>
      <c r="AA284" s="627"/>
    </row>
    <row r="285" ht="14.25" customHeight="1">
      <c r="A285" s="627"/>
      <c r="B285" s="627"/>
      <c r="C285" s="627"/>
      <c r="D285" s="627"/>
      <c r="E285" s="627"/>
      <c r="F285" s="627"/>
      <c r="G285" s="627"/>
      <c r="H285" s="627"/>
      <c r="I285" s="627"/>
      <c r="J285" s="627"/>
      <c r="K285" s="627"/>
      <c r="L285" s="627"/>
      <c r="M285" s="627"/>
      <c r="N285" s="627"/>
      <c r="O285" s="627"/>
      <c r="P285" s="627"/>
      <c r="Q285" s="627"/>
      <c r="R285" s="627"/>
      <c r="S285" s="627"/>
      <c r="T285" s="627"/>
      <c r="U285" s="627"/>
      <c r="V285" s="627"/>
      <c r="W285" s="627"/>
      <c r="X285" s="627"/>
      <c r="Y285" s="627"/>
      <c r="Z285" s="627"/>
      <c r="AA285" s="627"/>
    </row>
    <row r="286" ht="14.25" customHeight="1">
      <c r="A286" s="627"/>
      <c r="B286" s="627"/>
      <c r="C286" s="627"/>
      <c r="D286" s="627"/>
      <c r="E286" s="627"/>
      <c r="F286" s="627"/>
      <c r="G286" s="627"/>
      <c r="H286" s="627"/>
      <c r="I286" s="627"/>
      <c r="J286" s="627"/>
      <c r="K286" s="627"/>
      <c r="L286" s="627"/>
      <c r="M286" s="627"/>
      <c r="N286" s="627"/>
      <c r="O286" s="627"/>
      <c r="P286" s="627"/>
      <c r="Q286" s="627"/>
      <c r="R286" s="627"/>
      <c r="S286" s="627"/>
      <c r="T286" s="627"/>
      <c r="U286" s="627"/>
      <c r="V286" s="627"/>
      <c r="W286" s="627"/>
      <c r="X286" s="627"/>
      <c r="Y286" s="627"/>
      <c r="Z286" s="627"/>
      <c r="AA286" s="627"/>
    </row>
    <row r="287" ht="14.25" customHeight="1">
      <c r="A287" s="627"/>
      <c r="B287" s="627"/>
      <c r="C287" s="627"/>
      <c r="D287" s="627"/>
      <c r="E287" s="627"/>
      <c r="F287" s="627"/>
      <c r="G287" s="627"/>
      <c r="H287" s="627"/>
      <c r="I287" s="627"/>
      <c r="J287" s="627"/>
      <c r="K287" s="627"/>
      <c r="L287" s="627"/>
      <c r="M287" s="627"/>
      <c r="N287" s="627"/>
      <c r="O287" s="627"/>
      <c r="P287" s="627"/>
      <c r="Q287" s="627"/>
      <c r="R287" s="627"/>
      <c r="S287" s="627"/>
      <c r="T287" s="627"/>
      <c r="U287" s="627"/>
      <c r="V287" s="627"/>
      <c r="W287" s="627"/>
      <c r="X287" s="627"/>
      <c r="Y287" s="627"/>
      <c r="Z287" s="627"/>
      <c r="AA287" s="627"/>
    </row>
    <row r="288" ht="14.25" customHeight="1">
      <c r="A288" s="627"/>
      <c r="B288" s="627"/>
      <c r="C288" s="627"/>
      <c r="D288" s="627"/>
      <c r="E288" s="627"/>
      <c r="F288" s="627"/>
      <c r="G288" s="627"/>
      <c r="H288" s="627"/>
      <c r="I288" s="627"/>
      <c r="J288" s="627"/>
      <c r="K288" s="627"/>
      <c r="L288" s="627"/>
      <c r="M288" s="627"/>
      <c r="N288" s="627"/>
      <c r="O288" s="627"/>
      <c r="P288" s="627"/>
      <c r="Q288" s="627"/>
      <c r="R288" s="627"/>
      <c r="S288" s="627"/>
      <c r="T288" s="627"/>
      <c r="U288" s="627"/>
      <c r="V288" s="627"/>
      <c r="W288" s="627"/>
      <c r="X288" s="627"/>
      <c r="Y288" s="627"/>
      <c r="Z288" s="627"/>
      <c r="AA288" s="627"/>
    </row>
    <row r="289" ht="14.25" customHeight="1">
      <c r="A289" s="627"/>
      <c r="B289" s="627"/>
      <c r="C289" s="627"/>
      <c r="D289" s="627"/>
      <c r="E289" s="627"/>
      <c r="F289" s="627"/>
      <c r="G289" s="627"/>
      <c r="H289" s="627"/>
      <c r="I289" s="627"/>
      <c r="J289" s="627"/>
      <c r="K289" s="627"/>
      <c r="L289" s="627"/>
      <c r="M289" s="627"/>
      <c r="N289" s="627"/>
      <c r="O289" s="627"/>
      <c r="P289" s="627"/>
      <c r="Q289" s="627"/>
      <c r="R289" s="627"/>
      <c r="S289" s="627"/>
      <c r="T289" s="627"/>
      <c r="U289" s="627"/>
      <c r="V289" s="627"/>
      <c r="W289" s="627"/>
      <c r="X289" s="627"/>
      <c r="Y289" s="627"/>
      <c r="Z289" s="627"/>
      <c r="AA289" s="627"/>
    </row>
    <row r="290" ht="14.25" customHeight="1">
      <c r="A290" s="627"/>
      <c r="B290" s="627"/>
      <c r="C290" s="627"/>
      <c r="D290" s="627"/>
      <c r="E290" s="627"/>
      <c r="F290" s="627"/>
      <c r="G290" s="627"/>
      <c r="H290" s="627"/>
      <c r="I290" s="627"/>
      <c r="J290" s="627"/>
      <c r="K290" s="627"/>
      <c r="L290" s="627"/>
      <c r="M290" s="627"/>
      <c r="N290" s="627"/>
      <c r="O290" s="627"/>
      <c r="P290" s="627"/>
      <c r="Q290" s="627"/>
      <c r="R290" s="627"/>
      <c r="S290" s="627"/>
      <c r="T290" s="627"/>
      <c r="U290" s="627"/>
      <c r="V290" s="627"/>
      <c r="W290" s="627"/>
      <c r="X290" s="627"/>
      <c r="Y290" s="627"/>
      <c r="Z290" s="627"/>
      <c r="AA290" s="627"/>
    </row>
    <row r="291" ht="14.25" customHeight="1">
      <c r="A291" s="627"/>
      <c r="B291" s="627"/>
      <c r="C291" s="627"/>
      <c r="D291" s="627"/>
      <c r="E291" s="627"/>
      <c r="F291" s="627"/>
      <c r="G291" s="627"/>
      <c r="H291" s="627"/>
      <c r="I291" s="627"/>
      <c r="J291" s="627"/>
      <c r="K291" s="627"/>
      <c r="L291" s="627"/>
      <c r="M291" s="627"/>
      <c r="N291" s="627"/>
      <c r="O291" s="627"/>
      <c r="P291" s="627"/>
      <c r="Q291" s="627"/>
      <c r="R291" s="627"/>
      <c r="S291" s="627"/>
      <c r="T291" s="627"/>
      <c r="U291" s="627"/>
      <c r="V291" s="627"/>
      <c r="W291" s="627"/>
      <c r="X291" s="627"/>
      <c r="Y291" s="627"/>
      <c r="Z291" s="627"/>
      <c r="AA291" s="627"/>
    </row>
    <row r="292" ht="14.25" customHeight="1">
      <c r="A292" s="627"/>
      <c r="B292" s="627"/>
      <c r="C292" s="627"/>
      <c r="D292" s="627"/>
      <c r="E292" s="627"/>
      <c r="F292" s="627"/>
      <c r="G292" s="627"/>
      <c r="H292" s="627"/>
      <c r="I292" s="627"/>
      <c r="J292" s="627"/>
      <c r="K292" s="627"/>
      <c r="L292" s="627"/>
      <c r="M292" s="627"/>
      <c r="N292" s="627"/>
      <c r="O292" s="627"/>
      <c r="P292" s="627"/>
      <c r="Q292" s="627"/>
      <c r="R292" s="627"/>
      <c r="S292" s="627"/>
      <c r="T292" s="627"/>
      <c r="U292" s="627"/>
      <c r="V292" s="627"/>
      <c r="W292" s="627"/>
      <c r="X292" s="627"/>
      <c r="Y292" s="627"/>
      <c r="Z292" s="627"/>
      <c r="AA292" s="627"/>
    </row>
    <row r="293" ht="14.25" customHeight="1">
      <c r="A293" s="627"/>
      <c r="B293" s="627"/>
      <c r="C293" s="627"/>
      <c r="D293" s="627"/>
      <c r="E293" s="627"/>
      <c r="F293" s="627"/>
      <c r="G293" s="627"/>
      <c r="H293" s="627"/>
      <c r="I293" s="627"/>
      <c r="J293" s="627"/>
      <c r="K293" s="627"/>
      <c r="L293" s="627"/>
      <c r="M293" s="627"/>
      <c r="N293" s="627"/>
      <c r="O293" s="627"/>
      <c r="P293" s="627"/>
      <c r="Q293" s="627"/>
      <c r="R293" s="627"/>
      <c r="S293" s="627"/>
      <c r="T293" s="627"/>
      <c r="U293" s="627"/>
      <c r="V293" s="627"/>
      <c r="W293" s="627"/>
      <c r="X293" s="627"/>
      <c r="Y293" s="627"/>
      <c r="Z293" s="627"/>
      <c r="AA293" s="627"/>
    </row>
    <row r="294" ht="14.25" customHeight="1">
      <c r="A294" s="627"/>
      <c r="B294" s="627"/>
      <c r="C294" s="627"/>
      <c r="D294" s="627"/>
      <c r="E294" s="627"/>
      <c r="F294" s="627"/>
      <c r="G294" s="627"/>
      <c r="H294" s="627"/>
      <c r="I294" s="627"/>
      <c r="J294" s="627"/>
      <c r="K294" s="627"/>
      <c r="L294" s="627"/>
      <c r="M294" s="627"/>
      <c r="N294" s="627"/>
      <c r="O294" s="627"/>
      <c r="P294" s="627"/>
      <c r="Q294" s="627"/>
      <c r="R294" s="627"/>
      <c r="S294" s="627"/>
      <c r="T294" s="627"/>
      <c r="U294" s="627"/>
      <c r="V294" s="627"/>
      <c r="W294" s="627"/>
      <c r="X294" s="627"/>
      <c r="Y294" s="627"/>
      <c r="Z294" s="627"/>
      <c r="AA294" s="627"/>
    </row>
    <row r="295" ht="14.25" customHeight="1">
      <c r="A295" s="627"/>
      <c r="B295" s="627"/>
      <c r="C295" s="627"/>
      <c r="D295" s="627"/>
      <c r="E295" s="627"/>
      <c r="F295" s="627"/>
      <c r="G295" s="627"/>
      <c r="H295" s="627"/>
      <c r="I295" s="627"/>
      <c r="J295" s="627"/>
      <c r="K295" s="627"/>
      <c r="L295" s="627"/>
      <c r="M295" s="627"/>
      <c r="N295" s="627"/>
      <c r="O295" s="627"/>
      <c r="P295" s="627"/>
      <c r="Q295" s="627"/>
      <c r="R295" s="627"/>
      <c r="S295" s="627"/>
      <c r="T295" s="627"/>
      <c r="U295" s="627"/>
      <c r="V295" s="627"/>
      <c r="W295" s="627"/>
      <c r="X295" s="627"/>
      <c r="Y295" s="627"/>
      <c r="Z295" s="627"/>
      <c r="AA295" s="627"/>
    </row>
    <row r="296" ht="14.25" customHeight="1">
      <c r="A296" s="627"/>
      <c r="B296" s="627"/>
      <c r="C296" s="627"/>
      <c r="D296" s="627"/>
      <c r="E296" s="627"/>
      <c r="F296" s="627"/>
      <c r="G296" s="627"/>
      <c r="H296" s="627"/>
      <c r="I296" s="627"/>
      <c r="J296" s="627"/>
      <c r="K296" s="627"/>
      <c r="L296" s="627"/>
      <c r="M296" s="627"/>
      <c r="N296" s="627"/>
      <c r="O296" s="627"/>
      <c r="P296" s="627"/>
      <c r="Q296" s="627"/>
      <c r="R296" s="627"/>
      <c r="S296" s="627"/>
      <c r="T296" s="627"/>
      <c r="U296" s="627"/>
      <c r="V296" s="627"/>
      <c r="W296" s="627"/>
      <c r="X296" s="627"/>
      <c r="Y296" s="627"/>
      <c r="Z296" s="627"/>
      <c r="AA296" s="627"/>
    </row>
    <row r="297" ht="14.25" customHeight="1">
      <c r="A297" s="627"/>
      <c r="B297" s="627"/>
      <c r="C297" s="627"/>
      <c r="D297" s="627"/>
      <c r="E297" s="627"/>
      <c r="F297" s="627"/>
      <c r="G297" s="627"/>
      <c r="H297" s="627"/>
      <c r="I297" s="627"/>
      <c r="J297" s="627"/>
      <c r="K297" s="627"/>
      <c r="L297" s="627"/>
      <c r="M297" s="627"/>
      <c r="N297" s="627"/>
      <c r="O297" s="627"/>
      <c r="P297" s="627"/>
      <c r="Q297" s="627"/>
      <c r="R297" s="627"/>
      <c r="S297" s="627"/>
      <c r="T297" s="627"/>
      <c r="U297" s="627"/>
      <c r="V297" s="627"/>
      <c r="W297" s="627"/>
      <c r="X297" s="627"/>
      <c r="Y297" s="627"/>
      <c r="Z297" s="627"/>
      <c r="AA297" s="627"/>
    </row>
    <row r="298" ht="14.25" customHeight="1">
      <c r="A298" s="627"/>
      <c r="B298" s="627"/>
      <c r="C298" s="627"/>
      <c r="D298" s="627"/>
      <c r="E298" s="627"/>
      <c r="F298" s="627"/>
      <c r="G298" s="627"/>
      <c r="H298" s="627"/>
      <c r="I298" s="627"/>
      <c r="J298" s="627"/>
      <c r="K298" s="627"/>
      <c r="L298" s="627"/>
      <c r="M298" s="627"/>
      <c r="N298" s="627"/>
      <c r="O298" s="627"/>
      <c r="P298" s="627"/>
      <c r="Q298" s="627"/>
      <c r="R298" s="627"/>
      <c r="S298" s="627"/>
      <c r="T298" s="627"/>
      <c r="U298" s="627"/>
      <c r="V298" s="627"/>
      <c r="W298" s="627"/>
      <c r="X298" s="627"/>
      <c r="Y298" s="627"/>
      <c r="Z298" s="627"/>
      <c r="AA298" s="627"/>
    </row>
    <row r="299" ht="14.25" customHeight="1">
      <c r="A299" s="627"/>
      <c r="B299" s="627"/>
      <c r="C299" s="627"/>
      <c r="D299" s="627"/>
      <c r="E299" s="627"/>
      <c r="F299" s="627"/>
      <c r="G299" s="627"/>
      <c r="H299" s="627"/>
      <c r="I299" s="627"/>
      <c r="J299" s="627"/>
      <c r="K299" s="627"/>
      <c r="L299" s="627"/>
      <c r="M299" s="627"/>
      <c r="N299" s="627"/>
      <c r="O299" s="627"/>
      <c r="P299" s="627"/>
      <c r="Q299" s="627"/>
      <c r="R299" s="627"/>
      <c r="S299" s="627"/>
      <c r="T299" s="627"/>
      <c r="U299" s="627"/>
      <c r="V299" s="627"/>
      <c r="W299" s="627"/>
      <c r="X299" s="627"/>
      <c r="Y299" s="627"/>
      <c r="Z299" s="627"/>
      <c r="AA299" s="627"/>
    </row>
    <row r="300" ht="14.25" customHeight="1">
      <c r="A300" s="627"/>
      <c r="B300" s="627"/>
      <c r="C300" s="627"/>
      <c r="D300" s="627"/>
      <c r="E300" s="627"/>
      <c r="F300" s="627"/>
      <c r="G300" s="627"/>
      <c r="H300" s="627"/>
      <c r="I300" s="627"/>
      <c r="J300" s="627"/>
      <c r="K300" s="627"/>
      <c r="L300" s="627"/>
      <c r="M300" s="627"/>
      <c r="N300" s="627"/>
      <c r="O300" s="627"/>
      <c r="P300" s="627"/>
      <c r="Q300" s="627"/>
      <c r="R300" s="627"/>
      <c r="S300" s="627"/>
      <c r="T300" s="627"/>
      <c r="U300" s="627"/>
      <c r="V300" s="627"/>
      <c r="W300" s="627"/>
      <c r="X300" s="627"/>
      <c r="Y300" s="627"/>
      <c r="Z300" s="627"/>
      <c r="AA300" s="627"/>
    </row>
    <row r="301" ht="14.25" customHeight="1">
      <c r="A301" s="627"/>
      <c r="B301" s="627"/>
      <c r="C301" s="627"/>
      <c r="D301" s="627"/>
      <c r="E301" s="627"/>
      <c r="F301" s="627"/>
      <c r="G301" s="627"/>
      <c r="H301" s="627"/>
      <c r="I301" s="627"/>
      <c r="J301" s="627"/>
      <c r="K301" s="627"/>
      <c r="L301" s="627"/>
      <c r="M301" s="627"/>
      <c r="N301" s="627"/>
      <c r="O301" s="627"/>
      <c r="P301" s="627"/>
      <c r="Q301" s="627"/>
      <c r="R301" s="627"/>
      <c r="S301" s="627"/>
      <c r="T301" s="627"/>
      <c r="U301" s="627"/>
      <c r="V301" s="627"/>
      <c r="W301" s="627"/>
      <c r="X301" s="627"/>
      <c r="Y301" s="627"/>
      <c r="Z301" s="627"/>
      <c r="AA301" s="627"/>
    </row>
    <row r="302" ht="14.25" customHeight="1">
      <c r="A302" s="627"/>
      <c r="B302" s="627"/>
      <c r="C302" s="627"/>
      <c r="D302" s="627"/>
      <c r="E302" s="627"/>
      <c r="F302" s="627"/>
      <c r="G302" s="627"/>
      <c r="H302" s="627"/>
      <c r="I302" s="627"/>
      <c r="J302" s="627"/>
      <c r="K302" s="627"/>
      <c r="L302" s="627"/>
      <c r="M302" s="627"/>
      <c r="N302" s="627"/>
      <c r="O302" s="627"/>
      <c r="P302" s="627"/>
      <c r="Q302" s="627"/>
      <c r="R302" s="627"/>
      <c r="S302" s="627"/>
      <c r="T302" s="627"/>
      <c r="U302" s="627"/>
      <c r="V302" s="627"/>
      <c r="W302" s="627"/>
      <c r="X302" s="627"/>
      <c r="Y302" s="627"/>
      <c r="Z302" s="627"/>
      <c r="AA302" s="627"/>
    </row>
    <row r="303" ht="14.25" customHeight="1">
      <c r="A303" s="627"/>
      <c r="B303" s="627"/>
      <c r="C303" s="627"/>
      <c r="D303" s="627"/>
      <c r="E303" s="627"/>
      <c r="F303" s="627"/>
      <c r="G303" s="627"/>
      <c r="H303" s="627"/>
      <c r="I303" s="627"/>
      <c r="J303" s="627"/>
      <c r="K303" s="627"/>
      <c r="L303" s="627"/>
      <c r="M303" s="627"/>
      <c r="N303" s="627"/>
      <c r="O303" s="627"/>
      <c r="P303" s="627"/>
      <c r="Q303" s="627"/>
      <c r="R303" s="627"/>
      <c r="S303" s="627"/>
      <c r="T303" s="627"/>
      <c r="U303" s="627"/>
      <c r="V303" s="627"/>
      <c r="W303" s="627"/>
      <c r="X303" s="627"/>
      <c r="Y303" s="627"/>
      <c r="Z303" s="627"/>
      <c r="AA303" s="627"/>
    </row>
    <row r="304" ht="14.25" customHeight="1">
      <c r="A304" s="627"/>
      <c r="B304" s="627"/>
      <c r="C304" s="627"/>
      <c r="D304" s="627"/>
      <c r="E304" s="627"/>
      <c r="F304" s="627"/>
      <c r="G304" s="627"/>
      <c r="H304" s="627"/>
      <c r="I304" s="627"/>
      <c r="J304" s="627"/>
      <c r="K304" s="627"/>
      <c r="L304" s="627"/>
      <c r="M304" s="627"/>
      <c r="N304" s="627"/>
      <c r="O304" s="627"/>
      <c r="P304" s="627"/>
      <c r="Q304" s="627"/>
      <c r="R304" s="627"/>
      <c r="S304" s="627"/>
      <c r="T304" s="627"/>
      <c r="U304" s="627"/>
      <c r="V304" s="627"/>
      <c r="W304" s="627"/>
      <c r="X304" s="627"/>
      <c r="Y304" s="627"/>
      <c r="Z304" s="627"/>
      <c r="AA304" s="627"/>
    </row>
    <row r="305" ht="14.25" customHeight="1">
      <c r="A305" s="627"/>
      <c r="B305" s="627"/>
      <c r="C305" s="627"/>
      <c r="D305" s="627"/>
      <c r="E305" s="627"/>
      <c r="F305" s="627"/>
      <c r="G305" s="627"/>
      <c r="H305" s="627"/>
      <c r="I305" s="627"/>
      <c r="J305" s="627"/>
      <c r="K305" s="627"/>
      <c r="L305" s="627"/>
      <c r="M305" s="627"/>
      <c r="N305" s="627"/>
      <c r="O305" s="627"/>
      <c r="P305" s="627"/>
      <c r="Q305" s="627"/>
      <c r="R305" s="627"/>
      <c r="S305" s="627"/>
      <c r="T305" s="627"/>
      <c r="U305" s="627"/>
      <c r="V305" s="627"/>
      <c r="W305" s="627"/>
      <c r="X305" s="627"/>
      <c r="Y305" s="627"/>
      <c r="Z305" s="627"/>
      <c r="AA305" s="627"/>
    </row>
    <row r="306" ht="14.25" customHeight="1">
      <c r="A306" s="627"/>
      <c r="B306" s="627"/>
      <c r="C306" s="627"/>
      <c r="D306" s="627"/>
      <c r="E306" s="627"/>
      <c r="F306" s="627"/>
      <c r="G306" s="627"/>
      <c r="H306" s="627"/>
      <c r="I306" s="627"/>
      <c r="J306" s="627"/>
      <c r="K306" s="627"/>
      <c r="L306" s="627"/>
      <c r="M306" s="627"/>
      <c r="N306" s="627"/>
      <c r="O306" s="627"/>
      <c r="P306" s="627"/>
      <c r="Q306" s="627"/>
      <c r="R306" s="627"/>
      <c r="S306" s="627"/>
      <c r="T306" s="627"/>
      <c r="U306" s="627"/>
      <c r="V306" s="627"/>
      <c r="W306" s="627"/>
      <c r="X306" s="627"/>
      <c r="Y306" s="627"/>
      <c r="Z306" s="627"/>
      <c r="AA306" s="627"/>
    </row>
    <row r="307" ht="14.25" customHeight="1">
      <c r="A307" s="627"/>
      <c r="B307" s="627"/>
      <c r="C307" s="627"/>
      <c r="D307" s="627"/>
      <c r="E307" s="627"/>
      <c r="F307" s="627"/>
      <c r="G307" s="627"/>
      <c r="H307" s="627"/>
      <c r="I307" s="627"/>
      <c r="J307" s="627"/>
      <c r="K307" s="627"/>
      <c r="L307" s="627"/>
      <c r="M307" s="627"/>
      <c r="N307" s="627"/>
      <c r="O307" s="627"/>
      <c r="P307" s="627"/>
      <c r="Q307" s="627"/>
      <c r="R307" s="627"/>
      <c r="S307" s="627"/>
      <c r="T307" s="627"/>
      <c r="U307" s="627"/>
      <c r="V307" s="627"/>
      <c r="W307" s="627"/>
      <c r="X307" s="627"/>
      <c r="Y307" s="627"/>
      <c r="Z307" s="627"/>
      <c r="AA307" s="627"/>
    </row>
    <row r="308" ht="14.25" customHeight="1">
      <c r="A308" s="627"/>
      <c r="B308" s="627"/>
      <c r="C308" s="627"/>
      <c r="D308" s="627"/>
      <c r="E308" s="627"/>
      <c r="F308" s="627"/>
      <c r="G308" s="627"/>
      <c r="H308" s="627"/>
      <c r="I308" s="627"/>
      <c r="J308" s="627"/>
      <c r="K308" s="627"/>
      <c r="L308" s="627"/>
      <c r="M308" s="627"/>
      <c r="N308" s="627"/>
      <c r="O308" s="627"/>
      <c r="P308" s="627"/>
      <c r="Q308" s="627"/>
      <c r="R308" s="627"/>
      <c r="S308" s="627"/>
      <c r="T308" s="627"/>
      <c r="U308" s="627"/>
      <c r="V308" s="627"/>
      <c r="W308" s="627"/>
      <c r="X308" s="627"/>
      <c r="Y308" s="627"/>
      <c r="Z308" s="627"/>
      <c r="AA308" s="627"/>
    </row>
    <row r="309" ht="14.25" customHeight="1">
      <c r="A309" s="627"/>
      <c r="B309" s="627"/>
      <c r="C309" s="627"/>
      <c r="D309" s="627"/>
      <c r="E309" s="627"/>
      <c r="F309" s="627"/>
      <c r="G309" s="627"/>
      <c r="H309" s="627"/>
      <c r="I309" s="627"/>
      <c r="J309" s="627"/>
      <c r="K309" s="627"/>
      <c r="L309" s="627"/>
      <c r="M309" s="627"/>
      <c r="N309" s="627"/>
      <c r="O309" s="627"/>
      <c r="P309" s="627"/>
      <c r="Q309" s="627"/>
      <c r="R309" s="627"/>
      <c r="S309" s="627"/>
      <c r="T309" s="627"/>
      <c r="U309" s="627"/>
      <c r="V309" s="627"/>
      <c r="W309" s="627"/>
      <c r="X309" s="627"/>
      <c r="Y309" s="627"/>
      <c r="Z309" s="627"/>
      <c r="AA309" s="627"/>
    </row>
    <row r="310" ht="14.25" customHeight="1">
      <c r="A310" s="627"/>
      <c r="B310" s="627"/>
      <c r="C310" s="627"/>
      <c r="D310" s="627"/>
      <c r="E310" s="627"/>
      <c r="F310" s="627"/>
      <c r="G310" s="627"/>
      <c r="H310" s="627"/>
      <c r="I310" s="627"/>
      <c r="J310" s="627"/>
      <c r="K310" s="627"/>
      <c r="L310" s="627"/>
      <c r="M310" s="627"/>
      <c r="N310" s="627"/>
      <c r="O310" s="627"/>
      <c r="P310" s="627"/>
      <c r="Q310" s="627"/>
      <c r="R310" s="627"/>
      <c r="S310" s="627"/>
      <c r="T310" s="627"/>
      <c r="U310" s="627"/>
      <c r="V310" s="627"/>
      <c r="W310" s="627"/>
      <c r="X310" s="627"/>
      <c r="Y310" s="627"/>
      <c r="Z310" s="627"/>
      <c r="AA310" s="627"/>
    </row>
    <row r="311" ht="14.25" customHeight="1">
      <c r="A311" s="627"/>
      <c r="B311" s="627"/>
      <c r="C311" s="627"/>
      <c r="D311" s="627"/>
      <c r="E311" s="627"/>
      <c r="F311" s="627"/>
      <c r="G311" s="627"/>
      <c r="H311" s="627"/>
      <c r="I311" s="627"/>
      <c r="J311" s="627"/>
      <c r="K311" s="627"/>
      <c r="L311" s="627"/>
      <c r="M311" s="627"/>
      <c r="N311" s="627"/>
      <c r="O311" s="627"/>
      <c r="P311" s="627"/>
      <c r="Q311" s="627"/>
      <c r="R311" s="627"/>
      <c r="S311" s="627"/>
      <c r="T311" s="627"/>
      <c r="U311" s="627"/>
      <c r="V311" s="627"/>
      <c r="W311" s="627"/>
      <c r="X311" s="627"/>
      <c r="Y311" s="627"/>
      <c r="Z311" s="627"/>
      <c r="AA311" s="627"/>
    </row>
    <row r="312" ht="14.25" customHeight="1">
      <c r="A312" s="627"/>
      <c r="B312" s="627"/>
      <c r="C312" s="627"/>
      <c r="D312" s="627"/>
      <c r="E312" s="627"/>
      <c r="F312" s="627"/>
      <c r="G312" s="627"/>
      <c r="H312" s="627"/>
      <c r="I312" s="627"/>
      <c r="J312" s="627"/>
      <c r="K312" s="627"/>
      <c r="L312" s="627"/>
      <c r="M312" s="627"/>
      <c r="N312" s="627"/>
      <c r="O312" s="627"/>
      <c r="P312" s="627"/>
      <c r="Q312" s="627"/>
      <c r="R312" s="627"/>
      <c r="S312" s="627"/>
      <c r="T312" s="627"/>
      <c r="U312" s="627"/>
      <c r="V312" s="627"/>
      <c r="W312" s="627"/>
      <c r="X312" s="627"/>
      <c r="Y312" s="627"/>
      <c r="Z312" s="627"/>
      <c r="AA312" s="627"/>
    </row>
    <row r="313" ht="14.25" customHeight="1">
      <c r="A313" s="627"/>
      <c r="B313" s="627"/>
      <c r="C313" s="627"/>
      <c r="D313" s="627"/>
      <c r="E313" s="627"/>
      <c r="F313" s="627"/>
      <c r="G313" s="627"/>
      <c r="H313" s="627"/>
      <c r="I313" s="627"/>
      <c r="J313" s="627"/>
      <c r="K313" s="627"/>
      <c r="L313" s="627"/>
      <c r="M313" s="627"/>
      <c r="N313" s="627"/>
      <c r="O313" s="627"/>
      <c r="P313" s="627"/>
      <c r="Q313" s="627"/>
      <c r="R313" s="627"/>
      <c r="S313" s="627"/>
      <c r="T313" s="627"/>
      <c r="U313" s="627"/>
      <c r="V313" s="627"/>
      <c r="W313" s="627"/>
      <c r="X313" s="627"/>
      <c r="Y313" s="627"/>
      <c r="Z313" s="627"/>
      <c r="AA313" s="627"/>
    </row>
    <row r="314" ht="14.25" customHeight="1">
      <c r="A314" s="627"/>
      <c r="B314" s="627"/>
      <c r="C314" s="627"/>
      <c r="D314" s="627"/>
      <c r="E314" s="627"/>
      <c r="F314" s="627"/>
      <c r="G314" s="627"/>
      <c r="H314" s="627"/>
      <c r="I314" s="627"/>
      <c r="J314" s="627"/>
      <c r="K314" s="627"/>
      <c r="L314" s="627"/>
      <c r="M314" s="627"/>
      <c r="N314" s="627"/>
      <c r="O314" s="627"/>
      <c r="P314" s="627"/>
      <c r="Q314" s="627"/>
      <c r="R314" s="627"/>
      <c r="S314" s="627"/>
      <c r="T314" s="627"/>
      <c r="U314" s="627"/>
      <c r="V314" s="627"/>
      <c r="W314" s="627"/>
      <c r="X314" s="627"/>
      <c r="Y314" s="627"/>
      <c r="Z314" s="627"/>
      <c r="AA314" s="627"/>
    </row>
    <row r="315" ht="14.25" customHeight="1">
      <c r="A315" s="627"/>
      <c r="B315" s="627"/>
      <c r="C315" s="627"/>
      <c r="D315" s="627"/>
      <c r="E315" s="627"/>
      <c r="F315" s="627"/>
      <c r="G315" s="627"/>
      <c r="H315" s="627"/>
      <c r="I315" s="627"/>
      <c r="J315" s="627"/>
      <c r="K315" s="627"/>
      <c r="L315" s="627"/>
      <c r="M315" s="627"/>
      <c r="N315" s="627"/>
      <c r="O315" s="627"/>
      <c r="P315" s="627"/>
      <c r="Q315" s="627"/>
      <c r="R315" s="627"/>
      <c r="S315" s="627"/>
      <c r="T315" s="627"/>
      <c r="U315" s="627"/>
      <c r="V315" s="627"/>
      <c r="W315" s="627"/>
      <c r="X315" s="627"/>
      <c r="Y315" s="627"/>
      <c r="Z315" s="627"/>
      <c r="AA315" s="627"/>
    </row>
    <row r="316" ht="14.25" customHeight="1">
      <c r="A316" s="627"/>
      <c r="B316" s="627"/>
      <c r="C316" s="627"/>
      <c r="D316" s="627"/>
      <c r="E316" s="627"/>
      <c r="F316" s="627"/>
      <c r="G316" s="627"/>
      <c r="H316" s="627"/>
      <c r="I316" s="627"/>
      <c r="J316" s="627"/>
      <c r="K316" s="627"/>
      <c r="L316" s="627"/>
      <c r="M316" s="627"/>
      <c r="N316" s="627"/>
      <c r="O316" s="627"/>
      <c r="P316" s="627"/>
      <c r="Q316" s="627"/>
      <c r="R316" s="627"/>
      <c r="S316" s="627"/>
      <c r="T316" s="627"/>
      <c r="U316" s="627"/>
      <c r="V316" s="627"/>
      <c r="W316" s="627"/>
      <c r="X316" s="627"/>
      <c r="Y316" s="627"/>
      <c r="Z316" s="627"/>
      <c r="AA316" s="627"/>
    </row>
    <row r="317" ht="14.25" customHeight="1">
      <c r="A317" s="627"/>
      <c r="B317" s="627"/>
      <c r="C317" s="627"/>
      <c r="D317" s="627"/>
      <c r="E317" s="627"/>
      <c r="F317" s="627"/>
      <c r="G317" s="627"/>
      <c r="H317" s="627"/>
      <c r="I317" s="627"/>
      <c r="J317" s="627"/>
      <c r="K317" s="627"/>
      <c r="L317" s="627"/>
      <c r="M317" s="627"/>
      <c r="N317" s="627"/>
      <c r="O317" s="627"/>
      <c r="P317" s="627"/>
      <c r="Q317" s="627"/>
      <c r="R317" s="627"/>
      <c r="S317" s="627"/>
      <c r="T317" s="627"/>
      <c r="U317" s="627"/>
      <c r="V317" s="627"/>
      <c r="W317" s="627"/>
      <c r="X317" s="627"/>
      <c r="Y317" s="627"/>
      <c r="Z317" s="627"/>
      <c r="AA317" s="627"/>
    </row>
    <row r="318" ht="14.25" customHeight="1">
      <c r="A318" s="627"/>
      <c r="B318" s="627"/>
      <c r="C318" s="627"/>
      <c r="D318" s="627"/>
      <c r="E318" s="627"/>
      <c r="F318" s="627"/>
      <c r="G318" s="627"/>
      <c r="H318" s="627"/>
      <c r="I318" s="627"/>
      <c r="J318" s="627"/>
      <c r="K318" s="627"/>
      <c r="L318" s="627"/>
      <c r="M318" s="627"/>
      <c r="N318" s="627"/>
      <c r="O318" s="627"/>
      <c r="P318" s="627"/>
      <c r="Q318" s="627"/>
      <c r="R318" s="627"/>
      <c r="S318" s="627"/>
      <c r="T318" s="627"/>
      <c r="U318" s="627"/>
      <c r="V318" s="627"/>
      <c r="W318" s="627"/>
      <c r="X318" s="627"/>
      <c r="Y318" s="627"/>
      <c r="Z318" s="627"/>
      <c r="AA318" s="627"/>
    </row>
    <row r="319" ht="14.25" customHeight="1">
      <c r="A319" s="627"/>
      <c r="B319" s="627"/>
      <c r="C319" s="627"/>
      <c r="D319" s="627"/>
      <c r="E319" s="627"/>
      <c r="F319" s="627"/>
      <c r="G319" s="627"/>
      <c r="H319" s="627"/>
      <c r="I319" s="627"/>
      <c r="J319" s="627"/>
      <c r="K319" s="627"/>
      <c r="L319" s="627"/>
      <c r="M319" s="627"/>
      <c r="N319" s="627"/>
      <c r="O319" s="627"/>
      <c r="P319" s="627"/>
      <c r="Q319" s="627"/>
      <c r="R319" s="627"/>
      <c r="S319" s="627"/>
      <c r="T319" s="627"/>
      <c r="U319" s="627"/>
      <c r="V319" s="627"/>
      <c r="W319" s="627"/>
      <c r="X319" s="627"/>
      <c r="Y319" s="627"/>
      <c r="Z319" s="627"/>
      <c r="AA319" s="627"/>
    </row>
    <row r="320" ht="14.25" customHeight="1">
      <c r="A320" s="627"/>
      <c r="B320" s="627"/>
      <c r="C320" s="627"/>
      <c r="D320" s="627"/>
      <c r="E320" s="627"/>
      <c r="F320" s="627"/>
      <c r="G320" s="627"/>
      <c r="H320" s="627"/>
      <c r="I320" s="627"/>
      <c r="J320" s="627"/>
      <c r="K320" s="627"/>
      <c r="L320" s="627"/>
      <c r="M320" s="627"/>
      <c r="N320" s="627"/>
      <c r="O320" s="627"/>
      <c r="P320" s="627"/>
      <c r="Q320" s="627"/>
      <c r="R320" s="627"/>
      <c r="S320" s="627"/>
      <c r="T320" s="627"/>
      <c r="U320" s="627"/>
      <c r="V320" s="627"/>
      <c r="W320" s="627"/>
      <c r="X320" s="627"/>
      <c r="Y320" s="627"/>
      <c r="Z320" s="627"/>
      <c r="AA320" s="627"/>
    </row>
    <row r="321" ht="14.25" customHeight="1">
      <c r="A321" s="627"/>
      <c r="B321" s="627"/>
      <c r="C321" s="627"/>
      <c r="D321" s="627"/>
      <c r="E321" s="627"/>
      <c r="F321" s="627"/>
      <c r="G321" s="627"/>
      <c r="H321" s="627"/>
      <c r="I321" s="627"/>
      <c r="J321" s="627"/>
      <c r="K321" s="627"/>
      <c r="L321" s="627"/>
      <c r="M321" s="627"/>
      <c r="N321" s="627"/>
      <c r="O321" s="627"/>
      <c r="P321" s="627"/>
      <c r="Q321" s="627"/>
      <c r="R321" s="627"/>
      <c r="S321" s="627"/>
      <c r="T321" s="627"/>
      <c r="U321" s="627"/>
      <c r="V321" s="627"/>
      <c r="W321" s="627"/>
      <c r="X321" s="627"/>
      <c r="Y321" s="627"/>
      <c r="Z321" s="627"/>
      <c r="AA321" s="627"/>
    </row>
    <row r="322" ht="14.25" customHeight="1">
      <c r="A322" s="627"/>
      <c r="B322" s="627"/>
      <c r="C322" s="627"/>
      <c r="D322" s="627"/>
      <c r="E322" s="627"/>
      <c r="F322" s="627"/>
      <c r="G322" s="627"/>
      <c r="H322" s="627"/>
      <c r="I322" s="627"/>
      <c r="J322" s="627"/>
      <c r="K322" s="627"/>
      <c r="L322" s="627"/>
      <c r="M322" s="627"/>
      <c r="N322" s="627"/>
      <c r="O322" s="627"/>
      <c r="P322" s="627"/>
      <c r="Q322" s="627"/>
      <c r="R322" s="627"/>
      <c r="S322" s="627"/>
      <c r="T322" s="627"/>
      <c r="U322" s="627"/>
      <c r="V322" s="627"/>
      <c r="W322" s="627"/>
      <c r="X322" s="627"/>
      <c r="Y322" s="627"/>
      <c r="Z322" s="627"/>
      <c r="AA322" s="627"/>
    </row>
    <row r="323" ht="14.25" customHeight="1">
      <c r="A323" s="627"/>
      <c r="B323" s="627"/>
      <c r="C323" s="627"/>
      <c r="D323" s="627"/>
      <c r="E323" s="627"/>
      <c r="F323" s="627"/>
      <c r="G323" s="627"/>
      <c r="H323" s="627"/>
      <c r="I323" s="627"/>
      <c r="J323" s="627"/>
      <c r="K323" s="627"/>
      <c r="L323" s="627"/>
      <c r="M323" s="627"/>
      <c r="N323" s="627"/>
      <c r="O323" s="627"/>
      <c r="P323" s="627"/>
      <c r="Q323" s="627"/>
      <c r="R323" s="627"/>
      <c r="S323" s="627"/>
      <c r="T323" s="627"/>
      <c r="U323" s="627"/>
      <c r="V323" s="627"/>
      <c r="W323" s="627"/>
      <c r="X323" s="627"/>
      <c r="Y323" s="627"/>
      <c r="Z323" s="627"/>
      <c r="AA323" s="627"/>
    </row>
    <row r="324" ht="14.25" customHeight="1">
      <c r="A324" s="627"/>
      <c r="B324" s="627"/>
      <c r="C324" s="627"/>
      <c r="D324" s="627"/>
      <c r="E324" s="627"/>
      <c r="F324" s="627"/>
      <c r="G324" s="627"/>
      <c r="H324" s="627"/>
      <c r="I324" s="627"/>
      <c r="J324" s="627"/>
      <c r="K324" s="627"/>
      <c r="L324" s="627"/>
      <c r="M324" s="627"/>
      <c r="N324" s="627"/>
      <c r="O324" s="627"/>
      <c r="P324" s="627"/>
      <c r="Q324" s="627"/>
      <c r="R324" s="627"/>
      <c r="S324" s="627"/>
      <c r="T324" s="627"/>
      <c r="U324" s="627"/>
      <c r="V324" s="627"/>
      <c r="W324" s="627"/>
      <c r="X324" s="627"/>
      <c r="Y324" s="627"/>
      <c r="Z324" s="627"/>
      <c r="AA324" s="627"/>
    </row>
    <row r="325" ht="14.25" customHeight="1">
      <c r="A325" s="627"/>
      <c r="B325" s="627"/>
      <c r="C325" s="627"/>
      <c r="D325" s="627"/>
      <c r="E325" s="627"/>
      <c r="F325" s="627"/>
      <c r="G325" s="627"/>
      <c r="H325" s="627"/>
      <c r="I325" s="627"/>
      <c r="J325" s="627"/>
      <c r="K325" s="627"/>
      <c r="L325" s="627"/>
      <c r="M325" s="627"/>
      <c r="N325" s="627"/>
      <c r="O325" s="627"/>
      <c r="P325" s="627"/>
      <c r="Q325" s="627"/>
      <c r="R325" s="627"/>
      <c r="S325" s="627"/>
      <c r="T325" s="627"/>
      <c r="U325" s="627"/>
      <c r="V325" s="627"/>
      <c r="W325" s="627"/>
      <c r="X325" s="627"/>
      <c r="Y325" s="627"/>
      <c r="Z325" s="627"/>
      <c r="AA325" s="627"/>
    </row>
    <row r="326" ht="14.25" customHeight="1">
      <c r="A326" s="627"/>
      <c r="B326" s="627"/>
      <c r="C326" s="627"/>
      <c r="D326" s="627"/>
      <c r="E326" s="627"/>
      <c r="F326" s="627"/>
      <c r="G326" s="627"/>
      <c r="H326" s="627"/>
      <c r="I326" s="627"/>
      <c r="J326" s="627"/>
      <c r="K326" s="627"/>
      <c r="L326" s="627"/>
      <c r="M326" s="627"/>
      <c r="N326" s="627"/>
      <c r="O326" s="627"/>
      <c r="P326" s="627"/>
      <c r="Q326" s="627"/>
      <c r="R326" s="627"/>
      <c r="S326" s="627"/>
      <c r="T326" s="627"/>
      <c r="U326" s="627"/>
      <c r="V326" s="627"/>
      <c r="W326" s="627"/>
      <c r="X326" s="627"/>
      <c r="Y326" s="627"/>
      <c r="Z326" s="627"/>
      <c r="AA326" s="627"/>
    </row>
    <row r="327" ht="14.25" customHeight="1">
      <c r="A327" s="627"/>
      <c r="B327" s="627"/>
      <c r="C327" s="627"/>
      <c r="D327" s="627"/>
      <c r="E327" s="627"/>
      <c r="F327" s="627"/>
      <c r="G327" s="627"/>
      <c r="H327" s="627"/>
      <c r="I327" s="627"/>
      <c r="J327" s="627"/>
      <c r="K327" s="627"/>
      <c r="L327" s="627"/>
      <c r="M327" s="627"/>
      <c r="N327" s="627"/>
      <c r="O327" s="627"/>
      <c r="P327" s="627"/>
      <c r="Q327" s="627"/>
      <c r="R327" s="627"/>
      <c r="S327" s="627"/>
      <c r="T327" s="627"/>
      <c r="U327" s="627"/>
      <c r="V327" s="627"/>
      <c r="W327" s="627"/>
      <c r="X327" s="627"/>
      <c r="Y327" s="627"/>
      <c r="Z327" s="627"/>
      <c r="AA327" s="627"/>
    </row>
    <row r="328" ht="14.25" customHeight="1">
      <c r="A328" s="627"/>
      <c r="B328" s="627"/>
      <c r="C328" s="627"/>
      <c r="D328" s="627"/>
      <c r="E328" s="627"/>
      <c r="F328" s="627"/>
      <c r="G328" s="627"/>
      <c r="H328" s="627"/>
      <c r="I328" s="627"/>
      <c r="J328" s="627"/>
      <c r="K328" s="627"/>
      <c r="L328" s="627"/>
      <c r="M328" s="627"/>
      <c r="N328" s="627"/>
      <c r="O328" s="627"/>
      <c r="P328" s="627"/>
      <c r="Q328" s="627"/>
      <c r="R328" s="627"/>
      <c r="S328" s="627"/>
      <c r="T328" s="627"/>
      <c r="U328" s="627"/>
      <c r="V328" s="627"/>
      <c r="W328" s="627"/>
      <c r="X328" s="627"/>
      <c r="Y328" s="627"/>
      <c r="Z328" s="627"/>
      <c r="AA328" s="627"/>
    </row>
    <row r="329" ht="14.25" customHeight="1">
      <c r="A329" s="627"/>
      <c r="B329" s="627"/>
      <c r="C329" s="627"/>
      <c r="D329" s="627"/>
      <c r="E329" s="627"/>
      <c r="F329" s="627"/>
      <c r="G329" s="627"/>
      <c r="H329" s="627"/>
      <c r="I329" s="627"/>
      <c r="J329" s="627"/>
      <c r="K329" s="627"/>
      <c r="L329" s="627"/>
      <c r="M329" s="627"/>
      <c r="N329" s="627"/>
      <c r="O329" s="627"/>
      <c r="P329" s="627"/>
      <c r="Q329" s="627"/>
      <c r="R329" s="627"/>
      <c r="S329" s="627"/>
      <c r="T329" s="627"/>
      <c r="U329" s="627"/>
      <c r="V329" s="627"/>
      <c r="W329" s="627"/>
      <c r="X329" s="627"/>
      <c r="Y329" s="627"/>
      <c r="Z329" s="627"/>
      <c r="AA329" s="627"/>
    </row>
    <row r="330" ht="14.25" customHeight="1">
      <c r="A330" s="627"/>
      <c r="B330" s="627"/>
      <c r="C330" s="627"/>
      <c r="D330" s="627"/>
      <c r="E330" s="627"/>
      <c r="F330" s="627"/>
      <c r="G330" s="627"/>
      <c r="H330" s="627"/>
      <c r="I330" s="627"/>
      <c r="J330" s="627"/>
      <c r="K330" s="627"/>
      <c r="L330" s="627"/>
      <c r="M330" s="627"/>
      <c r="N330" s="627"/>
      <c r="O330" s="627"/>
      <c r="P330" s="627"/>
      <c r="Q330" s="627"/>
      <c r="R330" s="627"/>
      <c r="S330" s="627"/>
      <c r="T330" s="627"/>
      <c r="U330" s="627"/>
      <c r="V330" s="627"/>
      <c r="W330" s="627"/>
      <c r="X330" s="627"/>
      <c r="Y330" s="627"/>
      <c r="Z330" s="627"/>
      <c r="AA330" s="627"/>
    </row>
    <row r="331" ht="14.25" customHeight="1">
      <c r="A331" s="627"/>
      <c r="B331" s="627"/>
      <c r="C331" s="627"/>
      <c r="D331" s="627"/>
      <c r="E331" s="627"/>
      <c r="F331" s="627"/>
      <c r="G331" s="627"/>
      <c r="H331" s="627"/>
      <c r="I331" s="627"/>
      <c r="J331" s="627"/>
      <c r="K331" s="627"/>
      <c r="L331" s="627"/>
      <c r="M331" s="627"/>
      <c r="N331" s="627"/>
      <c r="O331" s="627"/>
      <c r="P331" s="627"/>
      <c r="Q331" s="627"/>
      <c r="R331" s="627"/>
      <c r="S331" s="627"/>
      <c r="T331" s="627"/>
      <c r="U331" s="627"/>
      <c r="V331" s="627"/>
      <c r="W331" s="627"/>
      <c r="X331" s="627"/>
      <c r="Y331" s="627"/>
      <c r="Z331" s="627"/>
      <c r="AA331" s="627"/>
    </row>
    <row r="332" ht="14.25" customHeight="1">
      <c r="A332" s="627"/>
      <c r="B332" s="627"/>
      <c r="C332" s="627"/>
      <c r="D332" s="627"/>
      <c r="E332" s="627"/>
      <c r="F332" s="627"/>
      <c r="G332" s="627"/>
      <c r="H332" s="627"/>
      <c r="I332" s="627"/>
      <c r="J332" s="627"/>
      <c r="K332" s="627"/>
      <c r="L332" s="627"/>
      <c r="M332" s="627"/>
      <c r="N332" s="627"/>
      <c r="O332" s="627"/>
      <c r="P332" s="627"/>
      <c r="Q332" s="627"/>
      <c r="R332" s="627"/>
      <c r="S332" s="627"/>
      <c r="T332" s="627"/>
      <c r="U332" s="627"/>
      <c r="V332" s="627"/>
      <c r="W332" s="627"/>
      <c r="X332" s="627"/>
      <c r="Y332" s="627"/>
      <c r="Z332" s="627"/>
      <c r="AA332" s="627"/>
    </row>
    <row r="333" ht="14.25" customHeight="1">
      <c r="A333" s="627"/>
      <c r="B333" s="627"/>
      <c r="C333" s="627"/>
      <c r="D333" s="627"/>
      <c r="E333" s="627"/>
      <c r="F333" s="627"/>
      <c r="G333" s="627"/>
      <c r="H333" s="627"/>
      <c r="I333" s="627"/>
      <c r="J333" s="627"/>
      <c r="K333" s="627"/>
      <c r="L333" s="627"/>
      <c r="M333" s="627"/>
      <c r="N333" s="627"/>
      <c r="O333" s="627"/>
      <c r="P333" s="627"/>
      <c r="Q333" s="627"/>
      <c r="R333" s="627"/>
      <c r="S333" s="627"/>
      <c r="T333" s="627"/>
      <c r="U333" s="627"/>
      <c r="V333" s="627"/>
      <c r="W333" s="627"/>
      <c r="X333" s="627"/>
      <c r="Y333" s="627"/>
      <c r="Z333" s="627"/>
      <c r="AA333" s="627"/>
    </row>
    <row r="334" ht="14.25" customHeight="1">
      <c r="A334" s="627"/>
      <c r="B334" s="627"/>
      <c r="C334" s="627"/>
      <c r="D334" s="627"/>
      <c r="E334" s="627"/>
      <c r="F334" s="627"/>
      <c r="G334" s="627"/>
      <c r="H334" s="627"/>
      <c r="I334" s="627"/>
      <c r="J334" s="627"/>
      <c r="K334" s="627"/>
      <c r="L334" s="627"/>
      <c r="M334" s="627"/>
      <c r="N334" s="627"/>
      <c r="O334" s="627"/>
      <c r="P334" s="627"/>
      <c r="Q334" s="627"/>
      <c r="R334" s="627"/>
      <c r="S334" s="627"/>
      <c r="T334" s="627"/>
      <c r="U334" s="627"/>
      <c r="V334" s="627"/>
      <c r="W334" s="627"/>
      <c r="X334" s="627"/>
      <c r="Y334" s="627"/>
      <c r="Z334" s="627"/>
      <c r="AA334" s="627"/>
    </row>
    <row r="335" ht="14.25" customHeight="1">
      <c r="A335" s="627"/>
      <c r="B335" s="627"/>
      <c r="C335" s="627"/>
      <c r="D335" s="627"/>
      <c r="E335" s="627"/>
      <c r="F335" s="627"/>
      <c r="G335" s="627"/>
      <c r="H335" s="627"/>
      <c r="I335" s="627"/>
      <c r="J335" s="627"/>
      <c r="K335" s="627"/>
      <c r="L335" s="627"/>
      <c r="M335" s="627"/>
      <c r="N335" s="627"/>
      <c r="O335" s="627"/>
      <c r="P335" s="627"/>
      <c r="Q335" s="627"/>
      <c r="R335" s="627"/>
      <c r="S335" s="627"/>
      <c r="T335" s="627"/>
      <c r="U335" s="627"/>
      <c r="V335" s="627"/>
      <c r="W335" s="627"/>
      <c r="X335" s="627"/>
      <c r="Y335" s="627"/>
      <c r="Z335" s="627"/>
      <c r="AA335" s="627"/>
    </row>
    <row r="336" ht="14.25" customHeight="1">
      <c r="A336" s="627"/>
      <c r="B336" s="627"/>
      <c r="C336" s="627"/>
      <c r="D336" s="627"/>
      <c r="E336" s="627"/>
      <c r="F336" s="627"/>
      <c r="G336" s="627"/>
      <c r="H336" s="627"/>
      <c r="I336" s="627"/>
      <c r="J336" s="627"/>
      <c r="K336" s="627"/>
      <c r="L336" s="627"/>
      <c r="M336" s="627"/>
      <c r="N336" s="627"/>
      <c r="O336" s="627"/>
      <c r="P336" s="627"/>
      <c r="Q336" s="627"/>
      <c r="R336" s="627"/>
      <c r="S336" s="627"/>
      <c r="T336" s="627"/>
      <c r="U336" s="627"/>
      <c r="V336" s="627"/>
      <c r="W336" s="627"/>
      <c r="X336" s="627"/>
      <c r="Y336" s="627"/>
      <c r="Z336" s="627"/>
      <c r="AA336" s="627"/>
    </row>
    <row r="337" ht="14.25" customHeight="1">
      <c r="A337" s="627"/>
      <c r="B337" s="627"/>
      <c r="C337" s="627"/>
      <c r="D337" s="627"/>
      <c r="E337" s="627"/>
      <c r="F337" s="627"/>
      <c r="G337" s="627"/>
      <c r="H337" s="627"/>
      <c r="I337" s="627"/>
      <c r="J337" s="627"/>
      <c r="K337" s="627"/>
      <c r="L337" s="627"/>
      <c r="M337" s="627"/>
      <c r="N337" s="627"/>
      <c r="O337" s="627"/>
      <c r="P337" s="627"/>
      <c r="Q337" s="627"/>
      <c r="R337" s="627"/>
      <c r="S337" s="627"/>
      <c r="T337" s="627"/>
      <c r="U337" s="627"/>
      <c r="V337" s="627"/>
      <c r="W337" s="627"/>
      <c r="X337" s="627"/>
      <c r="Y337" s="627"/>
      <c r="Z337" s="627"/>
      <c r="AA337" s="627"/>
    </row>
    <row r="338" ht="14.25" customHeight="1">
      <c r="A338" s="627"/>
      <c r="B338" s="627"/>
      <c r="C338" s="627"/>
      <c r="D338" s="627"/>
      <c r="E338" s="627"/>
      <c r="F338" s="627"/>
      <c r="G338" s="627"/>
      <c r="H338" s="627"/>
      <c r="I338" s="627"/>
      <c r="J338" s="627"/>
      <c r="K338" s="627"/>
      <c r="L338" s="627"/>
      <c r="M338" s="627"/>
      <c r="N338" s="627"/>
      <c r="O338" s="627"/>
      <c r="P338" s="627"/>
      <c r="Q338" s="627"/>
      <c r="R338" s="627"/>
      <c r="S338" s="627"/>
      <c r="T338" s="627"/>
      <c r="U338" s="627"/>
      <c r="V338" s="627"/>
      <c r="W338" s="627"/>
      <c r="X338" s="627"/>
      <c r="Y338" s="627"/>
      <c r="Z338" s="627"/>
      <c r="AA338" s="627"/>
    </row>
    <row r="339" ht="14.25" customHeight="1">
      <c r="A339" s="627"/>
      <c r="B339" s="627"/>
      <c r="C339" s="627"/>
      <c r="D339" s="627"/>
      <c r="E339" s="627"/>
      <c r="F339" s="627"/>
      <c r="G339" s="627"/>
      <c r="H339" s="627"/>
      <c r="I339" s="627"/>
      <c r="J339" s="627"/>
      <c r="K339" s="627"/>
      <c r="L339" s="627"/>
      <c r="M339" s="627"/>
      <c r="N339" s="627"/>
      <c r="O339" s="627"/>
      <c r="P339" s="627"/>
      <c r="Q339" s="627"/>
      <c r="R339" s="627"/>
      <c r="S339" s="627"/>
      <c r="T339" s="627"/>
      <c r="U339" s="627"/>
      <c r="V339" s="627"/>
      <c r="W339" s="627"/>
      <c r="X339" s="627"/>
      <c r="Y339" s="627"/>
      <c r="Z339" s="627"/>
      <c r="AA339" s="627"/>
    </row>
    <row r="340" ht="14.25" customHeight="1">
      <c r="A340" s="627"/>
      <c r="B340" s="627"/>
      <c r="C340" s="627"/>
      <c r="D340" s="627"/>
      <c r="E340" s="627"/>
      <c r="F340" s="627"/>
      <c r="G340" s="627"/>
      <c r="H340" s="627"/>
      <c r="I340" s="627"/>
      <c r="J340" s="627"/>
      <c r="K340" s="627"/>
      <c r="L340" s="627"/>
      <c r="M340" s="627"/>
      <c r="N340" s="627"/>
      <c r="O340" s="627"/>
      <c r="P340" s="627"/>
      <c r="Q340" s="627"/>
      <c r="R340" s="627"/>
      <c r="S340" s="627"/>
      <c r="T340" s="627"/>
      <c r="U340" s="627"/>
      <c r="V340" s="627"/>
      <c r="W340" s="627"/>
      <c r="X340" s="627"/>
      <c r="Y340" s="627"/>
      <c r="Z340" s="627"/>
      <c r="AA340" s="627"/>
    </row>
    <row r="341" ht="14.25" customHeight="1">
      <c r="A341" s="627"/>
      <c r="B341" s="627"/>
      <c r="C341" s="627"/>
      <c r="D341" s="627"/>
      <c r="E341" s="627"/>
      <c r="F341" s="627"/>
      <c r="G341" s="627"/>
      <c r="H341" s="627"/>
      <c r="I341" s="627"/>
      <c r="J341" s="627"/>
      <c r="K341" s="627"/>
      <c r="L341" s="627"/>
      <c r="M341" s="627"/>
      <c r="N341" s="627"/>
      <c r="O341" s="627"/>
      <c r="P341" s="627"/>
      <c r="Q341" s="627"/>
      <c r="R341" s="627"/>
      <c r="S341" s="627"/>
      <c r="T341" s="627"/>
      <c r="U341" s="627"/>
      <c r="V341" s="627"/>
      <c r="W341" s="627"/>
      <c r="X341" s="627"/>
      <c r="Y341" s="627"/>
      <c r="Z341" s="627"/>
      <c r="AA341" s="627"/>
    </row>
    <row r="342" ht="14.25" customHeight="1">
      <c r="A342" s="627"/>
      <c r="B342" s="627"/>
      <c r="C342" s="627"/>
      <c r="D342" s="627"/>
      <c r="E342" s="627"/>
      <c r="F342" s="627"/>
      <c r="G342" s="627"/>
      <c r="H342" s="627"/>
      <c r="I342" s="627"/>
      <c r="J342" s="627"/>
      <c r="K342" s="627"/>
      <c r="L342" s="627"/>
      <c r="M342" s="627"/>
      <c r="N342" s="627"/>
      <c r="O342" s="627"/>
      <c r="P342" s="627"/>
      <c r="Q342" s="627"/>
      <c r="R342" s="627"/>
      <c r="S342" s="627"/>
      <c r="T342" s="627"/>
      <c r="U342" s="627"/>
      <c r="V342" s="627"/>
      <c r="W342" s="627"/>
      <c r="X342" s="627"/>
      <c r="Y342" s="627"/>
      <c r="Z342" s="627"/>
      <c r="AA342" s="627"/>
    </row>
    <row r="343" ht="14.25" customHeight="1">
      <c r="A343" s="627"/>
      <c r="B343" s="627"/>
      <c r="C343" s="627"/>
      <c r="D343" s="627"/>
      <c r="E343" s="627"/>
      <c r="F343" s="627"/>
      <c r="G343" s="627"/>
      <c r="H343" s="627"/>
      <c r="I343" s="627"/>
      <c r="J343" s="627"/>
      <c r="K343" s="627"/>
      <c r="L343" s="627"/>
      <c r="M343" s="627"/>
      <c r="N343" s="627"/>
      <c r="O343" s="627"/>
      <c r="P343" s="627"/>
      <c r="Q343" s="627"/>
      <c r="R343" s="627"/>
      <c r="S343" s="627"/>
      <c r="T343" s="627"/>
      <c r="U343" s="627"/>
      <c r="V343" s="627"/>
      <c r="W343" s="627"/>
      <c r="X343" s="627"/>
      <c r="Y343" s="627"/>
      <c r="Z343" s="627"/>
      <c r="AA343" s="627"/>
    </row>
    <row r="344" ht="14.25" customHeight="1">
      <c r="A344" s="627"/>
      <c r="B344" s="627"/>
      <c r="C344" s="627"/>
      <c r="D344" s="627"/>
      <c r="E344" s="627"/>
      <c r="F344" s="627"/>
      <c r="G344" s="627"/>
      <c r="H344" s="627"/>
      <c r="I344" s="627"/>
      <c r="J344" s="627"/>
      <c r="K344" s="627"/>
      <c r="L344" s="627"/>
      <c r="M344" s="627"/>
      <c r="N344" s="627"/>
      <c r="O344" s="627"/>
      <c r="P344" s="627"/>
      <c r="Q344" s="627"/>
      <c r="R344" s="627"/>
      <c r="S344" s="627"/>
      <c r="T344" s="627"/>
      <c r="U344" s="627"/>
      <c r="V344" s="627"/>
      <c r="W344" s="627"/>
      <c r="X344" s="627"/>
      <c r="Y344" s="627"/>
      <c r="Z344" s="627"/>
      <c r="AA344" s="627"/>
    </row>
    <row r="345" ht="14.25" customHeight="1">
      <c r="A345" s="627"/>
      <c r="B345" s="627"/>
      <c r="C345" s="627"/>
      <c r="D345" s="627"/>
      <c r="E345" s="627"/>
      <c r="F345" s="627"/>
      <c r="G345" s="627"/>
      <c r="H345" s="627"/>
      <c r="I345" s="627"/>
      <c r="J345" s="627"/>
      <c r="K345" s="627"/>
      <c r="L345" s="627"/>
      <c r="M345" s="627"/>
      <c r="N345" s="627"/>
      <c r="O345" s="627"/>
      <c r="P345" s="627"/>
      <c r="Q345" s="627"/>
      <c r="R345" s="627"/>
      <c r="S345" s="627"/>
      <c r="T345" s="627"/>
      <c r="U345" s="627"/>
      <c r="V345" s="627"/>
      <c r="W345" s="627"/>
      <c r="X345" s="627"/>
      <c r="Y345" s="627"/>
      <c r="Z345" s="627"/>
      <c r="AA345" s="627"/>
    </row>
    <row r="346" ht="14.25" customHeight="1">
      <c r="A346" s="627"/>
      <c r="B346" s="627"/>
      <c r="C346" s="627"/>
      <c r="D346" s="627"/>
      <c r="E346" s="627"/>
      <c r="F346" s="627"/>
      <c r="G346" s="627"/>
      <c r="H346" s="627"/>
      <c r="I346" s="627"/>
      <c r="J346" s="627"/>
      <c r="K346" s="627"/>
      <c r="L346" s="627"/>
      <c r="M346" s="627"/>
      <c r="N346" s="627"/>
      <c r="O346" s="627"/>
      <c r="P346" s="627"/>
      <c r="Q346" s="627"/>
      <c r="R346" s="627"/>
      <c r="S346" s="627"/>
      <c r="T346" s="627"/>
      <c r="U346" s="627"/>
      <c r="V346" s="627"/>
      <c r="W346" s="627"/>
      <c r="X346" s="627"/>
      <c r="Y346" s="627"/>
      <c r="Z346" s="627"/>
      <c r="AA346" s="627"/>
    </row>
    <row r="347" ht="14.25" customHeight="1">
      <c r="A347" s="627"/>
      <c r="B347" s="627"/>
      <c r="C347" s="627"/>
      <c r="D347" s="627"/>
      <c r="E347" s="627"/>
      <c r="F347" s="627"/>
      <c r="G347" s="627"/>
      <c r="H347" s="627"/>
      <c r="I347" s="627"/>
      <c r="J347" s="627"/>
      <c r="K347" s="627"/>
      <c r="L347" s="627"/>
      <c r="M347" s="627"/>
      <c r="N347" s="627"/>
      <c r="O347" s="627"/>
      <c r="P347" s="627"/>
      <c r="Q347" s="627"/>
      <c r="R347" s="627"/>
      <c r="S347" s="627"/>
      <c r="T347" s="627"/>
      <c r="U347" s="627"/>
      <c r="V347" s="627"/>
      <c r="W347" s="627"/>
      <c r="X347" s="627"/>
      <c r="Y347" s="627"/>
      <c r="Z347" s="627"/>
      <c r="AA347" s="627"/>
    </row>
    <row r="348" ht="14.25" customHeight="1">
      <c r="A348" s="627"/>
      <c r="B348" s="627"/>
      <c r="C348" s="627"/>
      <c r="D348" s="627"/>
      <c r="E348" s="627"/>
      <c r="F348" s="627"/>
      <c r="G348" s="627"/>
      <c r="H348" s="627"/>
      <c r="I348" s="627"/>
      <c r="J348" s="627"/>
      <c r="K348" s="627"/>
      <c r="L348" s="627"/>
      <c r="M348" s="627"/>
      <c r="N348" s="627"/>
      <c r="O348" s="627"/>
      <c r="P348" s="627"/>
      <c r="Q348" s="627"/>
      <c r="R348" s="627"/>
      <c r="S348" s="627"/>
      <c r="T348" s="627"/>
      <c r="U348" s="627"/>
      <c r="V348" s="627"/>
      <c r="W348" s="627"/>
      <c r="X348" s="627"/>
      <c r="Y348" s="627"/>
      <c r="Z348" s="627"/>
      <c r="AA348" s="627"/>
    </row>
    <row r="349" ht="14.25" customHeight="1">
      <c r="A349" s="627"/>
      <c r="B349" s="627"/>
      <c r="C349" s="627"/>
      <c r="D349" s="627"/>
      <c r="E349" s="627"/>
      <c r="F349" s="627"/>
      <c r="G349" s="627"/>
      <c r="H349" s="627"/>
      <c r="I349" s="627"/>
      <c r="J349" s="627"/>
      <c r="K349" s="627"/>
      <c r="L349" s="627"/>
      <c r="M349" s="627"/>
      <c r="N349" s="627"/>
      <c r="O349" s="627"/>
      <c r="P349" s="627"/>
      <c r="Q349" s="627"/>
      <c r="R349" s="627"/>
      <c r="S349" s="627"/>
      <c r="T349" s="627"/>
      <c r="U349" s="627"/>
      <c r="V349" s="627"/>
      <c r="W349" s="627"/>
      <c r="X349" s="627"/>
      <c r="Y349" s="627"/>
      <c r="Z349" s="627"/>
      <c r="AA349" s="627"/>
    </row>
    <row r="350" ht="14.25" customHeight="1">
      <c r="A350" s="627"/>
      <c r="B350" s="627"/>
      <c r="C350" s="627"/>
      <c r="D350" s="627"/>
      <c r="E350" s="627"/>
      <c r="F350" s="627"/>
      <c r="G350" s="627"/>
      <c r="H350" s="627"/>
      <c r="I350" s="627"/>
      <c r="J350" s="627"/>
      <c r="K350" s="627"/>
      <c r="L350" s="627"/>
      <c r="M350" s="627"/>
      <c r="N350" s="627"/>
      <c r="O350" s="627"/>
      <c r="P350" s="627"/>
      <c r="Q350" s="627"/>
      <c r="R350" s="627"/>
      <c r="S350" s="627"/>
      <c r="T350" s="627"/>
      <c r="U350" s="627"/>
      <c r="V350" s="627"/>
      <c r="W350" s="627"/>
      <c r="X350" s="627"/>
      <c r="Y350" s="627"/>
      <c r="Z350" s="627"/>
      <c r="AA350" s="627"/>
    </row>
    <row r="351" ht="14.25" customHeight="1">
      <c r="A351" s="627"/>
      <c r="B351" s="627"/>
      <c r="C351" s="627"/>
      <c r="D351" s="627"/>
      <c r="E351" s="627"/>
      <c r="F351" s="627"/>
      <c r="G351" s="627"/>
      <c r="H351" s="627"/>
      <c r="I351" s="627"/>
      <c r="J351" s="627"/>
      <c r="K351" s="627"/>
      <c r="L351" s="627"/>
      <c r="M351" s="627"/>
      <c r="N351" s="627"/>
      <c r="O351" s="627"/>
      <c r="P351" s="627"/>
      <c r="Q351" s="627"/>
      <c r="R351" s="627"/>
      <c r="S351" s="627"/>
      <c r="T351" s="627"/>
      <c r="U351" s="627"/>
      <c r="V351" s="627"/>
      <c r="W351" s="627"/>
      <c r="X351" s="627"/>
      <c r="Y351" s="627"/>
      <c r="Z351" s="627"/>
      <c r="AA351" s="627"/>
    </row>
    <row r="352" ht="14.25" customHeight="1">
      <c r="A352" s="627"/>
      <c r="B352" s="627"/>
      <c r="C352" s="627"/>
      <c r="D352" s="627"/>
      <c r="E352" s="627"/>
      <c r="F352" s="627"/>
      <c r="G352" s="627"/>
      <c r="H352" s="627"/>
      <c r="I352" s="627"/>
      <c r="J352" s="627"/>
      <c r="K352" s="627"/>
      <c r="L352" s="627"/>
      <c r="M352" s="627"/>
      <c r="N352" s="627"/>
      <c r="O352" s="627"/>
      <c r="P352" s="627"/>
      <c r="Q352" s="627"/>
      <c r="R352" s="627"/>
      <c r="S352" s="627"/>
      <c r="T352" s="627"/>
      <c r="U352" s="627"/>
      <c r="V352" s="627"/>
      <c r="W352" s="627"/>
      <c r="X352" s="627"/>
      <c r="Y352" s="627"/>
      <c r="Z352" s="627"/>
      <c r="AA352" s="627"/>
    </row>
    <row r="353" ht="14.25" customHeight="1">
      <c r="A353" s="627"/>
      <c r="B353" s="627"/>
      <c r="C353" s="627"/>
      <c r="D353" s="627"/>
      <c r="E353" s="627"/>
      <c r="F353" s="627"/>
      <c r="G353" s="627"/>
      <c r="H353" s="627"/>
      <c r="I353" s="627"/>
      <c r="J353" s="627"/>
      <c r="K353" s="627"/>
      <c r="L353" s="627"/>
      <c r="M353" s="627"/>
      <c r="N353" s="627"/>
      <c r="O353" s="627"/>
      <c r="P353" s="627"/>
      <c r="Q353" s="627"/>
      <c r="R353" s="627"/>
      <c r="S353" s="627"/>
      <c r="T353" s="627"/>
      <c r="U353" s="627"/>
      <c r="V353" s="627"/>
      <c r="W353" s="627"/>
      <c r="X353" s="627"/>
      <c r="Y353" s="627"/>
      <c r="Z353" s="627"/>
      <c r="AA353" s="627"/>
    </row>
    <row r="354" ht="14.25" customHeight="1">
      <c r="A354" s="627"/>
      <c r="B354" s="627"/>
      <c r="C354" s="627"/>
      <c r="D354" s="627"/>
      <c r="E354" s="627"/>
      <c r="F354" s="627"/>
      <c r="G354" s="627"/>
      <c r="H354" s="627"/>
      <c r="I354" s="627"/>
      <c r="J354" s="627"/>
      <c r="K354" s="627"/>
      <c r="L354" s="627"/>
      <c r="M354" s="627"/>
      <c r="N354" s="627"/>
      <c r="O354" s="627"/>
      <c r="P354" s="627"/>
      <c r="Q354" s="627"/>
      <c r="R354" s="627"/>
      <c r="S354" s="627"/>
      <c r="T354" s="627"/>
      <c r="U354" s="627"/>
      <c r="V354" s="627"/>
      <c r="W354" s="627"/>
      <c r="X354" s="627"/>
      <c r="Y354" s="627"/>
      <c r="Z354" s="627"/>
      <c r="AA354" s="627"/>
    </row>
    <row r="355" ht="14.25" customHeight="1">
      <c r="A355" s="627"/>
      <c r="B355" s="627"/>
      <c r="C355" s="627"/>
      <c r="D355" s="627"/>
      <c r="E355" s="627"/>
      <c r="F355" s="627"/>
      <c r="G355" s="627"/>
      <c r="H355" s="627"/>
      <c r="I355" s="627"/>
      <c r="J355" s="627"/>
      <c r="K355" s="627"/>
      <c r="L355" s="627"/>
      <c r="M355" s="627"/>
      <c r="N355" s="627"/>
      <c r="O355" s="627"/>
      <c r="P355" s="627"/>
      <c r="Q355" s="627"/>
      <c r="R355" s="627"/>
      <c r="S355" s="627"/>
      <c r="T355" s="627"/>
      <c r="U355" s="627"/>
      <c r="V355" s="627"/>
      <c r="W355" s="627"/>
      <c r="X355" s="627"/>
      <c r="Y355" s="627"/>
      <c r="Z355" s="627"/>
      <c r="AA355" s="627"/>
    </row>
    <row r="356" ht="14.25" customHeight="1">
      <c r="A356" s="627"/>
      <c r="B356" s="627"/>
      <c r="C356" s="627"/>
      <c r="D356" s="627"/>
      <c r="E356" s="627"/>
      <c r="F356" s="627"/>
      <c r="G356" s="627"/>
      <c r="H356" s="627"/>
      <c r="I356" s="627"/>
      <c r="J356" s="627"/>
      <c r="K356" s="627"/>
      <c r="L356" s="627"/>
      <c r="M356" s="627"/>
      <c r="N356" s="627"/>
      <c r="O356" s="627"/>
      <c r="P356" s="627"/>
      <c r="Q356" s="627"/>
      <c r="R356" s="627"/>
      <c r="S356" s="627"/>
      <c r="T356" s="627"/>
      <c r="U356" s="627"/>
      <c r="V356" s="627"/>
      <c r="W356" s="627"/>
      <c r="X356" s="627"/>
      <c r="Y356" s="627"/>
      <c r="Z356" s="627"/>
      <c r="AA356" s="627"/>
    </row>
    <row r="357" ht="14.25" customHeight="1">
      <c r="A357" s="627"/>
      <c r="B357" s="627"/>
      <c r="C357" s="627"/>
      <c r="D357" s="627"/>
      <c r="E357" s="627"/>
      <c r="F357" s="627"/>
      <c r="G357" s="627"/>
      <c r="H357" s="627"/>
      <c r="I357" s="627"/>
      <c r="J357" s="627"/>
      <c r="K357" s="627"/>
      <c r="L357" s="627"/>
      <c r="M357" s="627"/>
      <c r="N357" s="627"/>
      <c r="O357" s="627"/>
      <c r="P357" s="627"/>
      <c r="Q357" s="627"/>
      <c r="R357" s="627"/>
      <c r="S357" s="627"/>
      <c r="T357" s="627"/>
      <c r="U357" s="627"/>
      <c r="V357" s="627"/>
      <c r="W357" s="627"/>
      <c r="X357" s="627"/>
      <c r="Y357" s="627"/>
      <c r="Z357" s="627"/>
      <c r="AA357" s="627"/>
    </row>
    <row r="358" ht="14.25" customHeight="1">
      <c r="A358" s="627"/>
      <c r="B358" s="627"/>
      <c r="C358" s="627"/>
      <c r="D358" s="627"/>
      <c r="E358" s="627"/>
      <c r="F358" s="627"/>
      <c r="G358" s="627"/>
      <c r="H358" s="627"/>
      <c r="I358" s="627"/>
      <c r="J358" s="627"/>
      <c r="K358" s="627"/>
      <c r="L358" s="627"/>
      <c r="M358" s="627"/>
      <c r="N358" s="627"/>
      <c r="O358" s="627"/>
      <c r="P358" s="627"/>
      <c r="Q358" s="627"/>
      <c r="R358" s="627"/>
      <c r="S358" s="627"/>
      <c r="T358" s="627"/>
      <c r="U358" s="627"/>
      <c r="V358" s="627"/>
      <c r="W358" s="627"/>
      <c r="X358" s="627"/>
      <c r="Y358" s="627"/>
      <c r="Z358" s="627"/>
      <c r="AA358" s="627"/>
    </row>
    <row r="359" ht="14.25" customHeight="1">
      <c r="A359" s="627"/>
      <c r="B359" s="627"/>
      <c r="C359" s="627"/>
      <c r="D359" s="627"/>
      <c r="E359" s="627"/>
      <c r="F359" s="627"/>
      <c r="G359" s="627"/>
      <c r="H359" s="627"/>
      <c r="I359" s="627"/>
      <c r="J359" s="627"/>
      <c r="K359" s="627"/>
      <c r="L359" s="627"/>
      <c r="M359" s="627"/>
      <c r="N359" s="627"/>
      <c r="O359" s="627"/>
      <c r="P359" s="627"/>
      <c r="Q359" s="627"/>
      <c r="R359" s="627"/>
      <c r="S359" s="627"/>
      <c r="T359" s="627"/>
      <c r="U359" s="627"/>
      <c r="V359" s="627"/>
      <c r="W359" s="627"/>
      <c r="X359" s="627"/>
      <c r="Y359" s="627"/>
      <c r="Z359" s="627"/>
      <c r="AA359" s="627"/>
    </row>
    <row r="360" ht="14.25" customHeight="1">
      <c r="A360" s="627"/>
      <c r="B360" s="627"/>
      <c r="C360" s="627"/>
      <c r="D360" s="627"/>
      <c r="E360" s="627"/>
      <c r="F360" s="627"/>
      <c r="G360" s="627"/>
      <c r="H360" s="627"/>
      <c r="I360" s="627"/>
      <c r="J360" s="627"/>
      <c r="K360" s="627"/>
      <c r="L360" s="627"/>
      <c r="M360" s="627"/>
      <c r="N360" s="627"/>
      <c r="O360" s="627"/>
      <c r="P360" s="627"/>
      <c r="Q360" s="627"/>
      <c r="R360" s="627"/>
      <c r="S360" s="627"/>
      <c r="T360" s="627"/>
      <c r="U360" s="627"/>
      <c r="V360" s="627"/>
      <c r="W360" s="627"/>
      <c r="X360" s="627"/>
      <c r="Y360" s="627"/>
      <c r="Z360" s="627"/>
      <c r="AA360" s="627"/>
    </row>
    <row r="361" ht="14.25" customHeight="1">
      <c r="A361" s="627"/>
      <c r="B361" s="627"/>
      <c r="C361" s="627"/>
      <c r="D361" s="627"/>
      <c r="E361" s="627"/>
      <c r="F361" s="627"/>
      <c r="G361" s="627"/>
      <c r="H361" s="627"/>
      <c r="I361" s="627"/>
      <c r="J361" s="627"/>
      <c r="K361" s="627"/>
      <c r="L361" s="627"/>
      <c r="M361" s="627"/>
      <c r="N361" s="627"/>
      <c r="O361" s="627"/>
      <c r="P361" s="627"/>
      <c r="Q361" s="627"/>
      <c r="R361" s="627"/>
      <c r="S361" s="627"/>
      <c r="T361" s="627"/>
      <c r="U361" s="627"/>
      <c r="V361" s="627"/>
      <c r="W361" s="627"/>
      <c r="X361" s="627"/>
      <c r="Y361" s="627"/>
      <c r="Z361" s="627"/>
      <c r="AA361" s="627"/>
    </row>
    <row r="362" ht="14.25" customHeight="1">
      <c r="A362" s="627"/>
      <c r="B362" s="627"/>
      <c r="C362" s="627"/>
      <c r="D362" s="627"/>
      <c r="E362" s="627"/>
      <c r="F362" s="627"/>
      <c r="G362" s="627"/>
      <c r="H362" s="627"/>
      <c r="I362" s="627"/>
      <c r="J362" s="627"/>
      <c r="K362" s="627"/>
      <c r="L362" s="627"/>
      <c r="M362" s="627"/>
      <c r="N362" s="627"/>
      <c r="O362" s="627"/>
      <c r="P362" s="627"/>
      <c r="Q362" s="627"/>
      <c r="R362" s="627"/>
      <c r="S362" s="627"/>
      <c r="T362" s="627"/>
      <c r="U362" s="627"/>
      <c r="V362" s="627"/>
      <c r="W362" s="627"/>
      <c r="X362" s="627"/>
      <c r="Y362" s="627"/>
      <c r="Z362" s="627"/>
      <c r="AA362" s="627"/>
    </row>
    <row r="363" ht="14.25" customHeight="1">
      <c r="A363" s="627"/>
      <c r="B363" s="627"/>
      <c r="C363" s="627"/>
      <c r="D363" s="627"/>
      <c r="E363" s="627"/>
      <c r="F363" s="627"/>
      <c r="G363" s="627"/>
      <c r="H363" s="627"/>
      <c r="I363" s="627"/>
      <c r="J363" s="627"/>
      <c r="K363" s="627"/>
      <c r="L363" s="627"/>
      <c r="M363" s="627"/>
      <c r="N363" s="627"/>
      <c r="O363" s="627"/>
      <c r="P363" s="627"/>
      <c r="Q363" s="627"/>
      <c r="R363" s="627"/>
      <c r="S363" s="627"/>
      <c r="T363" s="627"/>
      <c r="U363" s="627"/>
      <c r="V363" s="627"/>
      <c r="W363" s="627"/>
      <c r="X363" s="627"/>
      <c r="Y363" s="627"/>
      <c r="Z363" s="627"/>
      <c r="AA363" s="627"/>
    </row>
    <row r="364" ht="14.25" customHeight="1">
      <c r="A364" s="627"/>
      <c r="B364" s="627"/>
      <c r="C364" s="627"/>
      <c r="D364" s="627"/>
      <c r="E364" s="627"/>
      <c r="F364" s="627"/>
      <c r="G364" s="627"/>
      <c r="H364" s="627"/>
      <c r="I364" s="627"/>
      <c r="J364" s="627"/>
      <c r="K364" s="627"/>
      <c r="L364" s="627"/>
      <c r="M364" s="627"/>
      <c r="N364" s="627"/>
      <c r="O364" s="627"/>
      <c r="P364" s="627"/>
      <c r="Q364" s="627"/>
      <c r="R364" s="627"/>
      <c r="S364" s="627"/>
      <c r="T364" s="627"/>
      <c r="U364" s="627"/>
      <c r="V364" s="627"/>
      <c r="W364" s="627"/>
      <c r="X364" s="627"/>
      <c r="Y364" s="627"/>
      <c r="Z364" s="627"/>
      <c r="AA364" s="627"/>
    </row>
    <row r="365" ht="14.25" customHeight="1">
      <c r="A365" s="627"/>
      <c r="B365" s="627"/>
      <c r="C365" s="627"/>
      <c r="D365" s="627"/>
      <c r="E365" s="627"/>
      <c r="F365" s="627"/>
      <c r="G365" s="627"/>
      <c r="H365" s="627"/>
      <c r="I365" s="627"/>
      <c r="J365" s="627"/>
      <c r="K365" s="627"/>
      <c r="L365" s="627"/>
      <c r="M365" s="627"/>
      <c r="N365" s="627"/>
      <c r="O365" s="627"/>
      <c r="P365" s="627"/>
      <c r="Q365" s="627"/>
      <c r="R365" s="627"/>
      <c r="S365" s="627"/>
      <c r="T365" s="627"/>
      <c r="U365" s="627"/>
      <c r="V365" s="627"/>
      <c r="W365" s="627"/>
      <c r="X365" s="627"/>
      <c r="Y365" s="627"/>
      <c r="Z365" s="627"/>
      <c r="AA365" s="627"/>
    </row>
    <row r="366" ht="14.25" customHeight="1">
      <c r="A366" s="627"/>
      <c r="B366" s="627"/>
      <c r="C366" s="627"/>
      <c r="D366" s="627"/>
      <c r="E366" s="627"/>
      <c r="F366" s="627"/>
      <c r="G366" s="627"/>
      <c r="H366" s="627"/>
      <c r="I366" s="627"/>
      <c r="J366" s="627"/>
      <c r="K366" s="627"/>
      <c r="L366" s="627"/>
      <c r="M366" s="627"/>
      <c r="N366" s="627"/>
      <c r="O366" s="627"/>
      <c r="P366" s="627"/>
      <c r="Q366" s="627"/>
      <c r="R366" s="627"/>
      <c r="S366" s="627"/>
      <c r="T366" s="627"/>
      <c r="U366" s="627"/>
      <c r="V366" s="627"/>
      <c r="W366" s="627"/>
      <c r="X366" s="627"/>
      <c r="Y366" s="627"/>
      <c r="Z366" s="627"/>
      <c r="AA366" s="627"/>
    </row>
    <row r="367" ht="14.25" customHeight="1">
      <c r="A367" s="627"/>
      <c r="B367" s="627"/>
      <c r="C367" s="627"/>
      <c r="D367" s="627"/>
      <c r="E367" s="627"/>
      <c r="F367" s="627"/>
      <c r="G367" s="627"/>
      <c r="H367" s="627"/>
      <c r="I367" s="627"/>
      <c r="J367" s="627"/>
      <c r="K367" s="627"/>
      <c r="L367" s="627"/>
      <c r="M367" s="627"/>
      <c r="N367" s="627"/>
      <c r="O367" s="627"/>
      <c r="P367" s="627"/>
      <c r="Q367" s="627"/>
      <c r="R367" s="627"/>
      <c r="S367" s="627"/>
      <c r="T367" s="627"/>
      <c r="U367" s="627"/>
      <c r="V367" s="627"/>
      <c r="W367" s="627"/>
      <c r="X367" s="627"/>
      <c r="Y367" s="627"/>
      <c r="Z367" s="627"/>
      <c r="AA367" s="627"/>
    </row>
    <row r="368" ht="14.25" customHeight="1">
      <c r="A368" s="627"/>
      <c r="B368" s="627"/>
      <c r="C368" s="627"/>
      <c r="D368" s="627"/>
      <c r="E368" s="627"/>
      <c r="F368" s="627"/>
      <c r="G368" s="627"/>
      <c r="H368" s="627"/>
      <c r="I368" s="627"/>
      <c r="J368" s="627"/>
      <c r="K368" s="627"/>
      <c r="L368" s="627"/>
      <c r="M368" s="627"/>
      <c r="N368" s="627"/>
      <c r="O368" s="627"/>
      <c r="P368" s="627"/>
      <c r="Q368" s="627"/>
      <c r="R368" s="627"/>
      <c r="S368" s="627"/>
      <c r="T368" s="627"/>
      <c r="U368" s="627"/>
      <c r="V368" s="627"/>
      <c r="W368" s="627"/>
      <c r="X368" s="627"/>
      <c r="Y368" s="627"/>
      <c r="Z368" s="627"/>
      <c r="AA368" s="627"/>
    </row>
    <row r="369" ht="14.25" customHeight="1">
      <c r="A369" s="627"/>
      <c r="B369" s="627"/>
      <c r="C369" s="627"/>
      <c r="D369" s="627"/>
      <c r="E369" s="627"/>
      <c r="F369" s="627"/>
      <c r="G369" s="627"/>
      <c r="H369" s="627"/>
      <c r="I369" s="627"/>
      <c r="J369" s="627"/>
      <c r="K369" s="627"/>
      <c r="L369" s="627"/>
      <c r="M369" s="627"/>
      <c r="N369" s="627"/>
      <c r="O369" s="627"/>
      <c r="P369" s="627"/>
      <c r="Q369" s="627"/>
      <c r="R369" s="627"/>
      <c r="S369" s="627"/>
      <c r="T369" s="627"/>
      <c r="U369" s="627"/>
      <c r="V369" s="627"/>
      <c r="W369" s="627"/>
      <c r="X369" s="627"/>
      <c r="Y369" s="627"/>
      <c r="Z369" s="627"/>
      <c r="AA369" s="627"/>
    </row>
    <row r="370" ht="14.25" customHeight="1">
      <c r="A370" s="627"/>
      <c r="B370" s="627"/>
      <c r="C370" s="627"/>
      <c r="D370" s="627"/>
      <c r="E370" s="627"/>
      <c r="F370" s="627"/>
      <c r="G370" s="627"/>
      <c r="H370" s="627"/>
      <c r="I370" s="627"/>
      <c r="J370" s="627"/>
      <c r="K370" s="627"/>
      <c r="L370" s="627"/>
      <c r="M370" s="627"/>
      <c r="N370" s="627"/>
      <c r="O370" s="627"/>
      <c r="P370" s="627"/>
      <c r="Q370" s="627"/>
      <c r="R370" s="627"/>
      <c r="S370" s="627"/>
      <c r="T370" s="627"/>
      <c r="U370" s="627"/>
      <c r="V370" s="627"/>
      <c r="W370" s="627"/>
      <c r="X370" s="627"/>
      <c r="Y370" s="627"/>
      <c r="Z370" s="627"/>
      <c r="AA370" s="627"/>
    </row>
    <row r="371" ht="14.25" customHeight="1">
      <c r="A371" s="627"/>
      <c r="B371" s="627"/>
      <c r="C371" s="627"/>
      <c r="D371" s="627"/>
      <c r="E371" s="627"/>
      <c r="F371" s="627"/>
      <c r="G371" s="627"/>
      <c r="H371" s="627"/>
      <c r="I371" s="627"/>
      <c r="J371" s="627"/>
      <c r="K371" s="627"/>
      <c r="L371" s="627"/>
      <c r="M371" s="627"/>
      <c r="N371" s="627"/>
      <c r="O371" s="627"/>
      <c r="P371" s="627"/>
      <c r="Q371" s="627"/>
      <c r="R371" s="627"/>
      <c r="S371" s="627"/>
      <c r="T371" s="627"/>
      <c r="U371" s="627"/>
      <c r="V371" s="627"/>
      <c r="W371" s="627"/>
      <c r="X371" s="627"/>
      <c r="Y371" s="627"/>
      <c r="Z371" s="627"/>
      <c r="AA371" s="627"/>
    </row>
    <row r="372" ht="14.25" customHeight="1">
      <c r="A372" s="627"/>
      <c r="B372" s="627"/>
      <c r="C372" s="627"/>
      <c r="D372" s="627"/>
      <c r="E372" s="627"/>
      <c r="F372" s="627"/>
      <c r="G372" s="627"/>
      <c r="H372" s="627"/>
      <c r="I372" s="627"/>
      <c r="J372" s="627"/>
      <c r="K372" s="627"/>
      <c r="L372" s="627"/>
      <c r="M372" s="627"/>
      <c r="N372" s="627"/>
      <c r="O372" s="627"/>
      <c r="P372" s="627"/>
      <c r="Q372" s="627"/>
      <c r="R372" s="627"/>
      <c r="S372" s="627"/>
      <c r="T372" s="627"/>
      <c r="U372" s="627"/>
      <c r="V372" s="627"/>
      <c r="W372" s="627"/>
      <c r="X372" s="627"/>
      <c r="Y372" s="627"/>
      <c r="Z372" s="627"/>
      <c r="AA372" s="627"/>
    </row>
    <row r="373" ht="14.25" customHeight="1">
      <c r="A373" s="627"/>
      <c r="B373" s="627"/>
      <c r="C373" s="627"/>
      <c r="D373" s="627"/>
      <c r="E373" s="627"/>
      <c r="F373" s="627"/>
      <c r="G373" s="627"/>
      <c r="H373" s="627"/>
      <c r="I373" s="627"/>
      <c r="J373" s="627"/>
      <c r="K373" s="627"/>
      <c r="L373" s="627"/>
      <c r="M373" s="627"/>
      <c r="N373" s="627"/>
      <c r="O373" s="627"/>
      <c r="P373" s="627"/>
      <c r="Q373" s="627"/>
      <c r="R373" s="627"/>
      <c r="S373" s="627"/>
      <c r="T373" s="627"/>
      <c r="U373" s="627"/>
      <c r="V373" s="627"/>
      <c r="W373" s="627"/>
      <c r="X373" s="627"/>
      <c r="Y373" s="627"/>
      <c r="Z373" s="627"/>
      <c r="AA373" s="627"/>
    </row>
    <row r="374" ht="14.25" customHeight="1">
      <c r="A374" s="627"/>
      <c r="B374" s="627"/>
      <c r="C374" s="627"/>
      <c r="D374" s="627"/>
      <c r="E374" s="627"/>
      <c r="F374" s="627"/>
      <c r="G374" s="627"/>
      <c r="H374" s="627"/>
      <c r="I374" s="627"/>
      <c r="J374" s="627"/>
      <c r="K374" s="627"/>
      <c r="L374" s="627"/>
      <c r="M374" s="627"/>
      <c r="N374" s="627"/>
      <c r="O374" s="627"/>
      <c r="P374" s="627"/>
      <c r="Q374" s="627"/>
      <c r="R374" s="627"/>
      <c r="S374" s="627"/>
      <c r="T374" s="627"/>
      <c r="U374" s="627"/>
      <c r="V374" s="627"/>
      <c r="W374" s="627"/>
      <c r="X374" s="627"/>
      <c r="Y374" s="627"/>
      <c r="Z374" s="627"/>
      <c r="AA374" s="627"/>
    </row>
    <row r="375" ht="14.25" customHeight="1">
      <c r="A375" s="627"/>
      <c r="B375" s="627"/>
      <c r="C375" s="627"/>
      <c r="D375" s="627"/>
      <c r="E375" s="627"/>
      <c r="F375" s="627"/>
      <c r="G375" s="627"/>
      <c r="H375" s="627"/>
      <c r="I375" s="627"/>
      <c r="J375" s="627"/>
      <c r="K375" s="627"/>
      <c r="L375" s="627"/>
      <c r="M375" s="627"/>
      <c r="N375" s="627"/>
      <c r="O375" s="627"/>
      <c r="P375" s="627"/>
      <c r="Q375" s="627"/>
      <c r="R375" s="627"/>
      <c r="S375" s="627"/>
      <c r="T375" s="627"/>
      <c r="U375" s="627"/>
      <c r="V375" s="627"/>
      <c r="W375" s="627"/>
      <c r="X375" s="627"/>
      <c r="Y375" s="627"/>
      <c r="Z375" s="627"/>
      <c r="AA375" s="627"/>
    </row>
    <row r="376" ht="14.25" customHeight="1">
      <c r="A376" s="627"/>
      <c r="B376" s="627"/>
      <c r="C376" s="627"/>
      <c r="D376" s="627"/>
      <c r="E376" s="627"/>
      <c r="F376" s="627"/>
      <c r="G376" s="627"/>
      <c r="H376" s="627"/>
      <c r="I376" s="627"/>
      <c r="J376" s="627"/>
      <c r="K376" s="627"/>
      <c r="L376" s="627"/>
      <c r="M376" s="627"/>
      <c r="N376" s="627"/>
      <c r="O376" s="627"/>
      <c r="P376" s="627"/>
      <c r="Q376" s="627"/>
      <c r="R376" s="627"/>
      <c r="S376" s="627"/>
      <c r="T376" s="627"/>
      <c r="U376" s="627"/>
      <c r="V376" s="627"/>
      <c r="W376" s="627"/>
      <c r="X376" s="627"/>
      <c r="Y376" s="627"/>
      <c r="Z376" s="627"/>
      <c r="AA376" s="627"/>
    </row>
    <row r="377" ht="14.25" customHeight="1">
      <c r="A377" s="627"/>
      <c r="B377" s="627"/>
      <c r="C377" s="627"/>
      <c r="D377" s="627"/>
      <c r="E377" s="627"/>
      <c r="F377" s="627"/>
      <c r="G377" s="627"/>
      <c r="H377" s="627"/>
      <c r="I377" s="627"/>
      <c r="J377" s="627"/>
      <c r="K377" s="627"/>
      <c r="L377" s="627"/>
      <c r="M377" s="627"/>
      <c r="N377" s="627"/>
      <c r="O377" s="627"/>
      <c r="P377" s="627"/>
      <c r="Q377" s="627"/>
      <c r="R377" s="627"/>
      <c r="S377" s="627"/>
      <c r="T377" s="627"/>
      <c r="U377" s="627"/>
      <c r="V377" s="627"/>
      <c r="W377" s="627"/>
      <c r="X377" s="627"/>
      <c r="Y377" s="627"/>
      <c r="Z377" s="627"/>
      <c r="AA377" s="627"/>
    </row>
    <row r="378" ht="14.25" customHeight="1">
      <c r="A378" s="627"/>
      <c r="B378" s="627"/>
      <c r="C378" s="627"/>
      <c r="D378" s="627"/>
      <c r="E378" s="627"/>
      <c r="F378" s="627"/>
      <c r="G378" s="627"/>
      <c r="H378" s="627"/>
      <c r="I378" s="627"/>
      <c r="J378" s="627"/>
      <c r="K378" s="627"/>
      <c r="L378" s="627"/>
      <c r="M378" s="627"/>
      <c r="N378" s="627"/>
      <c r="O378" s="627"/>
      <c r="P378" s="627"/>
      <c r="Q378" s="627"/>
      <c r="R378" s="627"/>
      <c r="S378" s="627"/>
      <c r="T378" s="627"/>
      <c r="U378" s="627"/>
      <c r="V378" s="627"/>
      <c r="W378" s="627"/>
      <c r="X378" s="627"/>
      <c r="Y378" s="627"/>
      <c r="Z378" s="627"/>
      <c r="AA378" s="627"/>
    </row>
    <row r="379" ht="14.25" customHeight="1">
      <c r="A379" s="627"/>
      <c r="B379" s="627"/>
      <c r="C379" s="627"/>
      <c r="D379" s="627"/>
      <c r="E379" s="627"/>
      <c r="F379" s="627"/>
      <c r="G379" s="627"/>
      <c r="H379" s="627"/>
      <c r="I379" s="627"/>
      <c r="J379" s="627"/>
      <c r="K379" s="627"/>
      <c r="L379" s="627"/>
      <c r="M379" s="627"/>
      <c r="N379" s="627"/>
      <c r="O379" s="627"/>
      <c r="P379" s="627"/>
      <c r="Q379" s="627"/>
      <c r="R379" s="627"/>
      <c r="S379" s="627"/>
      <c r="T379" s="627"/>
      <c r="U379" s="627"/>
      <c r="V379" s="627"/>
      <c r="W379" s="627"/>
      <c r="X379" s="627"/>
      <c r="Y379" s="627"/>
      <c r="Z379" s="627"/>
      <c r="AA379" s="627"/>
    </row>
    <row r="380" ht="14.25" customHeight="1">
      <c r="A380" s="627"/>
      <c r="B380" s="627"/>
      <c r="C380" s="627"/>
      <c r="D380" s="627"/>
      <c r="E380" s="627"/>
      <c r="F380" s="627"/>
      <c r="G380" s="627"/>
      <c r="H380" s="627"/>
      <c r="I380" s="627"/>
      <c r="J380" s="627"/>
      <c r="K380" s="627"/>
      <c r="L380" s="627"/>
      <c r="M380" s="627"/>
      <c r="N380" s="627"/>
      <c r="O380" s="627"/>
      <c r="P380" s="627"/>
      <c r="Q380" s="627"/>
      <c r="R380" s="627"/>
      <c r="S380" s="627"/>
      <c r="T380" s="627"/>
      <c r="U380" s="627"/>
      <c r="V380" s="627"/>
      <c r="W380" s="627"/>
      <c r="X380" s="627"/>
      <c r="Y380" s="627"/>
      <c r="Z380" s="627"/>
      <c r="AA380" s="627"/>
    </row>
    <row r="381" ht="14.25" customHeight="1">
      <c r="A381" s="627"/>
      <c r="B381" s="627"/>
      <c r="C381" s="627"/>
      <c r="D381" s="627"/>
      <c r="E381" s="627"/>
      <c r="F381" s="627"/>
      <c r="G381" s="627"/>
      <c r="H381" s="627"/>
      <c r="I381" s="627"/>
      <c r="J381" s="627"/>
      <c r="K381" s="627"/>
      <c r="L381" s="627"/>
      <c r="M381" s="627"/>
      <c r="N381" s="627"/>
      <c r="O381" s="627"/>
      <c r="P381" s="627"/>
      <c r="Q381" s="627"/>
      <c r="R381" s="627"/>
      <c r="S381" s="627"/>
      <c r="T381" s="627"/>
      <c r="U381" s="627"/>
      <c r="V381" s="627"/>
      <c r="W381" s="627"/>
      <c r="X381" s="627"/>
      <c r="Y381" s="627"/>
      <c r="Z381" s="627"/>
      <c r="AA381" s="627"/>
    </row>
    <row r="382" ht="14.25" customHeight="1">
      <c r="A382" s="627"/>
      <c r="B382" s="627"/>
      <c r="C382" s="627"/>
      <c r="D382" s="627"/>
      <c r="E382" s="627"/>
      <c r="F382" s="627"/>
      <c r="G382" s="627"/>
      <c r="H382" s="627"/>
      <c r="I382" s="627"/>
      <c r="J382" s="627"/>
      <c r="K382" s="627"/>
      <c r="L382" s="627"/>
      <c r="M382" s="627"/>
      <c r="N382" s="627"/>
      <c r="O382" s="627"/>
      <c r="P382" s="627"/>
      <c r="Q382" s="627"/>
      <c r="R382" s="627"/>
      <c r="S382" s="627"/>
      <c r="T382" s="627"/>
      <c r="U382" s="627"/>
      <c r="V382" s="627"/>
      <c r="W382" s="627"/>
      <c r="X382" s="627"/>
      <c r="Y382" s="627"/>
      <c r="Z382" s="627"/>
      <c r="AA382" s="627"/>
    </row>
    <row r="383" ht="14.25" customHeight="1">
      <c r="A383" s="627"/>
      <c r="B383" s="627"/>
      <c r="C383" s="627"/>
      <c r="D383" s="627"/>
      <c r="E383" s="627"/>
      <c r="F383" s="627"/>
      <c r="G383" s="627"/>
      <c r="H383" s="627"/>
      <c r="I383" s="627"/>
      <c r="J383" s="627"/>
      <c r="K383" s="627"/>
      <c r="L383" s="627"/>
      <c r="M383" s="627"/>
      <c r="N383" s="627"/>
      <c r="O383" s="627"/>
      <c r="P383" s="627"/>
      <c r="Q383" s="627"/>
      <c r="R383" s="627"/>
      <c r="S383" s="627"/>
      <c r="T383" s="627"/>
      <c r="U383" s="627"/>
      <c r="V383" s="627"/>
      <c r="W383" s="627"/>
      <c r="X383" s="627"/>
      <c r="Y383" s="627"/>
      <c r="Z383" s="627"/>
      <c r="AA383" s="627"/>
    </row>
    <row r="384" ht="14.25" customHeight="1">
      <c r="A384" s="627"/>
      <c r="B384" s="627"/>
      <c r="C384" s="627"/>
      <c r="D384" s="627"/>
      <c r="E384" s="627"/>
      <c r="F384" s="627"/>
      <c r="G384" s="627"/>
      <c r="H384" s="627"/>
      <c r="I384" s="627"/>
      <c r="J384" s="627"/>
      <c r="K384" s="627"/>
      <c r="L384" s="627"/>
      <c r="M384" s="627"/>
      <c r="N384" s="627"/>
      <c r="O384" s="627"/>
      <c r="P384" s="627"/>
      <c r="Q384" s="627"/>
      <c r="R384" s="627"/>
      <c r="S384" s="627"/>
      <c r="T384" s="627"/>
      <c r="U384" s="627"/>
      <c r="V384" s="627"/>
      <c r="W384" s="627"/>
      <c r="X384" s="627"/>
      <c r="Y384" s="627"/>
      <c r="Z384" s="627"/>
      <c r="AA384" s="627"/>
    </row>
    <row r="385" ht="14.25" customHeight="1">
      <c r="A385" s="627"/>
      <c r="B385" s="627"/>
      <c r="C385" s="627"/>
      <c r="D385" s="627"/>
      <c r="E385" s="627"/>
      <c r="F385" s="627"/>
      <c r="G385" s="627"/>
      <c r="H385" s="627"/>
      <c r="I385" s="627"/>
      <c r="J385" s="627"/>
      <c r="K385" s="627"/>
      <c r="L385" s="627"/>
      <c r="M385" s="627"/>
      <c r="N385" s="627"/>
      <c r="O385" s="627"/>
      <c r="P385" s="627"/>
      <c r="Q385" s="627"/>
      <c r="R385" s="627"/>
      <c r="S385" s="627"/>
      <c r="T385" s="627"/>
      <c r="U385" s="627"/>
      <c r="V385" s="627"/>
      <c r="W385" s="627"/>
      <c r="X385" s="627"/>
      <c r="Y385" s="627"/>
      <c r="Z385" s="627"/>
      <c r="AA385" s="627"/>
    </row>
    <row r="386" ht="14.25" customHeight="1">
      <c r="A386" s="627"/>
      <c r="B386" s="627"/>
      <c r="C386" s="627"/>
      <c r="D386" s="627"/>
      <c r="E386" s="627"/>
      <c r="F386" s="627"/>
      <c r="G386" s="627"/>
      <c r="H386" s="627"/>
      <c r="I386" s="627"/>
      <c r="J386" s="627"/>
      <c r="K386" s="627"/>
      <c r="L386" s="627"/>
      <c r="M386" s="627"/>
      <c r="N386" s="627"/>
      <c r="O386" s="627"/>
      <c r="P386" s="627"/>
      <c r="Q386" s="627"/>
      <c r="R386" s="627"/>
      <c r="S386" s="627"/>
      <c r="T386" s="627"/>
      <c r="U386" s="627"/>
      <c r="V386" s="627"/>
      <c r="W386" s="627"/>
      <c r="X386" s="627"/>
      <c r="Y386" s="627"/>
      <c r="Z386" s="627"/>
      <c r="AA386" s="627"/>
    </row>
    <row r="387" ht="14.25" customHeight="1">
      <c r="A387" s="627"/>
      <c r="B387" s="627"/>
      <c r="C387" s="627"/>
      <c r="D387" s="627"/>
      <c r="E387" s="627"/>
      <c r="F387" s="627"/>
      <c r="G387" s="627"/>
      <c r="H387" s="627"/>
      <c r="I387" s="627"/>
      <c r="J387" s="627"/>
      <c r="K387" s="627"/>
      <c r="L387" s="627"/>
      <c r="M387" s="627"/>
      <c r="N387" s="627"/>
      <c r="O387" s="627"/>
      <c r="P387" s="627"/>
      <c r="Q387" s="627"/>
      <c r="R387" s="627"/>
      <c r="S387" s="627"/>
      <c r="T387" s="627"/>
      <c r="U387" s="627"/>
      <c r="V387" s="627"/>
      <c r="W387" s="627"/>
      <c r="X387" s="627"/>
      <c r="Y387" s="627"/>
      <c r="Z387" s="627"/>
      <c r="AA387" s="627"/>
    </row>
    <row r="388" ht="14.25" customHeight="1">
      <c r="A388" s="627"/>
      <c r="B388" s="627"/>
      <c r="C388" s="627"/>
      <c r="D388" s="627"/>
      <c r="E388" s="627"/>
      <c r="F388" s="627"/>
      <c r="G388" s="627"/>
      <c r="H388" s="627"/>
      <c r="I388" s="627"/>
      <c r="J388" s="627"/>
      <c r="K388" s="627"/>
      <c r="L388" s="627"/>
      <c r="M388" s="627"/>
      <c r="N388" s="627"/>
      <c r="O388" s="627"/>
      <c r="P388" s="627"/>
      <c r="Q388" s="627"/>
      <c r="R388" s="627"/>
      <c r="S388" s="627"/>
      <c r="T388" s="627"/>
      <c r="U388" s="627"/>
      <c r="V388" s="627"/>
      <c r="W388" s="627"/>
      <c r="X388" s="627"/>
      <c r="Y388" s="627"/>
      <c r="Z388" s="627"/>
      <c r="AA388" s="627"/>
    </row>
    <row r="389" ht="14.25" customHeight="1">
      <c r="A389" s="627"/>
      <c r="B389" s="627"/>
      <c r="C389" s="627"/>
      <c r="D389" s="627"/>
      <c r="E389" s="627"/>
      <c r="F389" s="627"/>
      <c r="G389" s="627"/>
      <c r="H389" s="627"/>
      <c r="I389" s="627"/>
      <c r="J389" s="627"/>
      <c r="K389" s="627"/>
      <c r="L389" s="627"/>
      <c r="M389" s="627"/>
      <c r="N389" s="627"/>
      <c r="O389" s="627"/>
      <c r="P389" s="627"/>
      <c r="Q389" s="627"/>
      <c r="R389" s="627"/>
      <c r="S389" s="627"/>
      <c r="T389" s="627"/>
      <c r="U389" s="627"/>
      <c r="V389" s="627"/>
      <c r="W389" s="627"/>
      <c r="X389" s="627"/>
      <c r="Y389" s="627"/>
      <c r="Z389" s="627"/>
      <c r="AA389" s="627"/>
    </row>
    <row r="390" ht="14.25" customHeight="1">
      <c r="A390" s="627"/>
      <c r="B390" s="627"/>
      <c r="C390" s="627"/>
      <c r="D390" s="627"/>
      <c r="E390" s="627"/>
      <c r="F390" s="627"/>
      <c r="G390" s="627"/>
      <c r="H390" s="627"/>
      <c r="I390" s="627"/>
      <c r="J390" s="627"/>
      <c r="K390" s="627"/>
      <c r="L390" s="627"/>
      <c r="M390" s="627"/>
      <c r="N390" s="627"/>
      <c r="O390" s="627"/>
      <c r="P390" s="627"/>
      <c r="Q390" s="627"/>
      <c r="R390" s="627"/>
      <c r="S390" s="627"/>
      <c r="T390" s="627"/>
      <c r="U390" s="627"/>
      <c r="V390" s="627"/>
      <c r="W390" s="627"/>
      <c r="X390" s="627"/>
      <c r="Y390" s="627"/>
      <c r="Z390" s="627"/>
      <c r="AA390" s="627"/>
    </row>
    <row r="391" ht="14.25" customHeight="1">
      <c r="A391" s="627"/>
      <c r="B391" s="627"/>
      <c r="C391" s="627"/>
      <c r="D391" s="627"/>
      <c r="E391" s="627"/>
      <c r="F391" s="627"/>
      <c r="G391" s="627"/>
      <c r="H391" s="627"/>
      <c r="I391" s="627"/>
      <c r="J391" s="627"/>
      <c r="K391" s="627"/>
      <c r="L391" s="627"/>
      <c r="M391" s="627"/>
      <c r="N391" s="627"/>
      <c r="O391" s="627"/>
      <c r="P391" s="627"/>
      <c r="Q391" s="627"/>
      <c r="R391" s="627"/>
      <c r="S391" s="627"/>
      <c r="T391" s="627"/>
      <c r="U391" s="627"/>
      <c r="V391" s="627"/>
      <c r="W391" s="627"/>
      <c r="X391" s="627"/>
      <c r="Y391" s="627"/>
      <c r="Z391" s="627"/>
      <c r="AA391" s="627"/>
    </row>
    <row r="392" ht="14.25" customHeight="1">
      <c r="A392" s="627"/>
      <c r="B392" s="627"/>
      <c r="C392" s="627"/>
      <c r="D392" s="627"/>
      <c r="E392" s="627"/>
      <c r="F392" s="627"/>
      <c r="G392" s="627"/>
      <c r="H392" s="627"/>
      <c r="I392" s="627"/>
      <c r="J392" s="627"/>
      <c r="K392" s="627"/>
      <c r="L392" s="627"/>
      <c r="M392" s="627"/>
      <c r="N392" s="627"/>
      <c r="O392" s="627"/>
      <c r="P392" s="627"/>
      <c r="Q392" s="627"/>
      <c r="R392" s="627"/>
      <c r="S392" s="627"/>
      <c r="T392" s="627"/>
      <c r="U392" s="627"/>
      <c r="V392" s="627"/>
      <c r="W392" s="627"/>
      <c r="X392" s="627"/>
      <c r="Y392" s="627"/>
      <c r="Z392" s="627"/>
      <c r="AA392" s="627"/>
    </row>
    <row r="393" ht="14.25" customHeight="1">
      <c r="A393" s="627"/>
      <c r="B393" s="627"/>
      <c r="C393" s="627"/>
      <c r="D393" s="627"/>
      <c r="E393" s="627"/>
      <c r="F393" s="627"/>
      <c r="G393" s="627"/>
      <c r="H393" s="627"/>
      <c r="I393" s="627"/>
      <c r="J393" s="627"/>
      <c r="K393" s="627"/>
      <c r="L393" s="627"/>
      <c r="M393" s="627"/>
      <c r="N393" s="627"/>
      <c r="O393" s="627"/>
      <c r="P393" s="627"/>
      <c r="Q393" s="627"/>
      <c r="R393" s="627"/>
      <c r="S393" s="627"/>
      <c r="T393" s="627"/>
      <c r="U393" s="627"/>
      <c r="V393" s="627"/>
      <c r="W393" s="627"/>
      <c r="X393" s="627"/>
      <c r="Y393" s="627"/>
      <c r="Z393" s="627"/>
      <c r="AA393" s="627"/>
    </row>
    <row r="394" ht="14.25" customHeight="1">
      <c r="A394" s="627"/>
      <c r="B394" s="627"/>
      <c r="C394" s="627"/>
      <c r="D394" s="627"/>
      <c r="E394" s="627"/>
      <c r="F394" s="627"/>
      <c r="G394" s="627"/>
      <c r="H394" s="627"/>
      <c r="I394" s="627"/>
      <c r="J394" s="627"/>
      <c r="K394" s="627"/>
      <c r="L394" s="627"/>
      <c r="M394" s="627"/>
      <c r="N394" s="627"/>
      <c r="O394" s="627"/>
      <c r="P394" s="627"/>
      <c r="Q394" s="627"/>
      <c r="R394" s="627"/>
      <c r="S394" s="627"/>
      <c r="T394" s="627"/>
      <c r="U394" s="627"/>
      <c r="V394" s="627"/>
      <c r="W394" s="627"/>
      <c r="X394" s="627"/>
      <c r="Y394" s="627"/>
      <c r="Z394" s="627"/>
      <c r="AA394" s="627"/>
    </row>
    <row r="395" ht="14.25" customHeight="1">
      <c r="A395" s="627"/>
      <c r="B395" s="627"/>
      <c r="C395" s="627"/>
      <c r="D395" s="627"/>
      <c r="E395" s="627"/>
      <c r="F395" s="627"/>
      <c r="G395" s="627"/>
      <c r="H395" s="627"/>
      <c r="I395" s="627"/>
      <c r="J395" s="627"/>
      <c r="K395" s="627"/>
      <c r="L395" s="627"/>
      <c r="M395" s="627"/>
      <c r="N395" s="627"/>
      <c r="O395" s="627"/>
      <c r="P395" s="627"/>
      <c r="Q395" s="627"/>
      <c r="R395" s="627"/>
      <c r="S395" s="627"/>
      <c r="T395" s="627"/>
      <c r="U395" s="627"/>
      <c r="V395" s="627"/>
      <c r="W395" s="627"/>
      <c r="X395" s="627"/>
      <c r="Y395" s="627"/>
      <c r="Z395" s="627"/>
      <c r="AA395" s="627"/>
    </row>
    <row r="396" ht="14.25" customHeight="1">
      <c r="A396" s="627"/>
      <c r="B396" s="627"/>
      <c r="C396" s="627"/>
      <c r="D396" s="627"/>
      <c r="E396" s="627"/>
      <c r="F396" s="627"/>
      <c r="G396" s="627"/>
      <c r="H396" s="627"/>
      <c r="I396" s="627"/>
      <c r="J396" s="627"/>
      <c r="K396" s="627"/>
      <c r="L396" s="627"/>
      <c r="M396" s="627"/>
      <c r="N396" s="627"/>
      <c r="O396" s="627"/>
      <c r="P396" s="627"/>
      <c r="Q396" s="627"/>
      <c r="R396" s="627"/>
      <c r="S396" s="627"/>
      <c r="T396" s="627"/>
      <c r="U396" s="627"/>
      <c r="V396" s="627"/>
      <c r="W396" s="627"/>
      <c r="X396" s="627"/>
      <c r="Y396" s="627"/>
      <c r="Z396" s="627"/>
      <c r="AA396" s="627"/>
    </row>
    <row r="397" ht="14.25" customHeight="1">
      <c r="A397" s="627"/>
      <c r="B397" s="627"/>
      <c r="C397" s="627"/>
      <c r="D397" s="627"/>
      <c r="E397" s="627"/>
      <c r="F397" s="627"/>
      <c r="G397" s="627"/>
      <c r="H397" s="627"/>
      <c r="I397" s="627"/>
      <c r="J397" s="627"/>
      <c r="K397" s="627"/>
      <c r="L397" s="627"/>
      <c r="M397" s="627"/>
      <c r="N397" s="627"/>
      <c r="O397" s="627"/>
      <c r="P397" s="627"/>
      <c r="Q397" s="627"/>
      <c r="R397" s="627"/>
      <c r="S397" s="627"/>
      <c r="T397" s="627"/>
      <c r="U397" s="627"/>
      <c r="V397" s="627"/>
      <c r="W397" s="627"/>
      <c r="X397" s="627"/>
      <c r="Y397" s="627"/>
      <c r="Z397" s="627"/>
      <c r="AA397" s="627"/>
    </row>
    <row r="398" ht="14.25" customHeight="1">
      <c r="A398" s="627"/>
      <c r="B398" s="627"/>
      <c r="C398" s="627"/>
      <c r="D398" s="627"/>
      <c r="E398" s="627"/>
      <c r="F398" s="627"/>
      <c r="G398" s="627"/>
      <c r="H398" s="627"/>
      <c r="I398" s="627"/>
      <c r="J398" s="627"/>
      <c r="K398" s="627"/>
      <c r="L398" s="627"/>
      <c r="M398" s="627"/>
      <c r="N398" s="627"/>
      <c r="O398" s="627"/>
      <c r="P398" s="627"/>
      <c r="Q398" s="627"/>
      <c r="R398" s="627"/>
      <c r="S398" s="627"/>
      <c r="T398" s="627"/>
      <c r="U398" s="627"/>
      <c r="V398" s="627"/>
      <c r="W398" s="627"/>
      <c r="X398" s="627"/>
      <c r="Y398" s="627"/>
      <c r="Z398" s="627"/>
      <c r="AA398" s="627"/>
    </row>
    <row r="399" ht="14.25" customHeight="1">
      <c r="A399" s="627"/>
      <c r="B399" s="627"/>
      <c r="C399" s="627"/>
      <c r="D399" s="627"/>
      <c r="E399" s="627"/>
      <c r="F399" s="627"/>
      <c r="G399" s="627"/>
      <c r="H399" s="627"/>
      <c r="I399" s="627"/>
      <c r="J399" s="627"/>
      <c r="K399" s="627"/>
      <c r="L399" s="627"/>
      <c r="M399" s="627"/>
      <c r="N399" s="627"/>
      <c r="O399" s="627"/>
      <c r="P399" s="627"/>
      <c r="Q399" s="627"/>
      <c r="R399" s="627"/>
      <c r="S399" s="627"/>
      <c r="T399" s="627"/>
      <c r="U399" s="627"/>
      <c r="V399" s="627"/>
      <c r="W399" s="627"/>
      <c r="X399" s="627"/>
      <c r="Y399" s="627"/>
      <c r="Z399" s="627"/>
      <c r="AA399" s="627"/>
    </row>
    <row r="400" ht="14.25" customHeight="1">
      <c r="A400" s="627"/>
      <c r="B400" s="627"/>
      <c r="C400" s="627"/>
      <c r="D400" s="627"/>
      <c r="E400" s="627"/>
      <c r="F400" s="627"/>
      <c r="G400" s="627"/>
      <c r="H400" s="627"/>
      <c r="I400" s="627"/>
      <c r="J400" s="627"/>
      <c r="K400" s="627"/>
      <c r="L400" s="627"/>
      <c r="M400" s="627"/>
      <c r="N400" s="627"/>
      <c r="O400" s="627"/>
      <c r="P400" s="627"/>
      <c r="Q400" s="627"/>
      <c r="R400" s="627"/>
      <c r="S400" s="627"/>
      <c r="T400" s="627"/>
      <c r="U400" s="627"/>
      <c r="V400" s="627"/>
      <c r="W400" s="627"/>
      <c r="X400" s="627"/>
      <c r="Y400" s="627"/>
      <c r="Z400" s="627"/>
      <c r="AA400" s="627"/>
    </row>
    <row r="401" ht="14.25" customHeight="1">
      <c r="A401" s="627"/>
      <c r="B401" s="627"/>
      <c r="C401" s="627"/>
      <c r="D401" s="627"/>
      <c r="E401" s="627"/>
      <c r="F401" s="627"/>
      <c r="G401" s="627"/>
      <c r="H401" s="627"/>
      <c r="I401" s="627"/>
      <c r="J401" s="627"/>
      <c r="K401" s="627"/>
      <c r="L401" s="627"/>
      <c r="M401" s="627"/>
      <c r="N401" s="627"/>
      <c r="O401" s="627"/>
      <c r="P401" s="627"/>
      <c r="Q401" s="627"/>
      <c r="R401" s="627"/>
      <c r="S401" s="627"/>
      <c r="T401" s="627"/>
      <c r="U401" s="627"/>
      <c r="V401" s="627"/>
      <c r="W401" s="627"/>
      <c r="X401" s="627"/>
      <c r="Y401" s="627"/>
      <c r="Z401" s="627"/>
      <c r="AA401" s="627"/>
    </row>
    <row r="402" ht="14.25" customHeight="1">
      <c r="A402" s="627"/>
      <c r="B402" s="627"/>
      <c r="C402" s="627"/>
      <c r="D402" s="627"/>
      <c r="E402" s="627"/>
      <c r="F402" s="627"/>
      <c r="G402" s="627"/>
      <c r="H402" s="627"/>
      <c r="I402" s="627"/>
      <c r="J402" s="627"/>
      <c r="K402" s="627"/>
      <c r="L402" s="627"/>
      <c r="M402" s="627"/>
      <c r="N402" s="627"/>
      <c r="O402" s="627"/>
      <c r="P402" s="627"/>
      <c r="Q402" s="627"/>
      <c r="R402" s="627"/>
      <c r="S402" s="627"/>
      <c r="T402" s="627"/>
      <c r="U402" s="627"/>
      <c r="V402" s="627"/>
      <c r="W402" s="627"/>
      <c r="X402" s="627"/>
      <c r="Y402" s="627"/>
      <c r="Z402" s="627"/>
      <c r="AA402" s="627"/>
    </row>
    <row r="403" ht="14.25" customHeight="1">
      <c r="A403" s="627"/>
      <c r="B403" s="627"/>
      <c r="C403" s="627"/>
      <c r="D403" s="627"/>
      <c r="E403" s="627"/>
      <c r="F403" s="627"/>
      <c r="G403" s="627"/>
      <c r="H403" s="627"/>
      <c r="I403" s="627"/>
      <c r="J403" s="627"/>
      <c r="K403" s="627"/>
      <c r="L403" s="627"/>
      <c r="M403" s="627"/>
      <c r="N403" s="627"/>
      <c r="O403" s="627"/>
      <c r="P403" s="627"/>
      <c r="Q403" s="627"/>
      <c r="R403" s="627"/>
      <c r="S403" s="627"/>
      <c r="T403" s="627"/>
      <c r="U403" s="627"/>
      <c r="V403" s="627"/>
      <c r="W403" s="627"/>
      <c r="X403" s="627"/>
      <c r="Y403" s="627"/>
      <c r="Z403" s="627"/>
      <c r="AA403" s="627"/>
    </row>
    <row r="404" ht="14.25" customHeight="1">
      <c r="A404" s="627"/>
      <c r="B404" s="627"/>
      <c r="C404" s="627"/>
      <c r="D404" s="627"/>
      <c r="E404" s="627"/>
      <c r="F404" s="627"/>
      <c r="G404" s="627"/>
      <c r="H404" s="627"/>
      <c r="I404" s="627"/>
      <c r="J404" s="627"/>
      <c r="K404" s="627"/>
      <c r="L404" s="627"/>
      <c r="M404" s="627"/>
      <c r="N404" s="627"/>
      <c r="O404" s="627"/>
      <c r="P404" s="627"/>
      <c r="Q404" s="627"/>
      <c r="R404" s="627"/>
      <c r="S404" s="627"/>
      <c r="T404" s="627"/>
      <c r="U404" s="627"/>
      <c r="V404" s="627"/>
      <c r="W404" s="627"/>
      <c r="X404" s="627"/>
      <c r="Y404" s="627"/>
      <c r="Z404" s="627"/>
      <c r="AA404" s="627"/>
    </row>
    <row r="405" ht="14.25" customHeight="1">
      <c r="A405" s="627"/>
      <c r="B405" s="627"/>
      <c r="C405" s="627"/>
      <c r="D405" s="627"/>
      <c r="E405" s="627"/>
      <c r="F405" s="627"/>
      <c r="G405" s="627"/>
      <c r="H405" s="627"/>
      <c r="I405" s="627"/>
      <c r="J405" s="627"/>
      <c r="K405" s="627"/>
      <c r="L405" s="627"/>
      <c r="M405" s="627"/>
      <c r="N405" s="627"/>
      <c r="O405" s="627"/>
      <c r="P405" s="627"/>
      <c r="Q405" s="627"/>
      <c r="R405" s="627"/>
      <c r="S405" s="627"/>
      <c r="T405" s="627"/>
      <c r="U405" s="627"/>
      <c r="V405" s="627"/>
      <c r="W405" s="627"/>
      <c r="X405" s="627"/>
      <c r="Y405" s="627"/>
      <c r="Z405" s="627"/>
      <c r="AA405" s="627"/>
    </row>
    <row r="406" ht="14.25" customHeight="1">
      <c r="A406" s="627"/>
      <c r="B406" s="627"/>
      <c r="C406" s="627"/>
      <c r="D406" s="627"/>
      <c r="E406" s="627"/>
      <c r="F406" s="627"/>
      <c r="G406" s="627"/>
      <c r="H406" s="627"/>
      <c r="I406" s="627"/>
      <c r="J406" s="627"/>
      <c r="K406" s="627"/>
      <c r="L406" s="627"/>
      <c r="M406" s="627"/>
      <c r="N406" s="627"/>
      <c r="O406" s="627"/>
      <c r="P406" s="627"/>
      <c r="Q406" s="627"/>
      <c r="R406" s="627"/>
      <c r="S406" s="627"/>
      <c r="T406" s="627"/>
      <c r="U406" s="627"/>
      <c r="V406" s="627"/>
      <c r="W406" s="627"/>
      <c r="X406" s="627"/>
      <c r="Y406" s="627"/>
      <c r="Z406" s="627"/>
      <c r="AA406" s="627"/>
    </row>
    <row r="407" ht="14.25" customHeight="1">
      <c r="A407" s="627"/>
      <c r="B407" s="627"/>
      <c r="C407" s="627"/>
      <c r="D407" s="627"/>
      <c r="E407" s="627"/>
      <c r="F407" s="627"/>
      <c r="G407" s="627"/>
      <c r="H407" s="627"/>
      <c r="I407" s="627"/>
      <c r="J407" s="627"/>
      <c r="K407" s="627"/>
      <c r="L407" s="627"/>
      <c r="M407" s="627"/>
      <c r="N407" s="627"/>
      <c r="O407" s="627"/>
      <c r="P407" s="627"/>
      <c r="Q407" s="627"/>
      <c r="R407" s="627"/>
      <c r="S407" s="627"/>
      <c r="T407" s="627"/>
      <c r="U407" s="627"/>
      <c r="V407" s="627"/>
      <c r="W407" s="627"/>
      <c r="X407" s="627"/>
      <c r="Y407" s="627"/>
      <c r="Z407" s="627"/>
      <c r="AA407" s="627"/>
    </row>
    <row r="408" ht="14.25" customHeight="1">
      <c r="A408" s="627"/>
      <c r="B408" s="627"/>
      <c r="C408" s="627"/>
      <c r="D408" s="627"/>
      <c r="E408" s="627"/>
      <c r="F408" s="627"/>
      <c r="G408" s="627"/>
      <c r="H408" s="627"/>
      <c r="I408" s="627"/>
      <c r="J408" s="627"/>
      <c r="K408" s="627"/>
      <c r="L408" s="627"/>
      <c r="M408" s="627"/>
      <c r="N408" s="627"/>
      <c r="O408" s="627"/>
      <c r="P408" s="627"/>
      <c r="Q408" s="627"/>
      <c r="R408" s="627"/>
      <c r="S408" s="627"/>
      <c r="T408" s="627"/>
      <c r="U408" s="627"/>
      <c r="V408" s="627"/>
      <c r="W408" s="627"/>
      <c r="X408" s="627"/>
      <c r="Y408" s="627"/>
      <c r="Z408" s="627"/>
      <c r="AA408" s="627"/>
    </row>
    <row r="409" ht="14.25" customHeight="1">
      <c r="A409" s="627"/>
      <c r="B409" s="627"/>
      <c r="C409" s="627"/>
      <c r="D409" s="627"/>
      <c r="E409" s="627"/>
      <c r="F409" s="627"/>
      <c r="G409" s="627"/>
      <c r="H409" s="627"/>
      <c r="I409" s="627"/>
      <c r="J409" s="627"/>
      <c r="K409" s="627"/>
      <c r="L409" s="627"/>
      <c r="M409" s="627"/>
      <c r="N409" s="627"/>
      <c r="O409" s="627"/>
      <c r="P409" s="627"/>
      <c r="Q409" s="627"/>
      <c r="R409" s="627"/>
      <c r="S409" s="627"/>
      <c r="T409" s="627"/>
      <c r="U409" s="627"/>
      <c r="V409" s="627"/>
      <c r="W409" s="627"/>
      <c r="X409" s="627"/>
      <c r="Y409" s="627"/>
      <c r="Z409" s="627"/>
      <c r="AA409" s="627"/>
    </row>
    <row r="410" ht="14.25" customHeight="1">
      <c r="A410" s="627"/>
      <c r="B410" s="627"/>
      <c r="C410" s="627"/>
      <c r="D410" s="627"/>
      <c r="E410" s="627"/>
      <c r="F410" s="627"/>
      <c r="G410" s="627"/>
      <c r="H410" s="627"/>
      <c r="I410" s="627"/>
      <c r="J410" s="627"/>
      <c r="K410" s="627"/>
      <c r="L410" s="627"/>
      <c r="M410" s="627"/>
      <c r="N410" s="627"/>
      <c r="O410" s="627"/>
      <c r="P410" s="627"/>
      <c r="Q410" s="627"/>
      <c r="R410" s="627"/>
      <c r="S410" s="627"/>
      <c r="T410" s="627"/>
      <c r="U410" s="627"/>
      <c r="V410" s="627"/>
      <c r="W410" s="627"/>
      <c r="X410" s="627"/>
      <c r="Y410" s="627"/>
      <c r="Z410" s="627"/>
      <c r="AA410" s="627"/>
    </row>
    <row r="411" ht="14.25" customHeight="1">
      <c r="A411" s="627"/>
      <c r="B411" s="627"/>
      <c r="C411" s="627"/>
      <c r="D411" s="627"/>
      <c r="E411" s="627"/>
      <c r="F411" s="627"/>
      <c r="G411" s="627"/>
      <c r="H411" s="627"/>
      <c r="I411" s="627"/>
      <c r="J411" s="627"/>
      <c r="K411" s="627"/>
      <c r="L411" s="627"/>
      <c r="M411" s="627"/>
      <c r="N411" s="627"/>
      <c r="O411" s="627"/>
      <c r="P411" s="627"/>
      <c r="Q411" s="627"/>
      <c r="R411" s="627"/>
      <c r="S411" s="627"/>
      <c r="T411" s="627"/>
      <c r="U411" s="627"/>
      <c r="V411" s="627"/>
      <c r="W411" s="627"/>
      <c r="X411" s="627"/>
      <c r="Y411" s="627"/>
      <c r="Z411" s="627"/>
      <c r="AA411" s="627"/>
    </row>
    <row r="412" ht="14.25" customHeight="1">
      <c r="A412" s="627"/>
      <c r="B412" s="627"/>
      <c r="C412" s="627"/>
      <c r="D412" s="627"/>
      <c r="E412" s="627"/>
      <c r="F412" s="627"/>
      <c r="G412" s="627"/>
      <c r="H412" s="627"/>
      <c r="I412" s="627"/>
      <c r="J412" s="627"/>
      <c r="K412" s="627"/>
      <c r="L412" s="627"/>
      <c r="M412" s="627"/>
      <c r="N412" s="627"/>
      <c r="O412" s="627"/>
      <c r="P412" s="627"/>
      <c r="Q412" s="627"/>
      <c r="R412" s="627"/>
      <c r="S412" s="627"/>
      <c r="T412" s="627"/>
      <c r="U412" s="627"/>
      <c r="V412" s="627"/>
      <c r="W412" s="627"/>
      <c r="X412" s="627"/>
      <c r="Y412" s="627"/>
      <c r="Z412" s="627"/>
      <c r="AA412" s="627"/>
    </row>
    <row r="413" ht="14.25" customHeight="1">
      <c r="A413" s="627"/>
      <c r="B413" s="627"/>
      <c r="C413" s="627"/>
      <c r="D413" s="627"/>
      <c r="E413" s="627"/>
      <c r="F413" s="627"/>
      <c r="G413" s="627"/>
      <c r="H413" s="627"/>
      <c r="I413" s="627"/>
      <c r="J413" s="627"/>
      <c r="K413" s="627"/>
      <c r="L413" s="627"/>
      <c r="M413" s="627"/>
      <c r="N413" s="627"/>
      <c r="O413" s="627"/>
      <c r="P413" s="627"/>
      <c r="Q413" s="627"/>
      <c r="R413" s="627"/>
      <c r="S413" s="627"/>
      <c r="T413" s="627"/>
      <c r="U413" s="627"/>
      <c r="V413" s="627"/>
      <c r="W413" s="627"/>
      <c r="X413" s="627"/>
      <c r="Y413" s="627"/>
      <c r="Z413" s="627"/>
      <c r="AA413" s="627"/>
    </row>
    <row r="414" ht="14.25" customHeight="1">
      <c r="A414" s="627"/>
      <c r="B414" s="627"/>
      <c r="C414" s="627"/>
      <c r="D414" s="627"/>
      <c r="E414" s="627"/>
      <c r="F414" s="627"/>
      <c r="G414" s="627"/>
      <c r="H414" s="627"/>
      <c r="I414" s="627"/>
      <c r="J414" s="627"/>
      <c r="K414" s="627"/>
      <c r="L414" s="627"/>
      <c r="M414" s="627"/>
      <c r="N414" s="627"/>
      <c r="O414" s="627"/>
      <c r="P414" s="627"/>
      <c r="Q414" s="627"/>
      <c r="R414" s="627"/>
      <c r="S414" s="627"/>
      <c r="T414" s="627"/>
      <c r="U414" s="627"/>
      <c r="V414" s="627"/>
      <c r="W414" s="627"/>
      <c r="X414" s="627"/>
      <c r="Y414" s="627"/>
      <c r="Z414" s="627"/>
      <c r="AA414" s="627"/>
    </row>
    <row r="415" ht="14.25" customHeight="1">
      <c r="A415" s="627"/>
      <c r="B415" s="627"/>
      <c r="C415" s="627"/>
      <c r="D415" s="627"/>
      <c r="E415" s="627"/>
      <c r="F415" s="627"/>
      <c r="G415" s="627"/>
      <c r="H415" s="627"/>
      <c r="I415" s="627"/>
      <c r="J415" s="627"/>
      <c r="K415" s="627"/>
      <c r="L415" s="627"/>
      <c r="M415" s="627"/>
      <c r="N415" s="627"/>
      <c r="O415" s="627"/>
      <c r="P415" s="627"/>
      <c r="Q415" s="627"/>
      <c r="R415" s="627"/>
      <c r="S415" s="627"/>
      <c r="T415" s="627"/>
      <c r="U415" s="627"/>
      <c r="V415" s="627"/>
      <c r="W415" s="627"/>
      <c r="X415" s="627"/>
      <c r="Y415" s="627"/>
      <c r="Z415" s="627"/>
      <c r="AA415" s="627"/>
    </row>
    <row r="416" ht="14.25" customHeight="1">
      <c r="A416" s="627"/>
      <c r="B416" s="627"/>
      <c r="C416" s="627"/>
      <c r="D416" s="627"/>
      <c r="E416" s="627"/>
      <c r="F416" s="627"/>
      <c r="G416" s="627"/>
      <c r="H416" s="627"/>
      <c r="I416" s="627"/>
      <c r="J416" s="627"/>
      <c r="K416" s="627"/>
      <c r="L416" s="627"/>
      <c r="M416" s="627"/>
      <c r="N416" s="627"/>
      <c r="O416" s="627"/>
      <c r="P416" s="627"/>
      <c r="Q416" s="627"/>
      <c r="R416" s="627"/>
      <c r="S416" s="627"/>
      <c r="T416" s="627"/>
      <c r="U416" s="627"/>
      <c r="V416" s="627"/>
      <c r="W416" s="627"/>
      <c r="X416" s="627"/>
      <c r="Y416" s="627"/>
      <c r="Z416" s="627"/>
      <c r="AA416" s="627"/>
    </row>
    <row r="417" ht="14.25" customHeight="1">
      <c r="A417" s="627"/>
      <c r="B417" s="627"/>
      <c r="C417" s="627"/>
      <c r="D417" s="627"/>
      <c r="E417" s="627"/>
      <c r="F417" s="627"/>
      <c r="G417" s="627"/>
      <c r="H417" s="627"/>
      <c r="I417" s="627"/>
      <c r="J417" s="627"/>
      <c r="K417" s="627"/>
      <c r="L417" s="627"/>
      <c r="M417" s="627"/>
      <c r="N417" s="627"/>
      <c r="O417" s="627"/>
      <c r="P417" s="627"/>
      <c r="Q417" s="627"/>
      <c r="R417" s="627"/>
      <c r="S417" s="627"/>
      <c r="T417" s="627"/>
      <c r="U417" s="627"/>
      <c r="V417" s="627"/>
      <c r="W417" s="627"/>
      <c r="X417" s="627"/>
      <c r="Y417" s="627"/>
      <c r="Z417" s="627"/>
      <c r="AA417" s="627"/>
    </row>
    <row r="418" ht="14.25" customHeight="1">
      <c r="A418" s="627"/>
      <c r="B418" s="627"/>
      <c r="C418" s="627"/>
      <c r="D418" s="627"/>
      <c r="E418" s="627"/>
      <c r="F418" s="627"/>
      <c r="G418" s="627"/>
      <c r="H418" s="627"/>
      <c r="I418" s="627"/>
      <c r="J418" s="627"/>
      <c r="K418" s="627"/>
      <c r="L418" s="627"/>
      <c r="M418" s="627"/>
      <c r="N418" s="627"/>
      <c r="O418" s="627"/>
      <c r="P418" s="627"/>
      <c r="Q418" s="627"/>
      <c r="R418" s="627"/>
      <c r="S418" s="627"/>
      <c r="T418" s="627"/>
      <c r="U418" s="627"/>
      <c r="V418" s="627"/>
      <c r="W418" s="627"/>
      <c r="X418" s="627"/>
      <c r="Y418" s="627"/>
      <c r="Z418" s="627"/>
      <c r="AA418" s="627"/>
    </row>
    <row r="419" ht="14.25" customHeight="1">
      <c r="A419" s="627"/>
      <c r="B419" s="627"/>
      <c r="C419" s="627"/>
      <c r="D419" s="627"/>
      <c r="E419" s="627"/>
      <c r="F419" s="627"/>
      <c r="G419" s="627"/>
      <c r="H419" s="627"/>
      <c r="I419" s="627"/>
      <c r="J419" s="627"/>
      <c r="K419" s="627"/>
      <c r="L419" s="627"/>
      <c r="M419" s="627"/>
      <c r="N419" s="627"/>
      <c r="O419" s="627"/>
      <c r="P419" s="627"/>
      <c r="Q419" s="627"/>
      <c r="R419" s="627"/>
      <c r="S419" s="627"/>
      <c r="T419" s="627"/>
      <c r="U419" s="627"/>
      <c r="V419" s="627"/>
      <c r="W419" s="627"/>
      <c r="X419" s="627"/>
      <c r="Y419" s="627"/>
      <c r="Z419" s="627"/>
      <c r="AA419" s="627"/>
    </row>
    <row r="420" ht="14.25" customHeight="1">
      <c r="A420" s="627"/>
      <c r="B420" s="627"/>
      <c r="C420" s="627"/>
      <c r="D420" s="627"/>
      <c r="E420" s="627"/>
      <c r="F420" s="627"/>
      <c r="G420" s="627"/>
      <c r="H420" s="627"/>
      <c r="I420" s="627"/>
      <c r="J420" s="627"/>
      <c r="K420" s="627"/>
      <c r="L420" s="627"/>
      <c r="M420" s="627"/>
      <c r="N420" s="627"/>
      <c r="O420" s="627"/>
      <c r="P420" s="627"/>
      <c r="Q420" s="627"/>
      <c r="R420" s="627"/>
      <c r="S420" s="627"/>
      <c r="T420" s="627"/>
      <c r="U420" s="627"/>
      <c r="V420" s="627"/>
      <c r="W420" s="627"/>
      <c r="X420" s="627"/>
      <c r="Y420" s="627"/>
      <c r="Z420" s="627"/>
      <c r="AA420" s="627"/>
    </row>
    <row r="421" ht="14.25" customHeight="1">
      <c r="A421" s="627"/>
      <c r="B421" s="627"/>
      <c r="C421" s="627"/>
      <c r="D421" s="627"/>
      <c r="E421" s="627"/>
      <c r="F421" s="627"/>
      <c r="G421" s="627"/>
      <c r="H421" s="627"/>
      <c r="I421" s="627"/>
      <c r="J421" s="627"/>
      <c r="K421" s="627"/>
      <c r="L421" s="627"/>
      <c r="M421" s="627"/>
      <c r="N421" s="627"/>
      <c r="O421" s="627"/>
      <c r="P421" s="627"/>
      <c r="Q421" s="627"/>
      <c r="R421" s="627"/>
      <c r="S421" s="627"/>
      <c r="T421" s="627"/>
      <c r="U421" s="627"/>
      <c r="V421" s="627"/>
      <c r="W421" s="627"/>
      <c r="X421" s="627"/>
      <c r="Y421" s="627"/>
      <c r="Z421" s="627"/>
      <c r="AA421" s="627"/>
    </row>
    <row r="422" ht="14.25" customHeight="1">
      <c r="A422" s="627"/>
      <c r="B422" s="627"/>
      <c r="C422" s="627"/>
      <c r="D422" s="627"/>
      <c r="E422" s="627"/>
      <c r="F422" s="627"/>
      <c r="G422" s="627"/>
      <c r="H422" s="627"/>
      <c r="I422" s="627"/>
      <c r="J422" s="627"/>
      <c r="K422" s="627"/>
      <c r="L422" s="627"/>
      <c r="M422" s="627"/>
      <c r="N422" s="627"/>
      <c r="O422" s="627"/>
      <c r="P422" s="627"/>
      <c r="Q422" s="627"/>
      <c r="R422" s="627"/>
      <c r="S422" s="627"/>
      <c r="T422" s="627"/>
      <c r="U422" s="627"/>
      <c r="V422" s="627"/>
      <c r="W422" s="627"/>
      <c r="X422" s="627"/>
      <c r="Y422" s="627"/>
      <c r="Z422" s="627"/>
      <c r="AA422" s="627"/>
    </row>
    <row r="423" ht="14.25" customHeight="1">
      <c r="A423" s="627"/>
      <c r="B423" s="627"/>
      <c r="C423" s="627"/>
      <c r="D423" s="627"/>
      <c r="E423" s="627"/>
      <c r="F423" s="627"/>
      <c r="G423" s="627"/>
      <c r="H423" s="627"/>
      <c r="I423" s="627"/>
      <c r="J423" s="627"/>
      <c r="K423" s="627"/>
      <c r="L423" s="627"/>
      <c r="M423" s="627"/>
      <c r="N423" s="627"/>
      <c r="O423" s="627"/>
      <c r="P423" s="627"/>
      <c r="Q423" s="627"/>
      <c r="R423" s="627"/>
      <c r="S423" s="627"/>
      <c r="T423" s="627"/>
      <c r="U423" s="627"/>
      <c r="V423" s="627"/>
      <c r="W423" s="627"/>
      <c r="X423" s="627"/>
      <c r="Y423" s="627"/>
      <c r="Z423" s="627"/>
      <c r="AA423" s="627"/>
    </row>
    <row r="424" ht="14.25" customHeight="1">
      <c r="A424" s="627"/>
      <c r="B424" s="627"/>
      <c r="C424" s="627"/>
      <c r="D424" s="627"/>
      <c r="E424" s="627"/>
      <c r="F424" s="627"/>
      <c r="G424" s="627"/>
      <c r="H424" s="627"/>
      <c r="I424" s="627"/>
      <c r="J424" s="627"/>
      <c r="K424" s="627"/>
      <c r="L424" s="627"/>
      <c r="M424" s="627"/>
      <c r="N424" s="627"/>
      <c r="O424" s="627"/>
      <c r="P424" s="627"/>
      <c r="Q424" s="627"/>
      <c r="R424" s="627"/>
      <c r="S424" s="627"/>
      <c r="T424" s="627"/>
      <c r="U424" s="627"/>
      <c r="V424" s="627"/>
      <c r="W424" s="627"/>
      <c r="X424" s="627"/>
      <c r="Y424" s="627"/>
      <c r="Z424" s="627"/>
      <c r="AA424" s="627"/>
    </row>
    <row r="425" ht="14.25" customHeight="1">
      <c r="A425" s="627"/>
      <c r="B425" s="627"/>
      <c r="C425" s="627"/>
      <c r="D425" s="627"/>
      <c r="E425" s="627"/>
      <c r="F425" s="627"/>
      <c r="G425" s="627"/>
      <c r="H425" s="627"/>
      <c r="I425" s="627"/>
      <c r="J425" s="627"/>
      <c r="K425" s="627"/>
      <c r="L425" s="627"/>
      <c r="M425" s="627"/>
      <c r="N425" s="627"/>
      <c r="O425" s="627"/>
      <c r="P425" s="627"/>
      <c r="Q425" s="627"/>
      <c r="R425" s="627"/>
      <c r="S425" s="627"/>
      <c r="T425" s="627"/>
      <c r="U425" s="627"/>
      <c r="V425" s="627"/>
      <c r="W425" s="627"/>
      <c r="X425" s="627"/>
      <c r="Y425" s="627"/>
      <c r="Z425" s="627"/>
      <c r="AA425" s="627"/>
    </row>
    <row r="426" ht="14.25" customHeight="1">
      <c r="A426" s="627"/>
      <c r="B426" s="627"/>
      <c r="C426" s="627"/>
      <c r="D426" s="627"/>
      <c r="E426" s="627"/>
      <c r="F426" s="627"/>
      <c r="G426" s="627"/>
      <c r="H426" s="627"/>
      <c r="I426" s="627"/>
      <c r="J426" s="627"/>
      <c r="K426" s="627"/>
      <c r="L426" s="627"/>
      <c r="M426" s="627"/>
      <c r="N426" s="627"/>
      <c r="O426" s="627"/>
      <c r="P426" s="627"/>
      <c r="Q426" s="627"/>
      <c r="R426" s="627"/>
      <c r="S426" s="627"/>
      <c r="T426" s="627"/>
      <c r="U426" s="627"/>
      <c r="V426" s="627"/>
      <c r="W426" s="627"/>
      <c r="X426" s="627"/>
      <c r="Y426" s="627"/>
      <c r="Z426" s="627"/>
      <c r="AA426" s="627"/>
    </row>
    <row r="427" ht="14.25" customHeight="1">
      <c r="A427" s="627"/>
      <c r="B427" s="627"/>
      <c r="C427" s="627"/>
      <c r="D427" s="627"/>
      <c r="E427" s="627"/>
      <c r="F427" s="627"/>
      <c r="G427" s="627"/>
      <c r="H427" s="627"/>
      <c r="I427" s="627"/>
      <c r="J427" s="627"/>
      <c r="K427" s="627"/>
      <c r="L427" s="627"/>
      <c r="M427" s="627"/>
      <c r="N427" s="627"/>
      <c r="O427" s="627"/>
      <c r="P427" s="627"/>
      <c r="Q427" s="627"/>
      <c r="R427" s="627"/>
      <c r="S427" s="627"/>
      <c r="T427" s="627"/>
      <c r="U427" s="627"/>
      <c r="V427" s="627"/>
      <c r="W427" s="627"/>
      <c r="X427" s="627"/>
      <c r="Y427" s="627"/>
      <c r="Z427" s="627"/>
      <c r="AA427" s="627"/>
    </row>
    <row r="428" ht="14.25" customHeight="1">
      <c r="A428" s="627"/>
      <c r="B428" s="627"/>
      <c r="C428" s="627"/>
      <c r="D428" s="627"/>
      <c r="E428" s="627"/>
      <c r="F428" s="627"/>
      <c r="G428" s="627"/>
      <c r="H428" s="627"/>
      <c r="I428" s="627"/>
      <c r="J428" s="627"/>
      <c r="K428" s="627"/>
      <c r="L428" s="627"/>
      <c r="M428" s="627"/>
      <c r="N428" s="627"/>
      <c r="O428" s="627"/>
      <c r="P428" s="627"/>
      <c r="Q428" s="627"/>
      <c r="R428" s="627"/>
      <c r="S428" s="627"/>
      <c r="T428" s="627"/>
      <c r="U428" s="627"/>
      <c r="V428" s="627"/>
      <c r="W428" s="627"/>
      <c r="X428" s="627"/>
      <c r="Y428" s="627"/>
      <c r="Z428" s="627"/>
      <c r="AA428" s="627"/>
    </row>
    <row r="429" ht="14.25" customHeight="1">
      <c r="A429" s="627"/>
      <c r="B429" s="627"/>
      <c r="C429" s="627"/>
      <c r="D429" s="627"/>
      <c r="E429" s="627"/>
      <c r="F429" s="627"/>
      <c r="G429" s="627"/>
      <c r="H429" s="627"/>
      <c r="I429" s="627"/>
      <c r="J429" s="627"/>
      <c r="K429" s="627"/>
      <c r="L429" s="627"/>
      <c r="M429" s="627"/>
      <c r="N429" s="627"/>
      <c r="O429" s="627"/>
      <c r="P429" s="627"/>
      <c r="Q429" s="627"/>
      <c r="R429" s="627"/>
      <c r="S429" s="627"/>
      <c r="T429" s="627"/>
      <c r="U429" s="627"/>
      <c r="V429" s="627"/>
      <c r="W429" s="627"/>
      <c r="X429" s="627"/>
      <c r="Y429" s="627"/>
      <c r="Z429" s="627"/>
      <c r="AA429" s="627"/>
    </row>
    <row r="430" ht="14.25" customHeight="1">
      <c r="A430" s="627"/>
      <c r="B430" s="627"/>
      <c r="C430" s="627"/>
      <c r="D430" s="627"/>
      <c r="E430" s="627"/>
      <c r="F430" s="627"/>
      <c r="G430" s="627"/>
      <c r="H430" s="627"/>
      <c r="I430" s="627"/>
      <c r="J430" s="627"/>
      <c r="K430" s="627"/>
      <c r="L430" s="627"/>
      <c r="M430" s="627"/>
      <c r="N430" s="627"/>
      <c r="O430" s="627"/>
      <c r="P430" s="627"/>
      <c r="Q430" s="627"/>
      <c r="R430" s="627"/>
      <c r="S430" s="627"/>
      <c r="T430" s="627"/>
      <c r="U430" s="627"/>
      <c r="V430" s="627"/>
      <c r="W430" s="627"/>
      <c r="X430" s="627"/>
      <c r="Y430" s="627"/>
      <c r="Z430" s="627"/>
      <c r="AA430" s="627"/>
    </row>
    <row r="431" ht="14.25" customHeight="1">
      <c r="A431" s="627"/>
      <c r="B431" s="627"/>
      <c r="C431" s="627"/>
      <c r="D431" s="627"/>
      <c r="E431" s="627"/>
      <c r="F431" s="627"/>
      <c r="G431" s="627"/>
      <c r="H431" s="627"/>
      <c r="I431" s="627"/>
      <c r="J431" s="627"/>
      <c r="K431" s="627"/>
      <c r="L431" s="627"/>
      <c r="M431" s="627"/>
      <c r="N431" s="627"/>
      <c r="O431" s="627"/>
      <c r="P431" s="627"/>
      <c r="Q431" s="627"/>
      <c r="R431" s="627"/>
      <c r="S431" s="627"/>
      <c r="T431" s="627"/>
      <c r="U431" s="627"/>
      <c r="V431" s="627"/>
      <c r="W431" s="627"/>
      <c r="X431" s="627"/>
      <c r="Y431" s="627"/>
      <c r="Z431" s="627"/>
      <c r="AA431" s="627"/>
    </row>
    <row r="432" ht="14.25" customHeight="1">
      <c r="A432" s="627"/>
      <c r="B432" s="627"/>
      <c r="C432" s="627"/>
      <c r="D432" s="627"/>
      <c r="E432" s="627"/>
      <c r="F432" s="627"/>
      <c r="G432" s="627"/>
      <c r="H432" s="627"/>
      <c r="I432" s="627"/>
      <c r="J432" s="627"/>
      <c r="K432" s="627"/>
      <c r="L432" s="627"/>
      <c r="M432" s="627"/>
      <c r="N432" s="627"/>
      <c r="O432" s="627"/>
      <c r="P432" s="627"/>
      <c r="Q432" s="627"/>
      <c r="R432" s="627"/>
      <c r="S432" s="627"/>
      <c r="T432" s="627"/>
      <c r="U432" s="627"/>
      <c r="V432" s="627"/>
      <c r="W432" s="627"/>
      <c r="X432" s="627"/>
      <c r="Y432" s="627"/>
      <c r="Z432" s="627"/>
      <c r="AA432" s="627"/>
    </row>
    <row r="433" ht="14.25" customHeight="1">
      <c r="A433" s="627"/>
      <c r="B433" s="627"/>
      <c r="C433" s="627"/>
      <c r="D433" s="627"/>
      <c r="E433" s="627"/>
      <c r="F433" s="627"/>
      <c r="G433" s="627"/>
      <c r="H433" s="627"/>
      <c r="I433" s="627"/>
      <c r="J433" s="627"/>
      <c r="K433" s="627"/>
      <c r="L433" s="627"/>
      <c r="M433" s="627"/>
      <c r="N433" s="627"/>
      <c r="O433" s="627"/>
      <c r="P433" s="627"/>
      <c r="Q433" s="627"/>
      <c r="R433" s="627"/>
      <c r="S433" s="627"/>
      <c r="T433" s="627"/>
      <c r="U433" s="627"/>
      <c r="V433" s="627"/>
      <c r="W433" s="627"/>
      <c r="X433" s="627"/>
      <c r="Y433" s="627"/>
      <c r="Z433" s="627"/>
      <c r="AA433" s="627"/>
    </row>
    <row r="434" ht="14.25" customHeight="1">
      <c r="A434" s="627"/>
      <c r="B434" s="627"/>
      <c r="C434" s="627"/>
      <c r="D434" s="627"/>
      <c r="E434" s="627"/>
      <c r="F434" s="627"/>
      <c r="G434" s="627"/>
      <c r="H434" s="627"/>
      <c r="I434" s="627"/>
      <c r="J434" s="627"/>
      <c r="K434" s="627"/>
      <c r="L434" s="627"/>
      <c r="M434" s="627"/>
      <c r="N434" s="627"/>
      <c r="O434" s="627"/>
      <c r="P434" s="627"/>
      <c r="Q434" s="627"/>
      <c r="R434" s="627"/>
      <c r="S434" s="627"/>
      <c r="T434" s="627"/>
      <c r="U434" s="627"/>
      <c r="V434" s="627"/>
      <c r="W434" s="627"/>
      <c r="X434" s="627"/>
      <c r="Y434" s="627"/>
      <c r="Z434" s="627"/>
      <c r="AA434" s="627"/>
    </row>
    <row r="435" ht="14.25" customHeight="1">
      <c r="A435" s="627"/>
      <c r="B435" s="627"/>
      <c r="C435" s="627"/>
      <c r="D435" s="627"/>
      <c r="E435" s="627"/>
      <c r="F435" s="627"/>
      <c r="G435" s="627"/>
      <c r="H435" s="627"/>
      <c r="I435" s="627"/>
      <c r="J435" s="627"/>
      <c r="K435" s="627"/>
      <c r="L435" s="627"/>
      <c r="M435" s="627"/>
      <c r="N435" s="627"/>
      <c r="O435" s="627"/>
      <c r="P435" s="627"/>
      <c r="Q435" s="627"/>
      <c r="R435" s="627"/>
      <c r="S435" s="627"/>
      <c r="T435" s="627"/>
      <c r="U435" s="627"/>
      <c r="V435" s="627"/>
      <c r="W435" s="627"/>
      <c r="X435" s="627"/>
      <c r="Y435" s="627"/>
      <c r="Z435" s="627"/>
      <c r="AA435" s="627"/>
    </row>
    <row r="436" ht="14.25" customHeight="1">
      <c r="A436" s="627"/>
      <c r="B436" s="627"/>
      <c r="C436" s="627"/>
      <c r="D436" s="627"/>
      <c r="E436" s="627"/>
      <c r="F436" s="627"/>
      <c r="G436" s="627"/>
      <c r="H436" s="627"/>
      <c r="I436" s="627"/>
      <c r="J436" s="627"/>
      <c r="K436" s="627"/>
      <c r="L436" s="627"/>
      <c r="M436" s="627"/>
      <c r="N436" s="627"/>
      <c r="O436" s="627"/>
      <c r="P436" s="627"/>
      <c r="Q436" s="627"/>
      <c r="R436" s="627"/>
      <c r="S436" s="627"/>
      <c r="T436" s="627"/>
      <c r="U436" s="627"/>
      <c r="V436" s="627"/>
      <c r="W436" s="627"/>
      <c r="X436" s="627"/>
      <c r="Y436" s="627"/>
      <c r="Z436" s="627"/>
      <c r="AA436" s="627"/>
    </row>
    <row r="437" ht="14.25" customHeight="1">
      <c r="A437" s="627"/>
      <c r="B437" s="627"/>
      <c r="C437" s="627"/>
      <c r="D437" s="627"/>
      <c r="E437" s="627"/>
      <c r="F437" s="627"/>
      <c r="G437" s="627"/>
      <c r="H437" s="627"/>
      <c r="I437" s="627"/>
      <c r="J437" s="627"/>
      <c r="K437" s="627"/>
      <c r="L437" s="627"/>
      <c r="M437" s="627"/>
      <c r="N437" s="627"/>
      <c r="O437" s="627"/>
      <c r="P437" s="627"/>
      <c r="Q437" s="627"/>
      <c r="R437" s="627"/>
      <c r="S437" s="627"/>
      <c r="T437" s="627"/>
      <c r="U437" s="627"/>
      <c r="V437" s="627"/>
      <c r="W437" s="627"/>
      <c r="X437" s="627"/>
      <c r="Y437" s="627"/>
      <c r="Z437" s="627"/>
      <c r="AA437" s="627"/>
    </row>
    <row r="438" ht="14.25" customHeight="1">
      <c r="A438" s="627"/>
      <c r="B438" s="627"/>
      <c r="C438" s="627"/>
      <c r="D438" s="627"/>
      <c r="E438" s="627"/>
      <c r="F438" s="627"/>
      <c r="G438" s="627"/>
      <c r="H438" s="627"/>
      <c r="I438" s="627"/>
      <c r="J438" s="627"/>
      <c r="K438" s="627"/>
      <c r="L438" s="627"/>
      <c r="M438" s="627"/>
      <c r="N438" s="627"/>
      <c r="O438" s="627"/>
      <c r="P438" s="627"/>
      <c r="Q438" s="627"/>
      <c r="R438" s="627"/>
      <c r="S438" s="627"/>
      <c r="T438" s="627"/>
      <c r="U438" s="627"/>
      <c r="V438" s="627"/>
      <c r="W438" s="627"/>
      <c r="X438" s="627"/>
      <c r="Y438" s="627"/>
      <c r="Z438" s="627"/>
      <c r="AA438" s="627"/>
    </row>
    <row r="439" ht="14.25" customHeight="1">
      <c r="A439" s="627"/>
      <c r="B439" s="627"/>
      <c r="C439" s="627"/>
      <c r="D439" s="627"/>
      <c r="E439" s="627"/>
      <c r="F439" s="627"/>
      <c r="G439" s="627"/>
      <c r="H439" s="627"/>
      <c r="I439" s="627"/>
      <c r="J439" s="627"/>
      <c r="K439" s="627"/>
      <c r="L439" s="627"/>
      <c r="M439" s="627"/>
      <c r="N439" s="627"/>
      <c r="O439" s="627"/>
      <c r="P439" s="627"/>
      <c r="Q439" s="627"/>
      <c r="R439" s="627"/>
      <c r="S439" s="627"/>
      <c r="T439" s="627"/>
      <c r="U439" s="627"/>
      <c r="V439" s="627"/>
      <c r="W439" s="627"/>
      <c r="X439" s="627"/>
      <c r="Y439" s="627"/>
      <c r="Z439" s="627"/>
      <c r="AA439" s="627"/>
    </row>
    <row r="440" ht="14.25" customHeight="1">
      <c r="A440" s="627"/>
      <c r="B440" s="627"/>
      <c r="C440" s="627"/>
      <c r="D440" s="627"/>
      <c r="E440" s="627"/>
      <c r="F440" s="627"/>
      <c r="G440" s="627"/>
      <c r="H440" s="627"/>
      <c r="I440" s="627"/>
      <c r="J440" s="627"/>
      <c r="K440" s="627"/>
      <c r="L440" s="627"/>
      <c r="M440" s="627"/>
      <c r="N440" s="627"/>
      <c r="O440" s="627"/>
      <c r="P440" s="627"/>
      <c r="Q440" s="627"/>
      <c r="R440" s="627"/>
      <c r="S440" s="627"/>
      <c r="T440" s="627"/>
      <c r="U440" s="627"/>
      <c r="V440" s="627"/>
      <c r="W440" s="627"/>
      <c r="X440" s="627"/>
      <c r="Y440" s="627"/>
      <c r="Z440" s="627"/>
      <c r="AA440" s="627"/>
    </row>
    <row r="441" ht="14.25" customHeight="1">
      <c r="A441" s="627"/>
      <c r="B441" s="627"/>
      <c r="C441" s="627"/>
      <c r="D441" s="627"/>
      <c r="E441" s="627"/>
      <c r="F441" s="627"/>
      <c r="G441" s="627"/>
      <c r="H441" s="627"/>
      <c r="I441" s="627"/>
      <c r="J441" s="627"/>
      <c r="K441" s="627"/>
      <c r="L441" s="627"/>
      <c r="M441" s="627"/>
      <c r="N441" s="627"/>
      <c r="O441" s="627"/>
      <c r="P441" s="627"/>
      <c r="Q441" s="627"/>
      <c r="R441" s="627"/>
      <c r="S441" s="627"/>
      <c r="T441" s="627"/>
      <c r="U441" s="627"/>
      <c r="V441" s="627"/>
      <c r="W441" s="627"/>
      <c r="X441" s="627"/>
      <c r="Y441" s="627"/>
      <c r="Z441" s="627"/>
      <c r="AA441" s="627"/>
    </row>
    <row r="442" ht="14.25" customHeight="1">
      <c r="A442" s="627"/>
      <c r="B442" s="627"/>
      <c r="C442" s="627"/>
      <c r="D442" s="627"/>
      <c r="E442" s="627"/>
      <c r="F442" s="627"/>
      <c r="G442" s="627"/>
      <c r="H442" s="627"/>
      <c r="I442" s="627"/>
      <c r="J442" s="627"/>
      <c r="K442" s="627"/>
      <c r="L442" s="627"/>
      <c r="M442" s="627"/>
      <c r="N442" s="627"/>
      <c r="O442" s="627"/>
      <c r="P442" s="627"/>
      <c r="Q442" s="627"/>
      <c r="R442" s="627"/>
      <c r="S442" s="627"/>
      <c r="T442" s="627"/>
      <c r="U442" s="627"/>
      <c r="V442" s="627"/>
      <c r="W442" s="627"/>
      <c r="X442" s="627"/>
      <c r="Y442" s="627"/>
      <c r="Z442" s="627"/>
      <c r="AA442" s="627"/>
    </row>
    <row r="443" ht="14.25" customHeight="1">
      <c r="A443" s="627"/>
      <c r="B443" s="627"/>
      <c r="C443" s="627"/>
      <c r="D443" s="627"/>
      <c r="E443" s="627"/>
      <c r="F443" s="627"/>
      <c r="G443" s="627"/>
      <c r="H443" s="627"/>
      <c r="I443" s="627"/>
      <c r="J443" s="627"/>
      <c r="K443" s="627"/>
      <c r="L443" s="627"/>
      <c r="M443" s="627"/>
      <c r="N443" s="627"/>
      <c r="O443" s="627"/>
      <c r="P443" s="627"/>
      <c r="Q443" s="627"/>
      <c r="R443" s="627"/>
      <c r="S443" s="627"/>
      <c r="T443" s="627"/>
      <c r="U443" s="627"/>
      <c r="V443" s="627"/>
      <c r="W443" s="627"/>
      <c r="X443" s="627"/>
      <c r="Y443" s="627"/>
      <c r="Z443" s="627"/>
      <c r="AA443" s="627"/>
    </row>
    <row r="444" ht="14.25" customHeight="1">
      <c r="A444" s="627"/>
      <c r="B444" s="627"/>
      <c r="C444" s="627"/>
      <c r="D444" s="627"/>
      <c r="E444" s="627"/>
      <c r="F444" s="627"/>
      <c r="G444" s="627"/>
      <c r="H444" s="627"/>
      <c r="I444" s="627"/>
      <c r="J444" s="627"/>
      <c r="K444" s="627"/>
      <c r="L444" s="627"/>
      <c r="M444" s="627"/>
      <c r="N444" s="627"/>
      <c r="O444" s="627"/>
      <c r="P444" s="627"/>
      <c r="Q444" s="627"/>
      <c r="R444" s="627"/>
      <c r="S444" s="627"/>
      <c r="T444" s="627"/>
      <c r="U444" s="627"/>
      <c r="V444" s="627"/>
      <c r="W444" s="627"/>
      <c r="X444" s="627"/>
      <c r="Y444" s="627"/>
      <c r="Z444" s="627"/>
      <c r="AA444" s="627"/>
    </row>
    <row r="445" ht="14.25" customHeight="1">
      <c r="A445" s="627"/>
      <c r="B445" s="627"/>
      <c r="C445" s="627"/>
      <c r="D445" s="627"/>
      <c r="E445" s="627"/>
      <c r="F445" s="627"/>
      <c r="G445" s="627"/>
      <c r="H445" s="627"/>
      <c r="I445" s="627"/>
      <c r="J445" s="627"/>
      <c r="K445" s="627"/>
      <c r="L445" s="627"/>
      <c r="M445" s="627"/>
      <c r="N445" s="627"/>
      <c r="O445" s="627"/>
      <c r="P445" s="627"/>
      <c r="Q445" s="627"/>
      <c r="R445" s="627"/>
      <c r="S445" s="627"/>
      <c r="T445" s="627"/>
      <c r="U445" s="627"/>
      <c r="V445" s="627"/>
      <c r="W445" s="627"/>
      <c r="X445" s="627"/>
      <c r="Y445" s="627"/>
      <c r="Z445" s="627"/>
      <c r="AA445" s="627"/>
    </row>
    <row r="446" ht="14.25" customHeight="1">
      <c r="A446" s="627"/>
      <c r="B446" s="627"/>
      <c r="C446" s="627"/>
      <c r="D446" s="627"/>
      <c r="E446" s="627"/>
      <c r="F446" s="627"/>
      <c r="G446" s="627"/>
      <c r="H446" s="627"/>
      <c r="I446" s="627"/>
      <c r="J446" s="627"/>
      <c r="K446" s="627"/>
      <c r="L446" s="627"/>
      <c r="M446" s="627"/>
      <c r="N446" s="627"/>
      <c r="O446" s="627"/>
      <c r="P446" s="627"/>
      <c r="Q446" s="627"/>
      <c r="R446" s="627"/>
      <c r="S446" s="627"/>
      <c r="T446" s="627"/>
      <c r="U446" s="627"/>
      <c r="V446" s="627"/>
      <c r="W446" s="627"/>
      <c r="X446" s="627"/>
      <c r="Y446" s="627"/>
      <c r="Z446" s="627"/>
      <c r="AA446" s="627"/>
    </row>
    <row r="447" ht="14.25" customHeight="1">
      <c r="A447" s="627"/>
      <c r="B447" s="627"/>
      <c r="C447" s="627"/>
      <c r="D447" s="627"/>
      <c r="E447" s="627"/>
      <c r="F447" s="627"/>
      <c r="G447" s="627"/>
      <c r="H447" s="627"/>
      <c r="I447" s="627"/>
      <c r="J447" s="627"/>
      <c r="K447" s="627"/>
      <c r="L447" s="627"/>
      <c r="M447" s="627"/>
      <c r="N447" s="627"/>
      <c r="O447" s="627"/>
      <c r="P447" s="627"/>
      <c r="Q447" s="627"/>
      <c r="R447" s="627"/>
      <c r="S447" s="627"/>
      <c r="T447" s="627"/>
      <c r="U447" s="627"/>
      <c r="V447" s="627"/>
      <c r="W447" s="627"/>
      <c r="X447" s="627"/>
      <c r="Y447" s="627"/>
      <c r="Z447" s="627"/>
      <c r="AA447" s="627"/>
    </row>
    <row r="448" ht="14.25" customHeight="1">
      <c r="A448" s="627"/>
      <c r="B448" s="627"/>
      <c r="C448" s="627"/>
      <c r="D448" s="627"/>
      <c r="E448" s="627"/>
      <c r="F448" s="627"/>
      <c r="G448" s="627"/>
      <c r="H448" s="627"/>
      <c r="I448" s="627"/>
      <c r="J448" s="627"/>
      <c r="K448" s="627"/>
      <c r="L448" s="627"/>
      <c r="M448" s="627"/>
      <c r="N448" s="627"/>
      <c r="O448" s="627"/>
      <c r="P448" s="627"/>
      <c r="Q448" s="627"/>
      <c r="R448" s="627"/>
      <c r="S448" s="627"/>
      <c r="T448" s="627"/>
      <c r="U448" s="627"/>
      <c r="V448" s="627"/>
      <c r="W448" s="627"/>
      <c r="X448" s="627"/>
      <c r="Y448" s="627"/>
      <c r="Z448" s="627"/>
      <c r="AA448" s="627"/>
    </row>
    <row r="449" ht="14.25" customHeight="1">
      <c r="A449" s="627"/>
      <c r="B449" s="627"/>
      <c r="C449" s="627"/>
      <c r="D449" s="627"/>
      <c r="E449" s="627"/>
      <c r="F449" s="627"/>
      <c r="G449" s="627"/>
      <c r="H449" s="627"/>
      <c r="I449" s="627"/>
      <c r="J449" s="627"/>
      <c r="K449" s="627"/>
      <c r="L449" s="627"/>
      <c r="M449" s="627"/>
      <c r="N449" s="627"/>
      <c r="O449" s="627"/>
      <c r="P449" s="627"/>
      <c r="Q449" s="627"/>
      <c r="R449" s="627"/>
      <c r="S449" s="627"/>
      <c r="T449" s="627"/>
      <c r="U449" s="627"/>
      <c r="V449" s="627"/>
      <c r="W449" s="627"/>
      <c r="X449" s="627"/>
      <c r="Y449" s="627"/>
      <c r="Z449" s="627"/>
      <c r="AA449" s="627"/>
    </row>
    <row r="450" ht="14.25" customHeight="1">
      <c r="A450" s="627"/>
      <c r="B450" s="627"/>
      <c r="C450" s="627"/>
      <c r="D450" s="627"/>
      <c r="E450" s="627"/>
      <c r="F450" s="627"/>
      <c r="G450" s="627"/>
      <c r="H450" s="627"/>
      <c r="I450" s="627"/>
      <c r="J450" s="627"/>
      <c r="K450" s="627"/>
      <c r="L450" s="627"/>
      <c r="M450" s="627"/>
      <c r="N450" s="627"/>
      <c r="O450" s="627"/>
      <c r="P450" s="627"/>
      <c r="Q450" s="627"/>
      <c r="R450" s="627"/>
      <c r="S450" s="627"/>
      <c r="T450" s="627"/>
      <c r="U450" s="627"/>
      <c r="V450" s="627"/>
      <c r="W450" s="627"/>
      <c r="X450" s="627"/>
      <c r="Y450" s="627"/>
      <c r="Z450" s="627"/>
      <c r="AA450" s="627"/>
    </row>
    <row r="451" ht="14.25" customHeight="1">
      <c r="A451" s="627"/>
      <c r="B451" s="627"/>
      <c r="C451" s="627"/>
      <c r="D451" s="627"/>
      <c r="E451" s="627"/>
      <c r="F451" s="627"/>
      <c r="G451" s="627"/>
      <c r="H451" s="627"/>
      <c r="I451" s="627"/>
      <c r="J451" s="627"/>
      <c r="K451" s="627"/>
      <c r="L451" s="627"/>
      <c r="M451" s="627"/>
      <c r="N451" s="627"/>
      <c r="O451" s="627"/>
      <c r="P451" s="627"/>
      <c r="Q451" s="627"/>
      <c r="R451" s="627"/>
      <c r="S451" s="627"/>
      <c r="T451" s="627"/>
      <c r="U451" s="627"/>
      <c r="V451" s="627"/>
      <c r="W451" s="627"/>
      <c r="X451" s="627"/>
      <c r="Y451" s="627"/>
      <c r="Z451" s="627"/>
      <c r="AA451" s="627"/>
    </row>
    <row r="452" ht="14.25" customHeight="1">
      <c r="A452" s="627"/>
      <c r="B452" s="627"/>
      <c r="C452" s="627"/>
      <c r="D452" s="627"/>
      <c r="E452" s="627"/>
      <c r="F452" s="627"/>
      <c r="G452" s="627"/>
      <c r="H452" s="627"/>
      <c r="I452" s="627"/>
      <c r="J452" s="627"/>
      <c r="K452" s="627"/>
      <c r="L452" s="627"/>
      <c r="M452" s="627"/>
      <c r="N452" s="627"/>
      <c r="O452" s="627"/>
      <c r="P452" s="627"/>
      <c r="Q452" s="627"/>
      <c r="R452" s="627"/>
      <c r="S452" s="627"/>
      <c r="T452" s="627"/>
      <c r="U452" s="627"/>
      <c r="V452" s="627"/>
      <c r="W452" s="627"/>
      <c r="X452" s="627"/>
      <c r="Y452" s="627"/>
      <c r="Z452" s="627"/>
      <c r="AA452" s="627"/>
    </row>
    <row r="453" ht="14.25" customHeight="1">
      <c r="A453" s="627"/>
      <c r="B453" s="627"/>
      <c r="C453" s="627"/>
      <c r="D453" s="627"/>
      <c r="E453" s="627"/>
      <c r="F453" s="627"/>
      <c r="G453" s="627"/>
      <c r="H453" s="627"/>
      <c r="I453" s="627"/>
      <c r="J453" s="627"/>
      <c r="K453" s="627"/>
      <c r="L453" s="627"/>
      <c r="M453" s="627"/>
      <c r="N453" s="627"/>
      <c r="O453" s="627"/>
      <c r="P453" s="627"/>
      <c r="Q453" s="627"/>
      <c r="R453" s="627"/>
      <c r="S453" s="627"/>
      <c r="T453" s="627"/>
      <c r="U453" s="627"/>
      <c r="V453" s="627"/>
      <c r="W453" s="627"/>
      <c r="X453" s="627"/>
      <c r="Y453" s="627"/>
      <c r="Z453" s="627"/>
      <c r="AA453" s="627"/>
    </row>
    <row r="454" ht="14.25" customHeight="1">
      <c r="A454" s="627"/>
      <c r="B454" s="627"/>
      <c r="C454" s="627"/>
      <c r="D454" s="627"/>
      <c r="E454" s="627"/>
      <c r="F454" s="627"/>
      <c r="G454" s="627"/>
      <c r="H454" s="627"/>
      <c r="I454" s="627"/>
      <c r="J454" s="627"/>
      <c r="K454" s="627"/>
      <c r="L454" s="627"/>
      <c r="M454" s="627"/>
      <c r="N454" s="627"/>
      <c r="O454" s="627"/>
      <c r="P454" s="627"/>
      <c r="Q454" s="627"/>
      <c r="R454" s="627"/>
      <c r="S454" s="627"/>
      <c r="T454" s="627"/>
      <c r="U454" s="627"/>
      <c r="V454" s="627"/>
      <c r="W454" s="627"/>
      <c r="X454" s="627"/>
      <c r="Y454" s="627"/>
      <c r="Z454" s="627"/>
      <c r="AA454" s="627"/>
    </row>
    <row r="455" ht="14.25" customHeight="1">
      <c r="A455" s="627"/>
      <c r="B455" s="627"/>
      <c r="C455" s="627"/>
      <c r="D455" s="627"/>
      <c r="E455" s="627"/>
      <c r="F455" s="627"/>
      <c r="G455" s="627"/>
      <c r="H455" s="627"/>
      <c r="I455" s="627"/>
      <c r="J455" s="627"/>
      <c r="K455" s="627"/>
      <c r="L455" s="627"/>
      <c r="M455" s="627"/>
      <c r="N455" s="627"/>
      <c r="O455" s="627"/>
      <c r="P455" s="627"/>
      <c r="Q455" s="627"/>
      <c r="R455" s="627"/>
      <c r="S455" s="627"/>
      <c r="T455" s="627"/>
      <c r="U455" s="627"/>
      <c r="V455" s="627"/>
      <c r="W455" s="627"/>
      <c r="X455" s="627"/>
      <c r="Y455" s="627"/>
      <c r="Z455" s="627"/>
      <c r="AA455" s="627"/>
    </row>
    <row r="456" ht="14.25" customHeight="1">
      <c r="A456" s="627"/>
      <c r="B456" s="627"/>
      <c r="C456" s="627"/>
      <c r="D456" s="627"/>
      <c r="E456" s="627"/>
      <c r="F456" s="627"/>
      <c r="G456" s="627"/>
      <c r="H456" s="627"/>
      <c r="I456" s="627"/>
      <c r="J456" s="627"/>
      <c r="K456" s="627"/>
      <c r="L456" s="627"/>
      <c r="M456" s="627"/>
      <c r="N456" s="627"/>
      <c r="O456" s="627"/>
      <c r="P456" s="627"/>
      <c r="Q456" s="627"/>
      <c r="R456" s="627"/>
      <c r="S456" s="627"/>
      <c r="T456" s="627"/>
      <c r="U456" s="627"/>
      <c r="V456" s="627"/>
      <c r="W456" s="627"/>
      <c r="X456" s="627"/>
      <c r="Y456" s="627"/>
      <c r="Z456" s="627"/>
      <c r="AA456" s="627"/>
    </row>
    <row r="457" ht="14.25" customHeight="1">
      <c r="A457" s="627"/>
      <c r="B457" s="627"/>
      <c r="C457" s="627"/>
      <c r="D457" s="627"/>
      <c r="E457" s="627"/>
      <c r="F457" s="627"/>
      <c r="G457" s="627"/>
      <c r="H457" s="627"/>
      <c r="I457" s="627"/>
      <c r="J457" s="627"/>
      <c r="K457" s="627"/>
      <c r="L457" s="627"/>
      <c r="M457" s="627"/>
      <c r="N457" s="627"/>
      <c r="O457" s="627"/>
      <c r="P457" s="627"/>
      <c r="Q457" s="627"/>
      <c r="R457" s="627"/>
      <c r="S457" s="627"/>
      <c r="T457" s="627"/>
      <c r="U457" s="627"/>
      <c r="V457" s="627"/>
      <c r="W457" s="627"/>
      <c r="X457" s="627"/>
      <c r="Y457" s="627"/>
      <c r="Z457" s="627"/>
      <c r="AA457" s="627"/>
    </row>
    <row r="458" ht="14.25" customHeight="1">
      <c r="A458" s="627"/>
      <c r="B458" s="627"/>
      <c r="C458" s="627"/>
      <c r="D458" s="627"/>
      <c r="E458" s="627"/>
      <c r="F458" s="627"/>
      <c r="G458" s="627"/>
      <c r="H458" s="627"/>
      <c r="I458" s="627"/>
      <c r="J458" s="627"/>
      <c r="K458" s="627"/>
      <c r="L458" s="627"/>
      <c r="M458" s="627"/>
      <c r="N458" s="627"/>
      <c r="O458" s="627"/>
      <c r="P458" s="627"/>
      <c r="Q458" s="627"/>
      <c r="R458" s="627"/>
      <c r="S458" s="627"/>
      <c r="T458" s="627"/>
      <c r="U458" s="627"/>
      <c r="V458" s="627"/>
      <c r="W458" s="627"/>
      <c r="X458" s="627"/>
      <c r="Y458" s="627"/>
      <c r="Z458" s="627"/>
      <c r="AA458" s="627"/>
    </row>
    <row r="459" ht="14.25" customHeight="1">
      <c r="A459" s="627"/>
      <c r="B459" s="627"/>
      <c r="C459" s="627"/>
      <c r="D459" s="627"/>
      <c r="E459" s="627"/>
      <c r="F459" s="627"/>
      <c r="G459" s="627"/>
      <c r="H459" s="627"/>
      <c r="I459" s="627"/>
      <c r="J459" s="627"/>
      <c r="K459" s="627"/>
      <c r="L459" s="627"/>
      <c r="M459" s="627"/>
      <c r="N459" s="627"/>
      <c r="O459" s="627"/>
      <c r="P459" s="627"/>
      <c r="Q459" s="627"/>
      <c r="R459" s="627"/>
      <c r="S459" s="627"/>
      <c r="T459" s="627"/>
      <c r="U459" s="627"/>
      <c r="V459" s="627"/>
      <c r="W459" s="627"/>
      <c r="X459" s="627"/>
      <c r="Y459" s="627"/>
      <c r="Z459" s="627"/>
      <c r="AA459" s="627"/>
    </row>
    <row r="460" ht="14.25" customHeight="1">
      <c r="A460" s="627"/>
      <c r="B460" s="627"/>
      <c r="C460" s="627"/>
      <c r="D460" s="627"/>
      <c r="E460" s="627"/>
      <c r="F460" s="627"/>
      <c r="G460" s="627"/>
      <c r="H460" s="627"/>
      <c r="I460" s="627"/>
      <c r="J460" s="627"/>
      <c r="K460" s="627"/>
      <c r="L460" s="627"/>
      <c r="M460" s="627"/>
      <c r="N460" s="627"/>
      <c r="O460" s="627"/>
      <c r="P460" s="627"/>
      <c r="Q460" s="627"/>
      <c r="R460" s="627"/>
      <c r="S460" s="627"/>
      <c r="T460" s="627"/>
      <c r="U460" s="627"/>
      <c r="V460" s="627"/>
      <c r="W460" s="627"/>
      <c r="X460" s="627"/>
      <c r="Y460" s="627"/>
      <c r="Z460" s="627"/>
      <c r="AA460" s="627"/>
    </row>
    <row r="461" ht="14.25" customHeight="1">
      <c r="A461" s="627"/>
      <c r="B461" s="627"/>
      <c r="C461" s="627"/>
      <c r="D461" s="627"/>
      <c r="E461" s="627"/>
      <c r="F461" s="627"/>
      <c r="G461" s="627"/>
      <c r="H461" s="627"/>
      <c r="I461" s="627"/>
      <c r="J461" s="627"/>
      <c r="K461" s="627"/>
      <c r="L461" s="627"/>
      <c r="M461" s="627"/>
      <c r="N461" s="627"/>
      <c r="O461" s="627"/>
      <c r="P461" s="627"/>
      <c r="Q461" s="627"/>
      <c r="R461" s="627"/>
      <c r="S461" s="627"/>
      <c r="T461" s="627"/>
      <c r="U461" s="627"/>
      <c r="V461" s="627"/>
      <c r="W461" s="627"/>
      <c r="X461" s="627"/>
      <c r="Y461" s="627"/>
      <c r="Z461" s="627"/>
      <c r="AA461" s="627"/>
    </row>
    <row r="462" ht="14.25" customHeight="1">
      <c r="A462" s="627"/>
      <c r="B462" s="627"/>
      <c r="C462" s="627"/>
      <c r="D462" s="627"/>
      <c r="E462" s="627"/>
      <c r="F462" s="627"/>
      <c r="G462" s="627"/>
      <c r="H462" s="627"/>
      <c r="I462" s="627"/>
      <c r="J462" s="627"/>
      <c r="K462" s="627"/>
      <c r="L462" s="627"/>
      <c r="M462" s="627"/>
      <c r="N462" s="627"/>
      <c r="O462" s="627"/>
      <c r="P462" s="627"/>
      <c r="Q462" s="627"/>
      <c r="R462" s="627"/>
      <c r="S462" s="627"/>
      <c r="T462" s="627"/>
      <c r="U462" s="627"/>
      <c r="V462" s="627"/>
      <c r="W462" s="627"/>
      <c r="X462" s="627"/>
      <c r="Y462" s="627"/>
      <c r="Z462" s="627"/>
      <c r="AA462" s="627"/>
    </row>
    <row r="463" ht="14.25" customHeight="1">
      <c r="A463" s="627"/>
      <c r="B463" s="627"/>
      <c r="C463" s="627"/>
      <c r="D463" s="627"/>
      <c r="E463" s="627"/>
      <c r="F463" s="627"/>
      <c r="G463" s="627"/>
      <c r="H463" s="627"/>
      <c r="I463" s="627"/>
      <c r="J463" s="627"/>
      <c r="K463" s="627"/>
      <c r="L463" s="627"/>
      <c r="M463" s="627"/>
      <c r="N463" s="627"/>
      <c r="O463" s="627"/>
      <c r="P463" s="627"/>
      <c r="Q463" s="627"/>
      <c r="R463" s="627"/>
      <c r="S463" s="627"/>
      <c r="T463" s="627"/>
      <c r="U463" s="627"/>
      <c r="V463" s="627"/>
      <c r="W463" s="627"/>
      <c r="X463" s="627"/>
      <c r="Y463" s="627"/>
      <c r="Z463" s="627"/>
      <c r="AA463" s="627"/>
    </row>
    <row r="464" ht="14.25" customHeight="1">
      <c r="A464" s="627"/>
      <c r="B464" s="627"/>
      <c r="C464" s="627"/>
      <c r="D464" s="627"/>
      <c r="E464" s="627"/>
      <c r="F464" s="627"/>
      <c r="G464" s="627"/>
      <c r="H464" s="627"/>
      <c r="I464" s="627"/>
      <c r="J464" s="627"/>
      <c r="K464" s="627"/>
      <c r="L464" s="627"/>
      <c r="M464" s="627"/>
      <c r="N464" s="627"/>
      <c r="O464" s="627"/>
      <c r="P464" s="627"/>
      <c r="Q464" s="627"/>
      <c r="R464" s="627"/>
      <c r="S464" s="627"/>
      <c r="T464" s="627"/>
      <c r="U464" s="627"/>
      <c r="V464" s="627"/>
      <c r="W464" s="627"/>
      <c r="X464" s="627"/>
      <c r="Y464" s="627"/>
      <c r="Z464" s="627"/>
      <c r="AA464" s="627"/>
    </row>
    <row r="465" ht="14.25" customHeight="1">
      <c r="A465" s="627"/>
      <c r="B465" s="627"/>
      <c r="C465" s="627"/>
      <c r="D465" s="627"/>
      <c r="E465" s="627"/>
      <c r="F465" s="627"/>
      <c r="G465" s="627"/>
      <c r="H465" s="627"/>
      <c r="I465" s="627"/>
      <c r="J465" s="627"/>
      <c r="K465" s="627"/>
      <c r="L465" s="627"/>
      <c r="M465" s="627"/>
      <c r="N465" s="627"/>
      <c r="O465" s="627"/>
      <c r="P465" s="627"/>
      <c r="Q465" s="627"/>
      <c r="R465" s="627"/>
      <c r="S465" s="627"/>
      <c r="T465" s="627"/>
      <c r="U465" s="627"/>
      <c r="V465" s="627"/>
      <c r="W465" s="627"/>
      <c r="X465" s="627"/>
      <c r="Y465" s="627"/>
      <c r="Z465" s="627"/>
      <c r="AA465" s="627"/>
    </row>
    <row r="466" ht="14.25" customHeight="1">
      <c r="A466" s="627"/>
      <c r="B466" s="627"/>
      <c r="C466" s="627"/>
      <c r="D466" s="627"/>
      <c r="E466" s="627"/>
      <c r="F466" s="627"/>
      <c r="G466" s="627"/>
      <c r="H466" s="627"/>
      <c r="I466" s="627"/>
      <c r="J466" s="627"/>
      <c r="K466" s="627"/>
      <c r="L466" s="627"/>
      <c r="M466" s="627"/>
      <c r="N466" s="627"/>
      <c r="O466" s="627"/>
      <c r="P466" s="627"/>
      <c r="Q466" s="627"/>
      <c r="R466" s="627"/>
      <c r="S466" s="627"/>
      <c r="T466" s="627"/>
      <c r="U466" s="627"/>
      <c r="V466" s="627"/>
      <c r="W466" s="627"/>
      <c r="X466" s="627"/>
      <c r="Y466" s="627"/>
      <c r="Z466" s="627"/>
      <c r="AA466" s="627"/>
    </row>
    <row r="467" ht="14.25" customHeight="1">
      <c r="A467" s="627"/>
      <c r="B467" s="627"/>
      <c r="C467" s="627"/>
      <c r="D467" s="627"/>
      <c r="E467" s="627"/>
      <c r="F467" s="627"/>
      <c r="G467" s="627"/>
      <c r="H467" s="627"/>
      <c r="I467" s="627"/>
      <c r="J467" s="627"/>
      <c r="K467" s="627"/>
      <c r="L467" s="627"/>
      <c r="M467" s="627"/>
      <c r="N467" s="627"/>
      <c r="O467" s="627"/>
      <c r="P467" s="627"/>
      <c r="Q467" s="627"/>
      <c r="R467" s="627"/>
      <c r="S467" s="627"/>
      <c r="T467" s="627"/>
      <c r="U467" s="627"/>
      <c r="V467" s="627"/>
      <c r="W467" s="627"/>
      <c r="X467" s="627"/>
      <c r="Y467" s="627"/>
      <c r="Z467" s="627"/>
      <c r="AA467" s="627"/>
    </row>
    <row r="468" ht="14.25" customHeight="1">
      <c r="A468" s="627"/>
      <c r="B468" s="627"/>
      <c r="C468" s="627"/>
      <c r="D468" s="627"/>
      <c r="E468" s="627"/>
      <c r="F468" s="627"/>
      <c r="G468" s="627"/>
      <c r="H468" s="627"/>
      <c r="I468" s="627"/>
      <c r="J468" s="627"/>
      <c r="K468" s="627"/>
      <c r="L468" s="627"/>
      <c r="M468" s="627"/>
      <c r="N468" s="627"/>
      <c r="O468" s="627"/>
      <c r="P468" s="627"/>
      <c r="Q468" s="627"/>
      <c r="R468" s="627"/>
      <c r="S468" s="627"/>
      <c r="T468" s="627"/>
      <c r="U468" s="627"/>
      <c r="V468" s="627"/>
      <c r="W468" s="627"/>
      <c r="X468" s="627"/>
      <c r="Y468" s="627"/>
      <c r="Z468" s="627"/>
      <c r="AA468" s="627"/>
    </row>
    <row r="469" ht="14.25" customHeight="1">
      <c r="A469" s="627"/>
      <c r="B469" s="627"/>
      <c r="C469" s="627"/>
      <c r="D469" s="627"/>
      <c r="E469" s="627"/>
      <c r="F469" s="627"/>
      <c r="G469" s="627"/>
      <c r="H469" s="627"/>
      <c r="I469" s="627"/>
      <c r="J469" s="627"/>
      <c r="K469" s="627"/>
      <c r="L469" s="627"/>
      <c r="M469" s="627"/>
      <c r="N469" s="627"/>
      <c r="O469" s="627"/>
      <c r="P469" s="627"/>
      <c r="Q469" s="627"/>
      <c r="R469" s="627"/>
      <c r="S469" s="627"/>
      <c r="T469" s="627"/>
      <c r="U469" s="627"/>
      <c r="V469" s="627"/>
      <c r="W469" s="627"/>
      <c r="X469" s="627"/>
      <c r="Y469" s="627"/>
      <c r="Z469" s="627"/>
      <c r="AA469" s="627"/>
    </row>
    <row r="470" ht="14.25" customHeight="1">
      <c r="A470" s="627"/>
      <c r="B470" s="627"/>
      <c r="C470" s="627"/>
      <c r="D470" s="627"/>
      <c r="E470" s="627"/>
      <c r="F470" s="627"/>
      <c r="G470" s="627"/>
      <c r="H470" s="627"/>
      <c r="I470" s="627"/>
      <c r="J470" s="627"/>
      <c r="K470" s="627"/>
      <c r="L470" s="627"/>
      <c r="M470" s="627"/>
      <c r="N470" s="627"/>
      <c r="O470" s="627"/>
      <c r="P470" s="627"/>
      <c r="Q470" s="627"/>
      <c r="R470" s="627"/>
      <c r="S470" s="627"/>
      <c r="T470" s="627"/>
      <c r="U470" s="627"/>
      <c r="V470" s="627"/>
      <c r="W470" s="627"/>
      <c r="X470" s="627"/>
      <c r="Y470" s="627"/>
      <c r="Z470" s="627"/>
      <c r="AA470" s="627"/>
    </row>
    <row r="471" ht="14.25" customHeight="1">
      <c r="A471" s="627"/>
      <c r="B471" s="627"/>
      <c r="C471" s="627"/>
      <c r="D471" s="627"/>
      <c r="E471" s="627"/>
      <c r="F471" s="627"/>
      <c r="G471" s="627"/>
      <c r="H471" s="627"/>
      <c r="I471" s="627"/>
      <c r="J471" s="627"/>
      <c r="K471" s="627"/>
      <c r="L471" s="627"/>
      <c r="M471" s="627"/>
      <c r="N471" s="627"/>
      <c r="O471" s="627"/>
      <c r="P471" s="627"/>
      <c r="Q471" s="627"/>
      <c r="R471" s="627"/>
      <c r="S471" s="627"/>
      <c r="T471" s="627"/>
      <c r="U471" s="627"/>
      <c r="V471" s="627"/>
      <c r="W471" s="627"/>
      <c r="X471" s="627"/>
      <c r="Y471" s="627"/>
      <c r="Z471" s="627"/>
      <c r="AA471" s="627"/>
    </row>
    <row r="472" ht="14.25" customHeight="1">
      <c r="A472" s="627"/>
      <c r="B472" s="627"/>
      <c r="C472" s="627"/>
      <c r="D472" s="627"/>
      <c r="E472" s="627"/>
      <c r="F472" s="627"/>
      <c r="G472" s="627"/>
      <c r="H472" s="627"/>
      <c r="I472" s="627"/>
      <c r="J472" s="627"/>
      <c r="K472" s="627"/>
      <c r="L472" s="627"/>
      <c r="M472" s="627"/>
      <c r="N472" s="627"/>
      <c r="O472" s="627"/>
      <c r="P472" s="627"/>
      <c r="Q472" s="627"/>
      <c r="R472" s="627"/>
      <c r="S472" s="627"/>
      <c r="T472" s="627"/>
      <c r="U472" s="627"/>
      <c r="V472" s="627"/>
      <c r="W472" s="627"/>
      <c r="X472" s="627"/>
      <c r="Y472" s="627"/>
      <c r="Z472" s="627"/>
      <c r="AA472" s="627"/>
    </row>
    <row r="473" ht="14.25" customHeight="1">
      <c r="A473" s="627"/>
      <c r="B473" s="627"/>
      <c r="C473" s="627"/>
      <c r="D473" s="627"/>
      <c r="E473" s="627"/>
      <c r="F473" s="627"/>
      <c r="G473" s="627"/>
      <c r="H473" s="627"/>
      <c r="I473" s="627"/>
      <c r="J473" s="627"/>
      <c r="K473" s="627"/>
      <c r="L473" s="627"/>
      <c r="M473" s="627"/>
      <c r="N473" s="627"/>
      <c r="O473" s="627"/>
      <c r="P473" s="627"/>
      <c r="Q473" s="627"/>
      <c r="R473" s="627"/>
      <c r="S473" s="627"/>
      <c r="T473" s="627"/>
      <c r="U473" s="627"/>
      <c r="V473" s="627"/>
      <c r="W473" s="627"/>
      <c r="X473" s="627"/>
      <c r="Y473" s="627"/>
      <c r="Z473" s="627"/>
      <c r="AA473" s="627"/>
    </row>
    <row r="474" ht="14.25" customHeight="1">
      <c r="A474" s="627"/>
      <c r="B474" s="627"/>
      <c r="C474" s="627"/>
      <c r="D474" s="627"/>
      <c r="E474" s="627"/>
      <c r="F474" s="627"/>
      <c r="G474" s="627"/>
      <c r="H474" s="627"/>
      <c r="I474" s="627"/>
      <c r="J474" s="627"/>
      <c r="K474" s="627"/>
      <c r="L474" s="627"/>
      <c r="M474" s="627"/>
      <c r="N474" s="627"/>
      <c r="O474" s="627"/>
      <c r="P474" s="627"/>
      <c r="Q474" s="627"/>
      <c r="R474" s="627"/>
      <c r="S474" s="627"/>
      <c r="T474" s="627"/>
      <c r="U474" s="627"/>
      <c r="V474" s="627"/>
      <c r="W474" s="627"/>
      <c r="X474" s="627"/>
      <c r="Y474" s="627"/>
      <c r="Z474" s="627"/>
      <c r="AA474" s="627"/>
    </row>
    <row r="475" ht="14.25" customHeight="1">
      <c r="A475" s="627"/>
      <c r="B475" s="627"/>
      <c r="C475" s="627"/>
      <c r="D475" s="627"/>
      <c r="E475" s="627"/>
      <c r="F475" s="627"/>
      <c r="G475" s="627"/>
      <c r="H475" s="627"/>
      <c r="I475" s="627"/>
      <c r="J475" s="627"/>
      <c r="K475" s="627"/>
      <c r="L475" s="627"/>
      <c r="M475" s="627"/>
      <c r="N475" s="627"/>
      <c r="O475" s="627"/>
      <c r="P475" s="627"/>
      <c r="Q475" s="627"/>
      <c r="R475" s="627"/>
      <c r="S475" s="627"/>
      <c r="T475" s="627"/>
      <c r="U475" s="627"/>
      <c r="V475" s="627"/>
      <c r="W475" s="627"/>
      <c r="X475" s="627"/>
      <c r="Y475" s="627"/>
      <c r="Z475" s="627"/>
      <c r="AA475" s="627"/>
    </row>
    <row r="476" ht="14.25" customHeight="1">
      <c r="A476" s="627"/>
      <c r="B476" s="627"/>
      <c r="C476" s="627"/>
      <c r="D476" s="627"/>
      <c r="E476" s="627"/>
      <c r="F476" s="627"/>
      <c r="G476" s="627"/>
      <c r="H476" s="627"/>
      <c r="I476" s="627"/>
      <c r="J476" s="627"/>
      <c r="K476" s="627"/>
      <c r="L476" s="627"/>
      <c r="M476" s="627"/>
      <c r="N476" s="627"/>
      <c r="O476" s="627"/>
      <c r="P476" s="627"/>
      <c r="Q476" s="627"/>
      <c r="R476" s="627"/>
      <c r="S476" s="627"/>
      <c r="T476" s="627"/>
      <c r="U476" s="627"/>
      <c r="V476" s="627"/>
      <c r="W476" s="627"/>
      <c r="X476" s="627"/>
      <c r="Y476" s="627"/>
      <c r="Z476" s="627"/>
      <c r="AA476" s="627"/>
    </row>
    <row r="477" ht="14.25" customHeight="1">
      <c r="A477" s="627"/>
      <c r="B477" s="627"/>
      <c r="C477" s="627"/>
      <c r="D477" s="627"/>
      <c r="E477" s="627"/>
      <c r="F477" s="627"/>
      <c r="G477" s="627"/>
      <c r="H477" s="627"/>
      <c r="I477" s="627"/>
      <c r="J477" s="627"/>
      <c r="K477" s="627"/>
      <c r="L477" s="627"/>
      <c r="M477" s="627"/>
      <c r="N477" s="627"/>
      <c r="O477" s="627"/>
      <c r="P477" s="627"/>
      <c r="Q477" s="627"/>
      <c r="R477" s="627"/>
      <c r="S477" s="627"/>
      <c r="T477" s="627"/>
      <c r="U477" s="627"/>
      <c r="V477" s="627"/>
      <c r="W477" s="627"/>
      <c r="X477" s="627"/>
      <c r="Y477" s="627"/>
      <c r="Z477" s="627"/>
      <c r="AA477" s="627"/>
    </row>
    <row r="478" ht="14.25" customHeight="1">
      <c r="A478" s="627"/>
      <c r="B478" s="627"/>
      <c r="C478" s="627"/>
      <c r="D478" s="627"/>
      <c r="E478" s="627"/>
      <c r="F478" s="627"/>
      <c r="G478" s="627"/>
      <c r="H478" s="627"/>
      <c r="I478" s="627"/>
      <c r="J478" s="627"/>
      <c r="K478" s="627"/>
      <c r="L478" s="627"/>
      <c r="M478" s="627"/>
      <c r="N478" s="627"/>
      <c r="O478" s="627"/>
      <c r="P478" s="627"/>
      <c r="Q478" s="627"/>
      <c r="R478" s="627"/>
      <c r="S478" s="627"/>
      <c r="T478" s="627"/>
      <c r="U478" s="627"/>
      <c r="V478" s="627"/>
      <c r="W478" s="627"/>
      <c r="X478" s="627"/>
      <c r="Y478" s="627"/>
      <c r="Z478" s="627"/>
      <c r="AA478" s="627"/>
    </row>
    <row r="479" ht="14.25" customHeight="1">
      <c r="A479" s="627"/>
      <c r="B479" s="627"/>
      <c r="C479" s="627"/>
      <c r="D479" s="627"/>
      <c r="E479" s="627"/>
      <c r="F479" s="627"/>
      <c r="G479" s="627"/>
      <c r="H479" s="627"/>
      <c r="I479" s="627"/>
      <c r="J479" s="627"/>
      <c r="K479" s="627"/>
      <c r="L479" s="627"/>
      <c r="M479" s="627"/>
      <c r="N479" s="627"/>
      <c r="O479" s="627"/>
      <c r="P479" s="627"/>
      <c r="Q479" s="627"/>
      <c r="R479" s="627"/>
      <c r="S479" s="627"/>
      <c r="T479" s="627"/>
      <c r="U479" s="627"/>
      <c r="V479" s="627"/>
      <c r="W479" s="627"/>
      <c r="X479" s="627"/>
      <c r="Y479" s="627"/>
      <c r="Z479" s="627"/>
      <c r="AA479" s="627"/>
    </row>
    <row r="480" ht="14.25" customHeight="1">
      <c r="A480" s="627"/>
      <c r="B480" s="627"/>
      <c r="C480" s="627"/>
      <c r="D480" s="627"/>
      <c r="E480" s="627"/>
      <c r="F480" s="627"/>
      <c r="G480" s="627"/>
      <c r="H480" s="627"/>
      <c r="I480" s="627"/>
      <c r="J480" s="627"/>
      <c r="K480" s="627"/>
      <c r="L480" s="627"/>
      <c r="M480" s="627"/>
      <c r="N480" s="627"/>
      <c r="O480" s="627"/>
      <c r="P480" s="627"/>
      <c r="Q480" s="627"/>
      <c r="R480" s="627"/>
      <c r="S480" s="627"/>
      <c r="T480" s="627"/>
      <c r="U480" s="627"/>
      <c r="V480" s="627"/>
      <c r="W480" s="627"/>
      <c r="X480" s="627"/>
      <c r="Y480" s="627"/>
      <c r="Z480" s="627"/>
      <c r="AA480" s="627"/>
    </row>
    <row r="481" ht="14.25" customHeight="1">
      <c r="A481" s="627"/>
      <c r="B481" s="627"/>
      <c r="C481" s="627"/>
      <c r="D481" s="627"/>
      <c r="E481" s="627"/>
      <c r="F481" s="627"/>
      <c r="G481" s="627"/>
      <c r="H481" s="627"/>
      <c r="I481" s="627"/>
      <c r="J481" s="627"/>
      <c r="K481" s="627"/>
      <c r="L481" s="627"/>
      <c r="M481" s="627"/>
      <c r="N481" s="627"/>
      <c r="O481" s="627"/>
      <c r="P481" s="627"/>
      <c r="Q481" s="627"/>
      <c r="R481" s="627"/>
      <c r="S481" s="627"/>
      <c r="T481" s="627"/>
      <c r="U481" s="627"/>
      <c r="V481" s="627"/>
      <c r="W481" s="627"/>
      <c r="X481" s="627"/>
      <c r="Y481" s="627"/>
      <c r="Z481" s="627"/>
      <c r="AA481" s="627"/>
    </row>
    <row r="482" ht="14.25" customHeight="1">
      <c r="A482" s="627"/>
      <c r="B482" s="627"/>
      <c r="C482" s="627"/>
      <c r="D482" s="627"/>
      <c r="E482" s="627"/>
      <c r="F482" s="627"/>
      <c r="G482" s="627"/>
      <c r="H482" s="627"/>
      <c r="I482" s="627"/>
      <c r="J482" s="627"/>
      <c r="K482" s="627"/>
      <c r="L482" s="627"/>
      <c r="M482" s="627"/>
      <c r="N482" s="627"/>
      <c r="O482" s="627"/>
      <c r="P482" s="627"/>
      <c r="Q482" s="627"/>
      <c r="R482" s="627"/>
      <c r="S482" s="627"/>
      <c r="T482" s="627"/>
      <c r="U482" s="627"/>
      <c r="V482" s="627"/>
      <c r="W482" s="627"/>
      <c r="X482" s="627"/>
      <c r="Y482" s="627"/>
      <c r="Z482" s="627"/>
      <c r="AA482" s="627"/>
    </row>
    <row r="483" ht="14.25" customHeight="1">
      <c r="A483" s="627"/>
      <c r="B483" s="627"/>
      <c r="C483" s="627"/>
      <c r="D483" s="627"/>
      <c r="E483" s="627"/>
      <c r="F483" s="627"/>
      <c r="G483" s="627"/>
      <c r="H483" s="627"/>
      <c r="I483" s="627"/>
      <c r="J483" s="627"/>
      <c r="K483" s="627"/>
      <c r="L483" s="627"/>
      <c r="M483" s="627"/>
      <c r="N483" s="627"/>
      <c r="O483" s="627"/>
      <c r="P483" s="627"/>
      <c r="Q483" s="627"/>
      <c r="R483" s="627"/>
      <c r="S483" s="627"/>
      <c r="T483" s="627"/>
      <c r="U483" s="627"/>
      <c r="V483" s="627"/>
      <c r="W483" s="627"/>
      <c r="X483" s="627"/>
      <c r="Y483" s="627"/>
      <c r="Z483" s="627"/>
      <c r="AA483" s="627"/>
    </row>
    <row r="484" ht="14.25" customHeight="1">
      <c r="A484" s="627"/>
      <c r="B484" s="627"/>
      <c r="C484" s="627"/>
      <c r="D484" s="627"/>
      <c r="E484" s="627"/>
      <c r="F484" s="627"/>
      <c r="G484" s="627"/>
      <c r="H484" s="627"/>
      <c r="I484" s="627"/>
      <c r="J484" s="627"/>
      <c r="K484" s="627"/>
      <c r="L484" s="627"/>
      <c r="M484" s="627"/>
      <c r="N484" s="627"/>
      <c r="O484" s="627"/>
      <c r="P484" s="627"/>
      <c r="Q484" s="627"/>
      <c r="R484" s="627"/>
      <c r="S484" s="627"/>
      <c r="T484" s="627"/>
      <c r="U484" s="627"/>
      <c r="V484" s="627"/>
      <c r="W484" s="627"/>
      <c r="X484" s="627"/>
      <c r="Y484" s="627"/>
      <c r="Z484" s="627"/>
      <c r="AA484" s="627"/>
    </row>
    <row r="485" ht="14.25" customHeight="1">
      <c r="A485" s="627"/>
      <c r="B485" s="627"/>
      <c r="C485" s="627"/>
      <c r="D485" s="627"/>
      <c r="E485" s="627"/>
      <c r="F485" s="627"/>
      <c r="G485" s="627"/>
      <c r="H485" s="627"/>
      <c r="I485" s="627"/>
      <c r="J485" s="627"/>
      <c r="K485" s="627"/>
      <c r="L485" s="627"/>
      <c r="M485" s="627"/>
      <c r="N485" s="627"/>
      <c r="O485" s="627"/>
      <c r="P485" s="627"/>
      <c r="Q485" s="627"/>
      <c r="R485" s="627"/>
      <c r="S485" s="627"/>
      <c r="T485" s="627"/>
      <c r="U485" s="627"/>
      <c r="V485" s="627"/>
      <c r="W485" s="627"/>
      <c r="X485" s="627"/>
      <c r="Y485" s="627"/>
      <c r="Z485" s="627"/>
      <c r="AA485" s="627"/>
    </row>
    <row r="486" ht="14.25" customHeight="1">
      <c r="A486" s="627"/>
      <c r="B486" s="627"/>
      <c r="C486" s="627"/>
      <c r="D486" s="627"/>
      <c r="E486" s="627"/>
      <c r="F486" s="627"/>
      <c r="G486" s="627"/>
      <c r="H486" s="627"/>
      <c r="I486" s="627"/>
      <c r="J486" s="627"/>
      <c r="K486" s="627"/>
      <c r="L486" s="627"/>
      <c r="M486" s="627"/>
      <c r="N486" s="627"/>
      <c r="O486" s="627"/>
      <c r="P486" s="627"/>
      <c r="Q486" s="627"/>
      <c r="R486" s="627"/>
      <c r="S486" s="627"/>
      <c r="T486" s="627"/>
      <c r="U486" s="627"/>
      <c r="V486" s="627"/>
      <c r="W486" s="627"/>
      <c r="X486" s="627"/>
      <c r="Y486" s="627"/>
      <c r="Z486" s="627"/>
      <c r="AA486" s="627"/>
    </row>
    <row r="487" ht="14.25" customHeight="1">
      <c r="A487" s="627"/>
      <c r="B487" s="627"/>
      <c r="C487" s="627"/>
      <c r="D487" s="627"/>
      <c r="E487" s="627"/>
      <c r="F487" s="627"/>
      <c r="G487" s="627"/>
      <c r="H487" s="627"/>
      <c r="I487" s="627"/>
      <c r="J487" s="627"/>
      <c r="K487" s="627"/>
      <c r="L487" s="627"/>
      <c r="M487" s="627"/>
      <c r="N487" s="627"/>
      <c r="O487" s="627"/>
      <c r="P487" s="627"/>
      <c r="Q487" s="627"/>
      <c r="R487" s="627"/>
      <c r="S487" s="627"/>
      <c r="T487" s="627"/>
      <c r="U487" s="627"/>
      <c r="V487" s="627"/>
      <c r="W487" s="627"/>
      <c r="X487" s="627"/>
      <c r="Y487" s="627"/>
      <c r="Z487" s="627"/>
      <c r="AA487" s="627"/>
    </row>
    <row r="488" ht="14.25" customHeight="1">
      <c r="A488" s="627"/>
      <c r="B488" s="627"/>
      <c r="C488" s="627"/>
      <c r="D488" s="627"/>
      <c r="E488" s="627"/>
      <c r="F488" s="627"/>
      <c r="G488" s="627"/>
      <c r="H488" s="627"/>
      <c r="I488" s="627"/>
      <c r="J488" s="627"/>
      <c r="K488" s="627"/>
      <c r="L488" s="627"/>
      <c r="M488" s="627"/>
      <c r="N488" s="627"/>
      <c r="O488" s="627"/>
      <c r="P488" s="627"/>
      <c r="Q488" s="627"/>
      <c r="R488" s="627"/>
      <c r="S488" s="627"/>
      <c r="T488" s="627"/>
      <c r="U488" s="627"/>
      <c r="V488" s="627"/>
      <c r="W488" s="627"/>
      <c r="X488" s="627"/>
      <c r="Y488" s="627"/>
      <c r="Z488" s="627"/>
      <c r="AA488" s="627"/>
    </row>
    <row r="489" ht="14.25" customHeight="1">
      <c r="A489" s="627"/>
      <c r="B489" s="627"/>
      <c r="C489" s="627"/>
      <c r="D489" s="627"/>
      <c r="E489" s="627"/>
      <c r="F489" s="627"/>
      <c r="G489" s="627"/>
      <c r="H489" s="627"/>
      <c r="I489" s="627"/>
      <c r="J489" s="627"/>
      <c r="K489" s="627"/>
      <c r="L489" s="627"/>
      <c r="M489" s="627"/>
      <c r="N489" s="627"/>
      <c r="O489" s="627"/>
      <c r="P489" s="627"/>
      <c r="Q489" s="627"/>
      <c r="R489" s="627"/>
      <c r="S489" s="627"/>
      <c r="T489" s="627"/>
      <c r="U489" s="627"/>
      <c r="V489" s="627"/>
      <c r="W489" s="627"/>
      <c r="X489" s="627"/>
      <c r="Y489" s="627"/>
      <c r="Z489" s="627"/>
      <c r="AA489" s="627"/>
    </row>
    <row r="490" ht="14.25" customHeight="1">
      <c r="A490" s="627"/>
      <c r="B490" s="627"/>
      <c r="C490" s="627"/>
      <c r="D490" s="627"/>
      <c r="E490" s="627"/>
      <c r="F490" s="627"/>
      <c r="G490" s="627"/>
      <c r="H490" s="627"/>
      <c r="I490" s="627"/>
      <c r="J490" s="627"/>
      <c r="K490" s="627"/>
      <c r="L490" s="627"/>
      <c r="M490" s="627"/>
      <c r="N490" s="627"/>
      <c r="O490" s="627"/>
      <c r="P490" s="627"/>
      <c r="Q490" s="627"/>
      <c r="R490" s="627"/>
      <c r="S490" s="627"/>
      <c r="T490" s="627"/>
      <c r="U490" s="627"/>
      <c r="V490" s="627"/>
      <c r="W490" s="627"/>
      <c r="X490" s="627"/>
      <c r="Y490" s="627"/>
      <c r="Z490" s="627"/>
      <c r="AA490" s="627"/>
    </row>
    <row r="491" ht="14.25" customHeight="1">
      <c r="A491" s="627"/>
      <c r="B491" s="627"/>
      <c r="C491" s="627"/>
      <c r="D491" s="627"/>
      <c r="E491" s="627"/>
      <c r="F491" s="627"/>
      <c r="G491" s="627"/>
      <c r="H491" s="627"/>
      <c r="I491" s="627"/>
      <c r="J491" s="627"/>
      <c r="K491" s="627"/>
      <c r="L491" s="627"/>
      <c r="M491" s="627"/>
      <c r="N491" s="627"/>
      <c r="O491" s="627"/>
      <c r="P491" s="627"/>
      <c r="Q491" s="627"/>
      <c r="R491" s="627"/>
      <c r="S491" s="627"/>
      <c r="T491" s="627"/>
      <c r="U491" s="627"/>
      <c r="V491" s="627"/>
      <c r="W491" s="627"/>
      <c r="X491" s="627"/>
      <c r="Y491" s="627"/>
      <c r="Z491" s="627"/>
      <c r="AA491" s="627"/>
    </row>
    <row r="492" ht="14.25" customHeight="1">
      <c r="A492" s="627"/>
      <c r="B492" s="627"/>
      <c r="C492" s="627"/>
      <c r="D492" s="627"/>
      <c r="E492" s="627"/>
      <c r="F492" s="627"/>
      <c r="G492" s="627"/>
      <c r="H492" s="627"/>
      <c r="I492" s="627"/>
      <c r="J492" s="627"/>
      <c r="K492" s="627"/>
      <c r="L492" s="627"/>
      <c r="M492" s="627"/>
      <c r="N492" s="627"/>
      <c r="O492" s="627"/>
      <c r="P492" s="627"/>
      <c r="Q492" s="627"/>
      <c r="R492" s="627"/>
      <c r="S492" s="627"/>
      <c r="T492" s="627"/>
      <c r="U492" s="627"/>
      <c r="V492" s="627"/>
      <c r="W492" s="627"/>
      <c r="X492" s="627"/>
      <c r="Y492" s="627"/>
      <c r="Z492" s="627"/>
      <c r="AA492" s="627"/>
    </row>
    <row r="493" ht="14.25" customHeight="1">
      <c r="A493" s="627"/>
      <c r="B493" s="627"/>
      <c r="C493" s="627"/>
      <c r="D493" s="627"/>
      <c r="E493" s="627"/>
      <c r="F493" s="627"/>
      <c r="G493" s="627"/>
      <c r="H493" s="627"/>
      <c r="I493" s="627"/>
      <c r="J493" s="627"/>
      <c r="K493" s="627"/>
      <c r="L493" s="627"/>
      <c r="M493" s="627"/>
      <c r="N493" s="627"/>
      <c r="O493" s="627"/>
      <c r="P493" s="627"/>
      <c r="Q493" s="627"/>
      <c r="R493" s="627"/>
      <c r="S493" s="627"/>
      <c r="T493" s="627"/>
      <c r="U493" s="627"/>
      <c r="V493" s="627"/>
      <c r="W493" s="627"/>
      <c r="X493" s="627"/>
      <c r="Y493" s="627"/>
      <c r="Z493" s="627"/>
      <c r="AA493" s="627"/>
    </row>
    <row r="494" ht="14.25" customHeight="1">
      <c r="A494" s="627"/>
      <c r="B494" s="627"/>
      <c r="C494" s="627"/>
      <c r="D494" s="627"/>
      <c r="E494" s="627"/>
      <c r="F494" s="627"/>
      <c r="G494" s="627"/>
      <c r="H494" s="627"/>
      <c r="I494" s="627"/>
      <c r="J494" s="627"/>
      <c r="K494" s="627"/>
      <c r="L494" s="627"/>
      <c r="M494" s="627"/>
      <c r="N494" s="627"/>
      <c r="O494" s="627"/>
      <c r="P494" s="627"/>
      <c r="Q494" s="627"/>
      <c r="R494" s="627"/>
      <c r="S494" s="627"/>
      <c r="T494" s="627"/>
      <c r="U494" s="627"/>
      <c r="V494" s="627"/>
      <c r="W494" s="627"/>
      <c r="X494" s="627"/>
      <c r="Y494" s="627"/>
      <c r="Z494" s="627"/>
      <c r="AA494" s="627"/>
    </row>
    <row r="495" ht="14.25" customHeight="1">
      <c r="A495" s="627"/>
      <c r="B495" s="627"/>
      <c r="C495" s="627"/>
      <c r="D495" s="627"/>
      <c r="E495" s="627"/>
      <c r="F495" s="627"/>
      <c r="G495" s="627"/>
      <c r="H495" s="627"/>
      <c r="I495" s="627"/>
      <c r="J495" s="627"/>
      <c r="K495" s="627"/>
      <c r="L495" s="627"/>
      <c r="M495" s="627"/>
      <c r="N495" s="627"/>
      <c r="O495" s="627"/>
      <c r="P495" s="627"/>
      <c r="Q495" s="627"/>
      <c r="R495" s="627"/>
      <c r="S495" s="627"/>
      <c r="T495" s="627"/>
      <c r="U495" s="627"/>
      <c r="V495" s="627"/>
      <c r="W495" s="627"/>
      <c r="X495" s="627"/>
      <c r="Y495" s="627"/>
      <c r="Z495" s="627"/>
      <c r="AA495" s="627"/>
    </row>
    <row r="496" ht="14.25" customHeight="1">
      <c r="A496" s="627"/>
      <c r="B496" s="627"/>
      <c r="C496" s="627"/>
      <c r="D496" s="627"/>
      <c r="E496" s="627"/>
      <c r="F496" s="627"/>
      <c r="G496" s="627"/>
      <c r="H496" s="627"/>
      <c r="I496" s="627"/>
      <c r="J496" s="627"/>
      <c r="K496" s="627"/>
      <c r="L496" s="627"/>
      <c r="M496" s="627"/>
      <c r="N496" s="627"/>
      <c r="O496" s="627"/>
      <c r="P496" s="627"/>
      <c r="Q496" s="627"/>
      <c r="R496" s="627"/>
      <c r="S496" s="627"/>
      <c r="T496" s="627"/>
      <c r="U496" s="627"/>
      <c r="V496" s="627"/>
      <c r="W496" s="627"/>
      <c r="X496" s="627"/>
      <c r="Y496" s="627"/>
      <c r="Z496" s="627"/>
      <c r="AA496" s="627"/>
    </row>
    <row r="497" ht="14.25" customHeight="1">
      <c r="A497" s="627"/>
      <c r="B497" s="627"/>
      <c r="C497" s="627"/>
      <c r="D497" s="627"/>
      <c r="E497" s="627"/>
      <c r="F497" s="627"/>
      <c r="G497" s="627"/>
      <c r="H497" s="627"/>
      <c r="I497" s="627"/>
      <c r="J497" s="627"/>
      <c r="K497" s="627"/>
      <c r="L497" s="627"/>
      <c r="M497" s="627"/>
      <c r="N497" s="627"/>
      <c r="O497" s="627"/>
      <c r="P497" s="627"/>
      <c r="Q497" s="627"/>
      <c r="R497" s="627"/>
      <c r="S497" s="627"/>
      <c r="T497" s="627"/>
      <c r="U497" s="627"/>
      <c r="V497" s="627"/>
      <c r="W497" s="627"/>
      <c r="X497" s="627"/>
      <c r="Y497" s="627"/>
      <c r="Z497" s="627"/>
      <c r="AA497" s="627"/>
    </row>
    <row r="498" ht="14.25" customHeight="1">
      <c r="A498" s="627"/>
      <c r="B498" s="627"/>
      <c r="C498" s="627"/>
      <c r="D498" s="627"/>
      <c r="E498" s="627"/>
      <c r="F498" s="627"/>
      <c r="G498" s="627"/>
      <c r="H498" s="627"/>
      <c r="I498" s="627"/>
      <c r="J498" s="627"/>
      <c r="K498" s="627"/>
      <c r="L498" s="627"/>
      <c r="M498" s="627"/>
      <c r="N498" s="627"/>
      <c r="O498" s="627"/>
      <c r="P498" s="627"/>
      <c r="Q498" s="627"/>
      <c r="R498" s="627"/>
      <c r="S498" s="627"/>
      <c r="T498" s="627"/>
      <c r="U498" s="627"/>
      <c r="V498" s="627"/>
      <c r="W498" s="627"/>
      <c r="X498" s="627"/>
      <c r="Y498" s="627"/>
      <c r="Z498" s="627"/>
      <c r="AA498" s="627"/>
    </row>
    <row r="499" ht="14.25" customHeight="1">
      <c r="A499" s="627"/>
      <c r="B499" s="627"/>
      <c r="C499" s="627"/>
      <c r="D499" s="627"/>
      <c r="E499" s="627"/>
      <c r="F499" s="627"/>
      <c r="G499" s="627"/>
      <c r="H499" s="627"/>
      <c r="I499" s="627"/>
      <c r="J499" s="627"/>
      <c r="K499" s="627"/>
      <c r="L499" s="627"/>
      <c r="M499" s="627"/>
      <c r="N499" s="627"/>
      <c r="O499" s="627"/>
      <c r="P499" s="627"/>
      <c r="Q499" s="627"/>
      <c r="R499" s="627"/>
      <c r="S499" s="627"/>
      <c r="T499" s="627"/>
      <c r="U499" s="627"/>
      <c r="V499" s="627"/>
      <c r="W499" s="627"/>
      <c r="X499" s="627"/>
      <c r="Y499" s="627"/>
      <c r="Z499" s="627"/>
      <c r="AA499" s="627"/>
    </row>
    <row r="500" ht="14.25" customHeight="1">
      <c r="A500" s="627"/>
      <c r="B500" s="627"/>
      <c r="C500" s="627"/>
      <c r="D500" s="627"/>
      <c r="E500" s="627"/>
      <c r="F500" s="627"/>
      <c r="G500" s="627"/>
      <c r="H500" s="627"/>
      <c r="I500" s="627"/>
      <c r="J500" s="627"/>
      <c r="K500" s="627"/>
      <c r="L500" s="627"/>
      <c r="M500" s="627"/>
      <c r="N500" s="627"/>
      <c r="O500" s="627"/>
      <c r="P500" s="627"/>
      <c r="Q500" s="627"/>
      <c r="R500" s="627"/>
      <c r="S500" s="627"/>
      <c r="T500" s="627"/>
      <c r="U500" s="627"/>
      <c r="V500" s="627"/>
      <c r="W500" s="627"/>
      <c r="X500" s="627"/>
      <c r="Y500" s="627"/>
      <c r="Z500" s="627"/>
      <c r="AA500" s="627"/>
    </row>
    <row r="501" ht="14.25" customHeight="1">
      <c r="A501" s="627"/>
      <c r="B501" s="627"/>
      <c r="C501" s="627"/>
      <c r="D501" s="627"/>
      <c r="E501" s="627"/>
      <c r="F501" s="627"/>
      <c r="G501" s="627"/>
      <c r="H501" s="627"/>
      <c r="I501" s="627"/>
      <c r="J501" s="627"/>
      <c r="K501" s="627"/>
      <c r="L501" s="627"/>
      <c r="M501" s="627"/>
      <c r="N501" s="627"/>
      <c r="O501" s="627"/>
      <c r="P501" s="627"/>
      <c r="Q501" s="627"/>
      <c r="R501" s="627"/>
      <c r="S501" s="627"/>
      <c r="T501" s="627"/>
      <c r="U501" s="627"/>
      <c r="V501" s="627"/>
      <c r="W501" s="627"/>
      <c r="X501" s="627"/>
      <c r="Y501" s="627"/>
      <c r="Z501" s="627"/>
      <c r="AA501" s="627"/>
    </row>
    <row r="502" ht="14.25" customHeight="1">
      <c r="A502" s="627"/>
      <c r="B502" s="627"/>
      <c r="C502" s="627"/>
      <c r="D502" s="627"/>
      <c r="E502" s="627"/>
      <c r="F502" s="627"/>
      <c r="G502" s="627"/>
      <c r="H502" s="627"/>
      <c r="I502" s="627"/>
      <c r="J502" s="627"/>
      <c r="K502" s="627"/>
      <c r="L502" s="627"/>
      <c r="M502" s="627"/>
      <c r="N502" s="627"/>
      <c r="O502" s="627"/>
      <c r="P502" s="627"/>
      <c r="Q502" s="627"/>
      <c r="R502" s="627"/>
      <c r="S502" s="627"/>
      <c r="T502" s="627"/>
      <c r="U502" s="627"/>
      <c r="V502" s="627"/>
      <c r="W502" s="627"/>
      <c r="X502" s="627"/>
      <c r="Y502" s="627"/>
      <c r="Z502" s="627"/>
      <c r="AA502" s="627"/>
    </row>
    <row r="503" ht="14.25" customHeight="1">
      <c r="A503" s="627"/>
      <c r="B503" s="627"/>
      <c r="C503" s="627"/>
      <c r="D503" s="627"/>
      <c r="E503" s="627"/>
      <c r="F503" s="627"/>
      <c r="G503" s="627"/>
      <c r="H503" s="627"/>
      <c r="I503" s="627"/>
      <c r="J503" s="627"/>
      <c r="K503" s="627"/>
      <c r="L503" s="627"/>
      <c r="M503" s="627"/>
      <c r="N503" s="627"/>
      <c r="O503" s="627"/>
      <c r="P503" s="627"/>
      <c r="Q503" s="627"/>
      <c r="R503" s="627"/>
      <c r="S503" s="627"/>
      <c r="T503" s="627"/>
      <c r="U503" s="627"/>
      <c r="V503" s="627"/>
      <c r="W503" s="627"/>
      <c r="X503" s="627"/>
      <c r="Y503" s="627"/>
      <c r="Z503" s="627"/>
      <c r="AA503" s="627"/>
    </row>
    <row r="504" ht="14.25" customHeight="1">
      <c r="A504" s="627"/>
      <c r="B504" s="627"/>
      <c r="C504" s="627"/>
      <c r="D504" s="627"/>
      <c r="E504" s="627"/>
      <c r="F504" s="627"/>
      <c r="G504" s="627"/>
      <c r="H504" s="627"/>
      <c r="I504" s="627"/>
      <c r="J504" s="627"/>
      <c r="K504" s="627"/>
      <c r="L504" s="627"/>
      <c r="M504" s="627"/>
      <c r="N504" s="627"/>
      <c r="O504" s="627"/>
      <c r="P504" s="627"/>
      <c r="Q504" s="627"/>
      <c r="R504" s="627"/>
      <c r="S504" s="627"/>
      <c r="T504" s="627"/>
      <c r="U504" s="627"/>
      <c r="V504" s="627"/>
      <c r="W504" s="627"/>
      <c r="X504" s="627"/>
      <c r="Y504" s="627"/>
      <c r="Z504" s="627"/>
      <c r="AA504" s="627"/>
    </row>
    <row r="505" ht="14.25" customHeight="1">
      <c r="A505" s="627"/>
      <c r="B505" s="627"/>
      <c r="C505" s="627"/>
      <c r="D505" s="627"/>
      <c r="E505" s="627"/>
      <c r="F505" s="627"/>
      <c r="G505" s="627"/>
      <c r="H505" s="627"/>
      <c r="I505" s="627"/>
      <c r="J505" s="627"/>
      <c r="K505" s="627"/>
      <c r="L505" s="627"/>
      <c r="M505" s="627"/>
      <c r="N505" s="627"/>
      <c r="O505" s="627"/>
      <c r="P505" s="627"/>
      <c r="Q505" s="627"/>
      <c r="R505" s="627"/>
      <c r="S505" s="627"/>
      <c r="T505" s="627"/>
      <c r="U505" s="627"/>
      <c r="V505" s="627"/>
      <c r="W505" s="627"/>
      <c r="X505" s="627"/>
      <c r="Y505" s="627"/>
      <c r="Z505" s="627"/>
      <c r="AA505" s="627"/>
    </row>
    <row r="506" ht="14.25" customHeight="1">
      <c r="A506" s="627"/>
      <c r="B506" s="627"/>
      <c r="C506" s="627"/>
      <c r="D506" s="627"/>
      <c r="E506" s="627"/>
      <c r="F506" s="627"/>
      <c r="G506" s="627"/>
      <c r="H506" s="627"/>
      <c r="I506" s="627"/>
      <c r="J506" s="627"/>
      <c r="K506" s="627"/>
      <c r="L506" s="627"/>
      <c r="M506" s="627"/>
      <c r="N506" s="627"/>
      <c r="O506" s="627"/>
      <c r="P506" s="627"/>
      <c r="Q506" s="627"/>
      <c r="R506" s="627"/>
      <c r="S506" s="627"/>
      <c r="T506" s="627"/>
      <c r="U506" s="627"/>
      <c r="V506" s="627"/>
      <c r="W506" s="627"/>
      <c r="X506" s="627"/>
      <c r="Y506" s="627"/>
      <c r="Z506" s="627"/>
      <c r="AA506" s="627"/>
    </row>
    <row r="507" ht="14.25" customHeight="1">
      <c r="A507" s="627"/>
      <c r="B507" s="627"/>
      <c r="C507" s="627"/>
      <c r="D507" s="627"/>
      <c r="E507" s="627"/>
      <c r="F507" s="627"/>
      <c r="G507" s="627"/>
      <c r="H507" s="627"/>
      <c r="I507" s="627"/>
      <c r="J507" s="627"/>
      <c r="K507" s="627"/>
      <c r="L507" s="627"/>
      <c r="M507" s="627"/>
      <c r="N507" s="627"/>
      <c r="O507" s="627"/>
      <c r="P507" s="627"/>
      <c r="Q507" s="627"/>
      <c r="R507" s="627"/>
      <c r="S507" s="627"/>
      <c r="T507" s="627"/>
      <c r="U507" s="627"/>
      <c r="V507" s="627"/>
      <c r="W507" s="627"/>
      <c r="X507" s="627"/>
      <c r="Y507" s="627"/>
      <c r="Z507" s="627"/>
      <c r="AA507" s="627"/>
    </row>
    <row r="508" ht="14.25" customHeight="1">
      <c r="A508" s="627"/>
      <c r="B508" s="627"/>
      <c r="C508" s="627"/>
      <c r="D508" s="627"/>
      <c r="E508" s="627"/>
      <c r="F508" s="627"/>
      <c r="G508" s="627"/>
      <c r="H508" s="627"/>
      <c r="I508" s="627"/>
      <c r="J508" s="627"/>
      <c r="K508" s="627"/>
      <c r="L508" s="627"/>
      <c r="M508" s="627"/>
      <c r="N508" s="627"/>
      <c r="O508" s="627"/>
      <c r="P508" s="627"/>
      <c r="Q508" s="627"/>
      <c r="R508" s="627"/>
      <c r="S508" s="627"/>
      <c r="T508" s="627"/>
      <c r="U508" s="627"/>
      <c r="V508" s="627"/>
      <c r="W508" s="627"/>
      <c r="X508" s="627"/>
      <c r="Y508" s="627"/>
      <c r="Z508" s="627"/>
      <c r="AA508" s="627"/>
    </row>
    <row r="509" ht="14.25" customHeight="1">
      <c r="A509" s="627"/>
      <c r="B509" s="627"/>
      <c r="C509" s="627"/>
      <c r="D509" s="627"/>
      <c r="E509" s="627"/>
      <c r="F509" s="627"/>
      <c r="G509" s="627"/>
      <c r="H509" s="627"/>
      <c r="I509" s="627"/>
      <c r="J509" s="627"/>
      <c r="K509" s="627"/>
      <c r="L509" s="627"/>
      <c r="M509" s="627"/>
      <c r="N509" s="627"/>
      <c r="O509" s="627"/>
      <c r="P509" s="627"/>
      <c r="Q509" s="627"/>
      <c r="R509" s="627"/>
      <c r="S509" s="627"/>
      <c r="T509" s="627"/>
      <c r="U509" s="627"/>
      <c r="V509" s="627"/>
      <c r="W509" s="627"/>
      <c r="X509" s="627"/>
      <c r="Y509" s="627"/>
      <c r="Z509" s="627"/>
      <c r="AA509" s="627"/>
    </row>
    <row r="510" ht="14.25" customHeight="1">
      <c r="A510" s="627"/>
      <c r="B510" s="627"/>
      <c r="C510" s="627"/>
      <c r="D510" s="627"/>
      <c r="E510" s="627"/>
      <c r="F510" s="627"/>
      <c r="G510" s="627"/>
      <c r="H510" s="627"/>
      <c r="I510" s="627"/>
      <c r="J510" s="627"/>
      <c r="K510" s="627"/>
      <c r="L510" s="627"/>
      <c r="M510" s="627"/>
      <c r="N510" s="627"/>
      <c r="O510" s="627"/>
      <c r="P510" s="627"/>
      <c r="Q510" s="627"/>
      <c r="R510" s="627"/>
      <c r="S510" s="627"/>
      <c r="T510" s="627"/>
      <c r="U510" s="627"/>
      <c r="V510" s="627"/>
      <c r="W510" s="627"/>
      <c r="X510" s="627"/>
      <c r="Y510" s="627"/>
      <c r="Z510" s="627"/>
      <c r="AA510" s="627"/>
    </row>
    <row r="511" ht="14.25" customHeight="1">
      <c r="A511" s="627"/>
      <c r="B511" s="627"/>
      <c r="C511" s="627"/>
      <c r="D511" s="627"/>
      <c r="E511" s="627"/>
      <c r="F511" s="627"/>
      <c r="G511" s="627"/>
      <c r="H511" s="627"/>
      <c r="I511" s="627"/>
      <c r="J511" s="627"/>
      <c r="K511" s="627"/>
      <c r="L511" s="627"/>
      <c r="M511" s="627"/>
      <c r="N511" s="627"/>
      <c r="O511" s="627"/>
      <c r="P511" s="627"/>
      <c r="Q511" s="627"/>
      <c r="R511" s="627"/>
      <c r="S511" s="627"/>
      <c r="T511" s="627"/>
      <c r="U511" s="627"/>
      <c r="V511" s="627"/>
      <c r="W511" s="627"/>
      <c r="X511" s="627"/>
      <c r="Y511" s="627"/>
      <c r="Z511" s="627"/>
      <c r="AA511" s="627"/>
    </row>
    <row r="512" ht="14.25" customHeight="1">
      <c r="A512" s="627"/>
      <c r="B512" s="627"/>
      <c r="C512" s="627"/>
      <c r="D512" s="627"/>
      <c r="E512" s="627"/>
      <c r="F512" s="627"/>
      <c r="G512" s="627"/>
      <c r="H512" s="627"/>
      <c r="I512" s="627"/>
      <c r="J512" s="627"/>
      <c r="K512" s="627"/>
      <c r="L512" s="627"/>
      <c r="M512" s="627"/>
      <c r="N512" s="627"/>
      <c r="O512" s="627"/>
      <c r="P512" s="627"/>
      <c r="Q512" s="627"/>
      <c r="R512" s="627"/>
      <c r="S512" s="627"/>
      <c r="T512" s="627"/>
      <c r="U512" s="627"/>
      <c r="V512" s="627"/>
      <c r="W512" s="627"/>
      <c r="X512" s="627"/>
      <c r="Y512" s="627"/>
      <c r="Z512" s="627"/>
      <c r="AA512" s="627"/>
    </row>
    <row r="513" ht="14.25" customHeight="1">
      <c r="A513" s="627"/>
      <c r="B513" s="627"/>
      <c r="C513" s="627"/>
      <c r="D513" s="627"/>
      <c r="E513" s="627"/>
      <c r="F513" s="627"/>
      <c r="G513" s="627"/>
      <c r="H513" s="627"/>
      <c r="I513" s="627"/>
      <c r="J513" s="627"/>
      <c r="K513" s="627"/>
      <c r="L513" s="627"/>
      <c r="M513" s="627"/>
      <c r="N513" s="627"/>
      <c r="O513" s="627"/>
      <c r="P513" s="627"/>
      <c r="Q513" s="627"/>
      <c r="R513" s="627"/>
      <c r="S513" s="627"/>
      <c r="T513" s="627"/>
      <c r="U513" s="627"/>
      <c r="V513" s="627"/>
      <c r="W513" s="627"/>
      <c r="X513" s="627"/>
      <c r="Y513" s="627"/>
      <c r="Z513" s="627"/>
      <c r="AA513" s="627"/>
    </row>
    <row r="514" ht="14.25" customHeight="1">
      <c r="A514" s="627"/>
      <c r="B514" s="627"/>
      <c r="C514" s="627"/>
      <c r="D514" s="627"/>
      <c r="E514" s="627"/>
      <c r="F514" s="627"/>
      <c r="G514" s="627"/>
      <c r="H514" s="627"/>
      <c r="I514" s="627"/>
      <c r="J514" s="627"/>
      <c r="K514" s="627"/>
      <c r="L514" s="627"/>
      <c r="M514" s="627"/>
      <c r="N514" s="627"/>
      <c r="O514" s="627"/>
      <c r="P514" s="627"/>
      <c r="Q514" s="627"/>
      <c r="R514" s="627"/>
      <c r="S514" s="627"/>
      <c r="T514" s="627"/>
      <c r="U514" s="627"/>
      <c r="V514" s="627"/>
      <c r="W514" s="627"/>
      <c r="X514" s="627"/>
      <c r="Y514" s="627"/>
      <c r="Z514" s="627"/>
      <c r="AA514" s="627"/>
    </row>
    <row r="515" ht="14.25" customHeight="1">
      <c r="A515" s="627"/>
      <c r="B515" s="627"/>
      <c r="C515" s="627"/>
      <c r="D515" s="627"/>
      <c r="E515" s="627"/>
      <c r="F515" s="627"/>
      <c r="G515" s="627"/>
      <c r="H515" s="627"/>
      <c r="I515" s="627"/>
      <c r="J515" s="627"/>
      <c r="K515" s="627"/>
      <c r="L515" s="627"/>
      <c r="M515" s="627"/>
      <c r="N515" s="627"/>
      <c r="O515" s="627"/>
      <c r="P515" s="627"/>
      <c r="Q515" s="627"/>
      <c r="R515" s="627"/>
      <c r="S515" s="627"/>
      <c r="T515" s="627"/>
      <c r="U515" s="627"/>
      <c r="V515" s="627"/>
      <c r="W515" s="627"/>
      <c r="X515" s="627"/>
      <c r="Y515" s="627"/>
      <c r="Z515" s="627"/>
      <c r="AA515" s="627"/>
    </row>
    <row r="516" ht="14.25" customHeight="1">
      <c r="A516" s="627"/>
      <c r="B516" s="627"/>
      <c r="C516" s="627"/>
      <c r="D516" s="627"/>
      <c r="E516" s="627"/>
      <c r="F516" s="627"/>
      <c r="G516" s="627"/>
      <c r="H516" s="627"/>
      <c r="I516" s="627"/>
      <c r="J516" s="627"/>
      <c r="K516" s="627"/>
      <c r="L516" s="627"/>
      <c r="M516" s="627"/>
      <c r="N516" s="627"/>
      <c r="O516" s="627"/>
      <c r="P516" s="627"/>
      <c r="Q516" s="627"/>
      <c r="R516" s="627"/>
      <c r="S516" s="627"/>
      <c r="T516" s="627"/>
      <c r="U516" s="627"/>
      <c r="V516" s="627"/>
      <c r="W516" s="627"/>
      <c r="X516" s="627"/>
      <c r="Y516" s="627"/>
      <c r="Z516" s="627"/>
      <c r="AA516" s="627"/>
    </row>
    <row r="517" ht="14.25" customHeight="1">
      <c r="A517" s="627"/>
      <c r="B517" s="627"/>
      <c r="C517" s="627"/>
      <c r="D517" s="627"/>
      <c r="E517" s="627"/>
      <c r="F517" s="627"/>
      <c r="G517" s="627"/>
      <c r="H517" s="627"/>
      <c r="I517" s="627"/>
      <c r="J517" s="627"/>
      <c r="K517" s="627"/>
      <c r="L517" s="627"/>
      <c r="M517" s="627"/>
      <c r="N517" s="627"/>
      <c r="O517" s="627"/>
      <c r="P517" s="627"/>
      <c r="Q517" s="627"/>
      <c r="R517" s="627"/>
      <c r="S517" s="627"/>
      <c r="T517" s="627"/>
      <c r="U517" s="627"/>
      <c r="V517" s="627"/>
      <c r="W517" s="627"/>
      <c r="X517" s="627"/>
      <c r="Y517" s="627"/>
      <c r="Z517" s="627"/>
      <c r="AA517" s="627"/>
    </row>
    <row r="518" ht="14.25" customHeight="1">
      <c r="A518" s="627"/>
      <c r="B518" s="627"/>
      <c r="C518" s="627"/>
      <c r="D518" s="627"/>
      <c r="E518" s="627"/>
      <c r="F518" s="627"/>
      <c r="G518" s="627"/>
      <c r="H518" s="627"/>
      <c r="I518" s="627"/>
      <c r="J518" s="627"/>
      <c r="K518" s="627"/>
      <c r="L518" s="627"/>
      <c r="M518" s="627"/>
      <c r="N518" s="627"/>
      <c r="O518" s="627"/>
      <c r="P518" s="627"/>
      <c r="Q518" s="627"/>
      <c r="R518" s="627"/>
      <c r="S518" s="627"/>
      <c r="T518" s="627"/>
      <c r="U518" s="627"/>
      <c r="V518" s="627"/>
      <c r="W518" s="627"/>
      <c r="X518" s="627"/>
      <c r="Y518" s="627"/>
      <c r="Z518" s="627"/>
      <c r="AA518" s="627"/>
    </row>
    <row r="519" ht="14.25" customHeight="1">
      <c r="A519" s="627"/>
      <c r="B519" s="627"/>
      <c r="C519" s="627"/>
      <c r="D519" s="627"/>
      <c r="E519" s="627"/>
      <c r="F519" s="627"/>
      <c r="G519" s="627"/>
      <c r="H519" s="627"/>
      <c r="I519" s="627"/>
      <c r="J519" s="627"/>
      <c r="K519" s="627"/>
      <c r="L519" s="627"/>
      <c r="M519" s="627"/>
      <c r="N519" s="627"/>
      <c r="O519" s="627"/>
      <c r="P519" s="627"/>
      <c r="Q519" s="627"/>
      <c r="R519" s="627"/>
      <c r="S519" s="627"/>
      <c r="T519" s="627"/>
      <c r="U519" s="627"/>
      <c r="V519" s="627"/>
      <c r="W519" s="627"/>
      <c r="X519" s="627"/>
      <c r="Y519" s="627"/>
      <c r="Z519" s="627"/>
      <c r="AA519" s="627"/>
    </row>
    <row r="520" ht="14.25" customHeight="1">
      <c r="A520" s="627"/>
      <c r="B520" s="627"/>
      <c r="C520" s="627"/>
      <c r="D520" s="627"/>
      <c r="E520" s="627"/>
      <c r="F520" s="627"/>
      <c r="G520" s="627"/>
      <c r="H520" s="627"/>
      <c r="I520" s="627"/>
      <c r="J520" s="627"/>
      <c r="K520" s="627"/>
      <c r="L520" s="627"/>
      <c r="M520" s="627"/>
      <c r="N520" s="627"/>
      <c r="O520" s="627"/>
      <c r="P520" s="627"/>
      <c r="Q520" s="627"/>
      <c r="R520" s="627"/>
      <c r="S520" s="627"/>
      <c r="T520" s="627"/>
      <c r="U520" s="627"/>
      <c r="V520" s="627"/>
      <c r="W520" s="627"/>
      <c r="X520" s="627"/>
      <c r="Y520" s="627"/>
      <c r="Z520" s="627"/>
      <c r="AA520" s="627"/>
    </row>
    <row r="521" ht="14.25" customHeight="1">
      <c r="A521" s="627"/>
      <c r="B521" s="627"/>
      <c r="C521" s="627"/>
      <c r="D521" s="627"/>
      <c r="E521" s="627"/>
      <c r="F521" s="627"/>
      <c r="G521" s="627"/>
      <c r="H521" s="627"/>
      <c r="I521" s="627"/>
      <c r="J521" s="627"/>
      <c r="K521" s="627"/>
      <c r="L521" s="627"/>
      <c r="M521" s="627"/>
      <c r="N521" s="627"/>
      <c r="O521" s="627"/>
      <c r="P521" s="627"/>
      <c r="Q521" s="627"/>
      <c r="R521" s="627"/>
      <c r="S521" s="627"/>
      <c r="T521" s="627"/>
      <c r="U521" s="627"/>
      <c r="V521" s="627"/>
      <c r="W521" s="627"/>
      <c r="X521" s="627"/>
      <c r="Y521" s="627"/>
      <c r="Z521" s="627"/>
      <c r="AA521" s="627"/>
    </row>
    <row r="522" ht="14.25" customHeight="1">
      <c r="A522" s="627"/>
      <c r="B522" s="627"/>
      <c r="C522" s="627"/>
      <c r="D522" s="627"/>
      <c r="E522" s="627"/>
      <c r="F522" s="627"/>
      <c r="G522" s="627"/>
      <c r="H522" s="627"/>
      <c r="I522" s="627"/>
      <c r="J522" s="627"/>
      <c r="K522" s="627"/>
      <c r="L522" s="627"/>
      <c r="M522" s="627"/>
      <c r="N522" s="627"/>
      <c r="O522" s="627"/>
      <c r="P522" s="627"/>
      <c r="Q522" s="627"/>
      <c r="R522" s="627"/>
      <c r="S522" s="627"/>
      <c r="T522" s="627"/>
      <c r="U522" s="627"/>
      <c r="V522" s="627"/>
      <c r="W522" s="627"/>
      <c r="X522" s="627"/>
      <c r="Y522" s="627"/>
      <c r="Z522" s="627"/>
      <c r="AA522" s="627"/>
    </row>
    <row r="523" ht="14.25" customHeight="1">
      <c r="A523" s="627"/>
      <c r="B523" s="627"/>
      <c r="C523" s="627"/>
      <c r="D523" s="627"/>
      <c r="E523" s="627"/>
      <c r="F523" s="627"/>
      <c r="G523" s="627"/>
      <c r="H523" s="627"/>
      <c r="I523" s="627"/>
      <c r="J523" s="627"/>
      <c r="K523" s="627"/>
      <c r="L523" s="627"/>
      <c r="M523" s="627"/>
      <c r="N523" s="627"/>
      <c r="O523" s="627"/>
      <c r="P523" s="627"/>
      <c r="Q523" s="627"/>
      <c r="R523" s="627"/>
      <c r="S523" s="627"/>
      <c r="T523" s="627"/>
      <c r="U523" s="627"/>
      <c r="V523" s="627"/>
      <c r="W523" s="627"/>
      <c r="X523" s="627"/>
      <c r="Y523" s="627"/>
      <c r="Z523" s="627"/>
      <c r="AA523" s="627"/>
    </row>
    <row r="524" ht="14.25" customHeight="1">
      <c r="A524" s="627"/>
      <c r="B524" s="627"/>
      <c r="C524" s="627"/>
      <c r="D524" s="627"/>
      <c r="E524" s="627"/>
      <c r="F524" s="627"/>
      <c r="G524" s="627"/>
      <c r="H524" s="627"/>
      <c r="I524" s="627"/>
      <c r="J524" s="627"/>
      <c r="K524" s="627"/>
      <c r="L524" s="627"/>
      <c r="M524" s="627"/>
      <c r="N524" s="627"/>
      <c r="O524" s="627"/>
      <c r="P524" s="627"/>
      <c r="Q524" s="627"/>
      <c r="R524" s="627"/>
      <c r="S524" s="627"/>
      <c r="T524" s="627"/>
      <c r="U524" s="627"/>
      <c r="V524" s="627"/>
      <c r="W524" s="627"/>
      <c r="X524" s="627"/>
      <c r="Y524" s="627"/>
      <c r="Z524" s="627"/>
      <c r="AA524" s="627"/>
    </row>
    <row r="525" ht="14.25" customHeight="1">
      <c r="A525" s="627"/>
      <c r="B525" s="627"/>
      <c r="C525" s="627"/>
      <c r="D525" s="627"/>
      <c r="E525" s="627"/>
      <c r="F525" s="627"/>
      <c r="G525" s="627"/>
      <c r="H525" s="627"/>
      <c r="I525" s="627"/>
      <c r="J525" s="627"/>
      <c r="K525" s="627"/>
      <c r="L525" s="627"/>
      <c r="M525" s="627"/>
      <c r="N525" s="627"/>
      <c r="O525" s="627"/>
      <c r="P525" s="627"/>
      <c r="Q525" s="627"/>
      <c r="R525" s="627"/>
      <c r="S525" s="627"/>
      <c r="T525" s="627"/>
      <c r="U525" s="627"/>
      <c r="V525" s="627"/>
      <c r="W525" s="627"/>
      <c r="X525" s="627"/>
      <c r="Y525" s="627"/>
      <c r="Z525" s="627"/>
      <c r="AA525" s="627"/>
    </row>
    <row r="526" ht="14.25" customHeight="1">
      <c r="A526" s="627"/>
      <c r="B526" s="627"/>
      <c r="C526" s="627"/>
      <c r="D526" s="627"/>
      <c r="E526" s="627"/>
      <c r="F526" s="627"/>
      <c r="G526" s="627"/>
      <c r="H526" s="627"/>
      <c r="I526" s="627"/>
      <c r="J526" s="627"/>
      <c r="K526" s="627"/>
      <c r="L526" s="627"/>
      <c r="M526" s="627"/>
      <c r="N526" s="627"/>
      <c r="O526" s="627"/>
      <c r="P526" s="627"/>
      <c r="Q526" s="627"/>
      <c r="R526" s="627"/>
      <c r="S526" s="627"/>
      <c r="T526" s="627"/>
      <c r="U526" s="627"/>
      <c r="V526" s="627"/>
      <c r="W526" s="627"/>
      <c r="X526" s="627"/>
      <c r="Y526" s="627"/>
      <c r="Z526" s="627"/>
      <c r="AA526" s="627"/>
    </row>
    <row r="527" ht="14.25" customHeight="1">
      <c r="A527" s="627"/>
      <c r="B527" s="627"/>
      <c r="C527" s="627"/>
      <c r="D527" s="627"/>
      <c r="E527" s="627"/>
      <c r="F527" s="627"/>
      <c r="G527" s="627"/>
      <c r="H527" s="627"/>
      <c r="I527" s="627"/>
      <c r="J527" s="627"/>
      <c r="K527" s="627"/>
      <c r="L527" s="627"/>
      <c r="M527" s="627"/>
      <c r="N527" s="627"/>
      <c r="O527" s="627"/>
      <c r="P527" s="627"/>
      <c r="Q527" s="627"/>
      <c r="R527" s="627"/>
      <c r="S527" s="627"/>
      <c r="T527" s="627"/>
      <c r="U527" s="627"/>
      <c r="V527" s="627"/>
      <c r="W527" s="627"/>
      <c r="X527" s="627"/>
      <c r="Y527" s="627"/>
      <c r="Z527" s="627"/>
      <c r="AA527" s="627"/>
    </row>
    <row r="528" ht="14.25" customHeight="1">
      <c r="A528" s="627"/>
      <c r="B528" s="627"/>
      <c r="C528" s="627"/>
      <c r="D528" s="627"/>
      <c r="E528" s="627"/>
      <c r="F528" s="627"/>
      <c r="G528" s="627"/>
      <c r="H528" s="627"/>
      <c r="I528" s="627"/>
      <c r="J528" s="627"/>
      <c r="K528" s="627"/>
      <c r="L528" s="627"/>
      <c r="M528" s="627"/>
      <c r="N528" s="627"/>
      <c r="O528" s="627"/>
      <c r="P528" s="627"/>
      <c r="Q528" s="627"/>
      <c r="R528" s="627"/>
      <c r="S528" s="627"/>
      <c r="T528" s="627"/>
      <c r="U528" s="627"/>
      <c r="V528" s="627"/>
      <c r="W528" s="627"/>
      <c r="X528" s="627"/>
      <c r="Y528" s="627"/>
      <c r="Z528" s="627"/>
      <c r="AA528" s="627"/>
    </row>
    <row r="529" ht="14.25" customHeight="1">
      <c r="A529" s="627"/>
      <c r="B529" s="627"/>
      <c r="C529" s="627"/>
      <c r="D529" s="627"/>
      <c r="E529" s="627"/>
      <c r="F529" s="627"/>
      <c r="G529" s="627"/>
      <c r="H529" s="627"/>
      <c r="I529" s="627"/>
      <c r="J529" s="627"/>
      <c r="K529" s="627"/>
      <c r="L529" s="627"/>
      <c r="M529" s="627"/>
      <c r="N529" s="627"/>
      <c r="O529" s="627"/>
      <c r="P529" s="627"/>
      <c r="Q529" s="627"/>
      <c r="R529" s="627"/>
      <c r="S529" s="627"/>
      <c r="T529" s="627"/>
      <c r="U529" s="627"/>
      <c r="V529" s="627"/>
      <c r="W529" s="627"/>
      <c r="X529" s="627"/>
      <c r="Y529" s="627"/>
      <c r="Z529" s="627"/>
      <c r="AA529" s="627"/>
    </row>
    <row r="530" ht="14.25" customHeight="1">
      <c r="A530" s="627"/>
      <c r="B530" s="627"/>
      <c r="C530" s="627"/>
      <c r="D530" s="627"/>
      <c r="E530" s="627"/>
      <c r="F530" s="627"/>
      <c r="G530" s="627"/>
      <c r="H530" s="627"/>
      <c r="I530" s="627"/>
      <c r="J530" s="627"/>
      <c r="K530" s="627"/>
      <c r="L530" s="627"/>
      <c r="M530" s="627"/>
      <c r="N530" s="627"/>
      <c r="O530" s="627"/>
      <c r="P530" s="627"/>
      <c r="Q530" s="627"/>
      <c r="R530" s="627"/>
      <c r="S530" s="627"/>
      <c r="T530" s="627"/>
      <c r="U530" s="627"/>
      <c r="V530" s="627"/>
      <c r="W530" s="627"/>
      <c r="X530" s="627"/>
      <c r="Y530" s="627"/>
      <c r="Z530" s="627"/>
      <c r="AA530" s="627"/>
    </row>
    <row r="531" ht="14.25" customHeight="1">
      <c r="A531" s="627"/>
      <c r="B531" s="627"/>
      <c r="C531" s="627"/>
      <c r="D531" s="627"/>
      <c r="E531" s="627"/>
      <c r="F531" s="627"/>
      <c r="G531" s="627"/>
      <c r="H531" s="627"/>
      <c r="I531" s="627"/>
      <c r="J531" s="627"/>
      <c r="K531" s="627"/>
      <c r="L531" s="627"/>
      <c r="M531" s="627"/>
      <c r="N531" s="627"/>
      <c r="O531" s="627"/>
      <c r="P531" s="627"/>
      <c r="Q531" s="627"/>
      <c r="R531" s="627"/>
      <c r="S531" s="627"/>
      <c r="T531" s="627"/>
      <c r="U531" s="627"/>
      <c r="V531" s="627"/>
      <c r="W531" s="627"/>
      <c r="X531" s="627"/>
      <c r="Y531" s="627"/>
      <c r="Z531" s="627"/>
      <c r="AA531" s="627"/>
    </row>
    <row r="532" ht="14.25" customHeight="1">
      <c r="A532" s="627"/>
      <c r="B532" s="627"/>
      <c r="C532" s="627"/>
      <c r="D532" s="627"/>
      <c r="E532" s="627"/>
      <c r="F532" s="627"/>
      <c r="G532" s="627"/>
      <c r="H532" s="627"/>
      <c r="I532" s="627"/>
      <c r="J532" s="627"/>
      <c r="K532" s="627"/>
      <c r="L532" s="627"/>
      <c r="M532" s="627"/>
      <c r="N532" s="627"/>
      <c r="O532" s="627"/>
      <c r="P532" s="627"/>
      <c r="Q532" s="627"/>
      <c r="R532" s="627"/>
      <c r="S532" s="627"/>
      <c r="T532" s="627"/>
      <c r="U532" s="627"/>
      <c r="V532" s="627"/>
      <c r="W532" s="627"/>
      <c r="X532" s="627"/>
      <c r="Y532" s="627"/>
      <c r="Z532" s="627"/>
      <c r="AA532" s="627"/>
    </row>
    <row r="533" ht="14.25" customHeight="1">
      <c r="A533" s="627"/>
      <c r="B533" s="627"/>
      <c r="C533" s="627"/>
      <c r="D533" s="627"/>
      <c r="E533" s="627"/>
      <c r="F533" s="627"/>
      <c r="G533" s="627"/>
      <c r="H533" s="627"/>
      <c r="I533" s="627"/>
      <c r="J533" s="627"/>
      <c r="K533" s="627"/>
      <c r="L533" s="627"/>
      <c r="M533" s="627"/>
      <c r="N533" s="627"/>
      <c r="O533" s="627"/>
      <c r="P533" s="627"/>
      <c r="Q533" s="627"/>
      <c r="R533" s="627"/>
      <c r="S533" s="627"/>
      <c r="T533" s="627"/>
      <c r="U533" s="627"/>
      <c r="V533" s="627"/>
      <c r="W533" s="627"/>
      <c r="X533" s="627"/>
      <c r="Y533" s="627"/>
      <c r="Z533" s="627"/>
      <c r="AA533" s="627"/>
    </row>
    <row r="534" ht="14.25" customHeight="1">
      <c r="A534" s="627"/>
      <c r="B534" s="627"/>
      <c r="C534" s="627"/>
      <c r="D534" s="627"/>
      <c r="E534" s="627"/>
      <c r="F534" s="627"/>
      <c r="G534" s="627"/>
      <c r="H534" s="627"/>
      <c r="I534" s="627"/>
      <c r="J534" s="627"/>
      <c r="K534" s="627"/>
      <c r="L534" s="627"/>
      <c r="M534" s="627"/>
      <c r="N534" s="627"/>
      <c r="O534" s="627"/>
      <c r="P534" s="627"/>
      <c r="Q534" s="627"/>
      <c r="R534" s="627"/>
      <c r="S534" s="627"/>
      <c r="T534" s="627"/>
      <c r="U534" s="627"/>
      <c r="V534" s="627"/>
      <c r="W534" s="627"/>
      <c r="X534" s="627"/>
      <c r="Y534" s="627"/>
      <c r="Z534" s="627"/>
      <c r="AA534" s="627"/>
    </row>
    <row r="535" ht="14.25" customHeight="1">
      <c r="A535" s="627"/>
      <c r="B535" s="627"/>
      <c r="C535" s="627"/>
      <c r="D535" s="627"/>
      <c r="E535" s="627"/>
      <c r="F535" s="627"/>
      <c r="G535" s="627"/>
      <c r="H535" s="627"/>
      <c r="I535" s="627"/>
      <c r="J535" s="627"/>
      <c r="K535" s="627"/>
      <c r="L535" s="627"/>
      <c r="M535" s="627"/>
      <c r="N535" s="627"/>
      <c r="O535" s="627"/>
      <c r="P535" s="627"/>
      <c r="Q535" s="627"/>
      <c r="R535" s="627"/>
      <c r="S535" s="627"/>
      <c r="T535" s="627"/>
      <c r="U535" s="627"/>
      <c r="V535" s="627"/>
      <c r="W535" s="627"/>
      <c r="X535" s="627"/>
      <c r="Y535" s="627"/>
      <c r="Z535" s="627"/>
      <c r="AA535" s="627"/>
    </row>
    <row r="536" ht="14.25" customHeight="1">
      <c r="A536" s="627"/>
      <c r="B536" s="627"/>
      <c r="C536" s="627"/>
      <c r="D536" s="627"/>
      <c r="E536" s="627"/>
      <c r="F536" s="627"/>
      <c r="G536" s="627"/>
      <c r="H536" s="627"/>
      <c r="I536" s="627"/>
      <c r="J536" s="627"/>
      <c r="K536" s="627"/>
      <c r="L536" s="627"/>
      <c r="M536" s="627"/>
      <c r="N536" s="627"/>
      <c r="O536" s="627"/>
      <c r="P536" s="627"/>
      <c r="Q536" s="627"/>
      <c r="R536" s="627"/>
      <c r="S536" s="627"/>
      <c r="T536" s="627"/>
      <c r="U536" s="627"/>
      <c r="V536" s="627"/>
      <c r="W536" s="627"/>
      <c r="X536" s="627"/>
      <c r="Y536" s="627"/>
      <c r="Z536" s="627"/>
      <c r="AA536" s="627"/>
    </row>
    <row r="537" ht="14.25" customHeight="1">
      <c r="A537" s="627"/>
      <c r="B537" s="627"/>
      <c r="C537" s="627"/>
      <c r="D537" s="627"/>
      <c r="E537" s="627"/>
      <c r="F537" s="627"/>
      <c r="G537" s="627"/>
      <c r="H537" s="627"/>
      <c r="I537" s="627"/>
      <c r="J537" s="627"/>
      <c r="K537" s="627"/>
      <c r="L537" s="627"/>
      <c r="M537" s="627"/>
      <c r="N537" s="627"/>
      <c r="O537" s="627"/>
      <c r="P537" s="627"/>
      <c r="Q537" s="627"/>
      <c r="R537" s="627"/>
      <c r="S537" s="627"/>
      <c r="T537" s="627"/>
      <c r="U537" s="627"/>
      <c r="V537" s="627"/>
      <c r="W537" s="627"/>
      <c r="X537" s="627"/>
      <c r="Y537" s="627"/>
      <c r="Z537" s="627"/>
      <c r="AA537" s="627"/>
    </row>
    <row r="538" ht="14.25" customHeight="1">
      <c r="A538" s="627"/>
      <c r="B538" s="627"/>
      <c r="C538" s="627"/>
      <c r="D538" s="627"/>
      <c r="E538" s="627"/>
      <c r="F538" s="627"/>
      <c r="G538" s="627"/>
      <c r="H538" s="627"/>
      <c r="I538" s="627"/>
      <c r="J538" s="627"/>
      <c r="K538" s="627"/>
      <c r="L538" s="627"/>
      <c r="M538" s="627"/>
      <c r="N538" s="627"/>
      <c r="O538" s="627"/>
      <c r="P538" s="627"/>
      <c r="Q538" s="627"/>
      <c r="R538" s="627"/>
      <c r="S538" s="627"/>
      <c r="T538" s="627"/>
      <c r="U538" s="627"/>
      <c r="V538" s="627"/>
      <c r="W538" s="627"/>
      <c r="X538" s="627"/>
      <c r="Y538" s="627"/>
      <c r="Z538" s="627"/>
      <c r="AA538" s="627"/>
    </row>
    <row r="539" ht="14.25" customHeight="1">
      <c r="A539" s="627"/>
      <c r="B539" s="627"/>
      <c r="C539" s="627"/>
      <c r="D539" s="627"/>
      <c r="E539" s="627"/>
      <c r="F539" s="627"/>
      <c r="G539" s="627"/>
      <c r="H539" s="627"/>
      <c r="I539" s="627"/>
      <c r="J539" s="627"/>
      <c r="K539" s="627"/>
      <c r="L539" s="627"/>
      <c r="M539" s="627"/>
      <c r="N539" s="627"/>
      <c r="O539" s="627"/>
      <c r="P539" s="627"/>
      <c r="Q539" s="627"/>
      <c r="R539" s="627"/>
      <c r="S539" s="627"/>
      <c r="T539" s="627"/>
      <c r="U539" s="627"/>
      <c r="V539" s="627"/>
      <c r="W539" s="627"/>
      <c r="X539" s="627"/>
      <c r="Y539" s="627"/>
      <c r="Z539" s="627"/>
      <c r="AA539" s="627"/>
    </row>
    <row r="540" ht="14.25" customHeight="1">
      <c r="A540" s="627"/>
      <c r="B540" s="627"/>
      <c r="C540" s="627"/>
      <c r="D540" s="627"/>
      <c r="E540" s="627"/>
      <c r="F540" s="627"/>
      <c r="G540" s="627"/>
      <c r="H540" s="627"/>
      <c r="I540" s="627"/>
      <c r="J540" s="627"/>
      <c r="K540" s="627"/>
      <c r="L540" s="627"/>
      <c r="M540" s="627"/>
      <c r="N540" s="627"/>
      <c r="O540" s="627"/>
      <c r="P540" s="627"/>
      <c r="Q540" s="627"/>
      <c r="R540" s="627"/>
      <c r="S540" s="627"/>
      <c r="T540" s="627"/>
      <c r="U540" s="627"/>
      <c r="V540" s="627"/>
      <c r="W540" s="627"/>
      <c r="X540" s="627"/>
      <c r="Y540" s="627"/>
      <c r="Z540" s="627"/>
      <c r="AA540" s="627"/>
    </row>
    <row r="541" ht="14.25" customHeight="1">
      <c r="A541" s="627"/>
      <c r="B541" s="627"/>
      <c r="C541" s="627"/>
      <c r="D541" s="627"/>
      <c r="E541" s="627"/>
      <c r="F541" s="627"/>
      <c r="G541" s="627"/>
      <c r="H541" s="627"/>
      <c r="I541" s="627"/>
      <c r="J541" s="627"/>
      <c r="K541" s="627"/>
      <c r="L541" s="627"/>
      <c r="M541" s="627"/>
      <c r="N541" s="627"/>
      <c r="O541" s="627"/>
      <c r="P541" s="627"/>
      <c r="Q541" s="627"/>
      <c r="R541" s="627"/>
      <c r="S541" s="627"/>
      <c r="T541" s="627"/>
      <c r="U541" s="627"/>
      <c r="V541" s="627"/>
      <c r="W541" s="627"/>
      <c r="X541" s="627"/>
      <c r="Y541" s="627"/>
      <c r="Z541" s="627"/>
      <c r="AA541" s="627"/>
    </row>
    <row r="542" ht="14.25" customHeight="1">
      <c r="A542" s="627"/>
      <c r="B542" s="627"/>
      <c r="C542" s="627"/>
      <c r="D542" s="627"/>
      <c r="E542" s="627"/>
      <c r="F542" s="627"/>
      <c r="G542" s="627"/>
      <c r="H542" s="627"/>
      <c r="I542" s="627"/>
      <c r="J542" s="627"/>
      <c r="K542" s="627"/>
      <c r="L542" s="627"/>
      <c r="M542" s="627"/>
      <c r="N542" s="627"/>
      <c r="O542" s="627"/>
      <c r="P542" s="627"/>
      <c r="Q542" s="627"/>
      <c r="R542" s="627"/>
      <c r="S542" s="627"/>
      <c r="T542" s="627"/>
      <c r="U542" s="627"/>
      <c r="V542" s="627"/>
      <c r="W542" s="627"/>
      <c r="X542" s="627"/>
      <c r="Y542" s="627"/>
      <c r="Z542" s="627"/>
      <c r="AA542" s="627"/>
    </row>
    <row r="543" ht="14.25" customHeight="1">
      <c r="A543" s="627"/>
      <c r="B543" s="627"/>
      <c r="C543" s="627"/>
      <c r="D543" s="627"/>
      <c r="E543" s="627"/>
      <c r="F543" s="627"/>
      <c r="G543" s="627"/>
      <c r="H543" s="627"/>
      <c r="I543" s="627"/>
      <c r="J543" s="627"/>
      <c r="K543" s="627"/>
      <c r="L543" s="627"/>
      <c r="M543" s="627"/>
      <c r="N543" s="627"/>
      <c r="O543" s="627"/>
      <c r="P543" s="627"/>
      <c r="Q543" s="627"/>
      <c r="R543" s="627"/>
      <c r="S543" s="627"/>
      <c r="T543" s="627"/>
      <c r="U543" s="627"/>
      <c r="V543" s="627"/>
      <c r="W543" s="627"/>
      <c r="X543" s="627"/>
      <c r="Y543" s="627"/>
      <c r="Z543" s="627"/>
      <c r="AA543" s="627"/>
    </row>
    <row r="544" ht="14.25" customHeight="1">
      <c r="A544" s="627"/>
      <c r="B544" s="627"/>
      <c r="C544" s="627"/>
      <c r="D544" s="627"/>
      <c r="E544" s="627"/>
      <c r="F544" s="627"/>
      <c r="G544" s="627"/>
      <c r="H544" s="627"/>
      <c r="I544" s="627"/>
      <c r="J544" s="627"/>
      <c r="K544" s="627"/>
      <c r="L544" s="627"/>
      <c r="M544" s="627"/>
      <c r="N544" s="627"/>
      <c r="O544" s="627"/>
      <c r="P544" s="627"/>
      <c r="Q544" s="627"/>
      <c r="R544" s="627"/>
      <c r="S544" s="627"/>
      <c r="T544" s="627"/>
      <c r="U544" s="627"/>
      <c r="V544" s="627"/>
      <c r="W544" s="627"/>
      <c r="X544" s="627"/>
      <c r="Y544" s="627"/>
      <c r="Z544" s="627"/>
      <c r="AA544" s="627"/>
    </row>
    <row r="545" ht="14.25" customHeight="1">
      <c r="A545" s="627"/>
      <c r="B545" s="627"/>
      <c r="C545" s="627"/>
      <c r="D545" s="627"/>
      <c r="E545" s="627"/>
      <c r="F545" s="627"/>
      <c r="G545" s="627"/>
      <c r="H545" s="627"/>
      <c r="I545" s="627"/>
      <c r="J545" s="627"/>
      <c r="K545" s="627"/>
      <c r="L545" s="627"/>
      <c r="M545" s="627"/>
      <c r="N545" s="627"/>
      <c r="O545" s="627"/>
      <c r="P545" s="627"/>
      <c r="Q545" s="627"/>
      <c r="R545" s="627"/>
      <c r="S545" s="627"/>
      <c r="T545" s="627"/>
      <c r="U545" s="627"/>
      <c r="V545" s="627"/>
      <c r="W545" s="627"/>
      <c r="X545" s="627"/>
      <c r="Y545" s="627"/>
      <c r="Z545" s="627"/>
      <c r="AA545" s="627"/>
    </row>
    <row r="546" ht="14.25" customHeight="1">
      <c r="A546" s="627"/>
      <c r="B546" s="627"/>
      <c r="C546" s="627"/>
      <c r="D546" s="627"/>
      <c r="E546" s="627"/>
      <c r="F546" s="627"/>
      <c r="G546" s="627"/>
      <c r="H546" s="627"/>
      <c r="I546" s="627"/>
      <c r="J546" s="627"/>
      <c r="K546" s="627"/>
      <c r="L546" s="627"/>
      <c r="M546" s="627"/>
      <c r="N546" s="627"/>
      <c r="O546" s="627"/>
      <c r="P546" s="627"/>
      <c r="Q546" s="627"/>
      <c r="R546" s="627"/>
      <c r="S546" s="627"/>
      <c r="T546" s="627"/>
      <c r="U546" s="627"/>
      <c r="V546" s="627"/>
      <c r="W546" s="627"/>
      <c r="X546" s="627"/>
      <c r="Y546" s="627"/>
      <c r="Z546" s="627"/>
      <c r="AA546" s="627"/>
    </row>
    <row r="547" ht="14.25" customHeight="1">
      <c r="A547" s="627"/>
      <c r="B547" s="627"/>
      <c r="C547" s="627"/>
      <c r="D547" s="627"/>
      <c r="E547" s="627"/>
      <c r="F547" s="627"/>
      <c r="G547" s="627"/>
      <c r="H547" s="627"/>
      <c r="I547" s="627"/>
      <c r="J547" s="627"/>
      <c r="K547" s="627"/>
      <c r="L547" s="627"/>
      <c r="M547" s="627"/>
      <c r="N547" s="627"/>
      <c r="O547" s="627"/>
      <c r="P547" s="627"/>
      <c r="Q547" s="627"/>
      <c r="R547" s="627"/>
      <c r="S547" s="627"/>
      <c r="T547" s="627"/>
      <c r="U547" s="627"/>
      <c r="V547" s="627"/>
      <c r="W547" s="627"/>
      <c r="X547" s="627"/>
      <c r="Y547" s="627"/>
      <c r="Z547" s="627"/>
      <c r="AA547" s="627"/>
    </row>
    <row r="548" ht="14.25" customHeight="1">
      <c r="A548" s="627"/>
      <c r="B548" s="627"/>
      <c r="C548" s="627"/>
      <c r="D548" s="627"/>
      <c r="E548" s="627"/>
      <c r="F548" s="627"/>
      <c r="G548" s="627"/>
      <c r="H548" s="627"/>
      <c r="I548" s="627"/>
      <c r="J548" s="627"/>
      <c r="K548" s="627"/>
      <c r="L548" s="627"/>
      <c r="M548" s="627"/>
      <c r="N548" s="627"/>
      <c r="O548" s="627"/>
      <c r="P548" s="627"/>
      <c r="Q548" s="627"/>
      <c r="R548" s="627"/>
      <c r="S548" s="627"/>
      <c r="T548" s="627"/>
      <c r="U548" s="627"/>
      <c r="V548" s="627"/>
      <c r="W548" s="627"/>
      <c r="X548" s="627"/>
      <c r="Y548" s="627"/>
      <c r="Z548" s="627"/>
      <c r="AA548" s="627"/>
    </row>
    <row r="549" ht="14.25" customHeight="1">
      <c r="A549" s="627"/>
      <c r="B549" s="627"/>
      <c r="C549" s="627"/>
      <c r="D549" s="627"/>
      <c r="E549" s="627"/>
      <c r="F549" s="627"/>
      <c r="G549" s="627"/>
      <c r="H549" s="627"/>
      <c r="I549" s="627"/>
      <c r="J549" s="627"/>
      <c r="K549" s="627"/>
      <c r="L549" s="627"/>
      <c r="M549" s="627"/>
      <c r="N549" s="627"/>
      <c r="O549" s="627"/>
      <c r="P549" s="627"/>
      <c r="Q549" s="627"/>
      <c r="R549" s="627"/>
      <c r="S549" s="627"/>
      <c r="T549" s="627"/>
      <c r="U549" s="627"/>
      <c r="V549" s="627"/>
      <c r="W549" s="627"/>
      <c r="X549" s="627"/>
      <c r="Y549" s="627"/>
      <c r="Z549" s="627"/>
      <c r="AA549" s="627"/>
    </row>
    <row r="550" ht="14.25" customHeight="1">
      <c r="A550" s="627"/>
      <c r="B550" s="627"/>
      <c r="C550" s="627"/>
      <c r="D550" s="627"/>
      <c r="E550" s="627"/>
      <c r="F550" s="627"/>
      <c r="G550" s="627"/>
      <c r="H550" s="627"/>
      <c r="I550" s="627"/>
      <c r="J550" s="627"/>
      <c r="K550" s="627"/>
      <c r="L550" s="627"/>
      <c r="M550" s="627"/>
      <c r="N550" s="627"/>
      <c r="O550" s="627"/>
      <c r="P550" s="627"/>
      <c r="Q550" s="627"/>
      <c r="R550" s="627"/>
      <c r="S550" s="627"/>
      <c r="T550" s="627"/>
      <c r="U550" s="627"/>
      <c r="V550" s="627"/>
      <c r="W550" s="627"/>
      <c r="X550" s="627"/>
      <c r="Y550" s="627"/>
      <c r="Z550" s="627"/>
      <c r="AA550" s="627"/>
    </row>
    <row r="551" ht="14.25" customHeight="1">
      <c r="A551" s="627"/>
      <c r="B551" s="627"/>
      <c r="C551" s="627"/>
      <c r="D551" s="627"/>
      <c r="E551" s="627"/>
      <c r="F551" s="627"/>
      <c r="G551" s="627"/>
      <c r="H551" s="627"/>
      <c r="I551" s="627"/>
      <c r="J551" s="627"/>
      <c r="K551" s="627"/>
      <c r="L551" s="627"/>
      <c r="M551" s="627"/>
      <c r="N551" s="627"/>
      <c r="O551" s="627"/>
      <c r="P551" s="627"/>
      <c r="Q551" s="627"/>
      <c r="R551" s="627"/>
      <c r="S551" s="627"/>
      <c r="T551" s="627"/>
      <c r="U551" s="627"/>
      <c r="V551" s="627"/>
      <c r="W551" s="627"/>
      <c r="X551" s="627"/>
      <c r="Y551" s="627"/>
      <c r="Z551" s="627"/>
      <c r="AA551" s="627"/>
    </row>
    <row r="552" ht="14.25" customHeight="1">
      <c r="A552" s="627"/>
      <c r="B552" s="627"/>
      <c r="C552" s="627"/>
      <c r="D552" s="627"/>
      <c r="E552" s="627"/>
      <c r="F552" s="627"/>
      <c r="G552" s="627"/>
      <c r="H552" s="627"/>
      <c r="I552" s="627"/>
      <c r="J552" s="627"/>
      <c r="K552" s="627"/>
      <c r="L552" s="627"/>
      <c r="M552" s="627"/>
      <c r="N552" s="627"/>
      <c r="O552" s="627"/>
      <c r="P552" s="627"/>
      <c r="Q552" s="627"/>
      <c r="R552" s="627"/>
      <c r="S552" s="627"/>
      <c r="T552" s="627"/>
      <c r="U552" s="627"/>
      <c r="V552" s="627"/>
      <c r="W552" s="627"/>
      <c r="X552" s="627"/>
      <c r="Y552" s="627"/>
      <c r="Z552" s="627"/>
      <c r="AA552" s="627"/>
    </row>
    <row r="553" ht="14.25" customHeight="1">
      <c r="A553" s="627"/>
      <c r="B553" s="627"/>
      <c r="C553" s="627"/>
      <c r="D553" s="627"/>
      <c r="E553" s="627"/>
      <c r="F553" s="627"/>
      <c r="G553" s="627"/>
      <c r="H553" s="627"/>
      <c r="I553" s="627"/>
      <c r="J553" s="627"/>
      <c r="K553" s="627"/>
      <c r="L553" s="627"/>
      <c r="M553" s="627"/>
      <c r="N553" s="627"/>
      <c r="O553" s="627"/>
      <c r="P553" s="627"/>
      <c r="Q553" s="627"/>
      <c r="R553" s="627"/>
      <c r="S553" s="627"/>
      <c r="T553" s="627"/>
      <c r="U553" s="627"/>
      <c r="V553" s="627"/>
      <c r="W553" s="627"/>
      <c r="X553" s="627"/>
      <c r="Y553" s="627"/>
      <c r="Z553" s="627"/>
      <c r="AA553" s="627"/>
    </row>
    <row r="554" ht="14.25" customHeight="1">
      <c r="A554" s="627"/>
      <c r="B554" s="627"/>
      <c r="C554" s="627"/>
      <c r="D554" s="627"/>
      <c r="E554" s="627"/>
      <c r="F554" s="627"/>
      <c r="G554" s="627"/>
      <c r="H554" s="627"/>
      <c r="I554" s="627"/>
      <c r="J554" s="627"/>
      <c r="K554" s="627"/>
      <c r="L554" s="627"/>
      <c r="M554" s="627"/>
      <c r="N554" s="627"/>
      <c r="O554" s="627"/>
      <c r="P554" s="627"/>
      <c r="Q554" s="627"/>
      <c r="R554" s="627"/>
      <c r="S554" s="627"/>
      <c r="T554" s="627"/>
      <c r="U554" s="627"/>
      <c r="V554" s="627"/>
      <c r="W554" s="627"/>
      <c r="X554" s="627"/>
      <c r="Y554" s="627"/>
      <c r="Z554" s="627"/>
      <c r="AA554" s="627"/>
    </row>
    <row r="555" ht="14.25" customHeight="1">
      <c r="A555" s="627"/>
      <c r="B555" s="627"/>
      <c r="C555" s="627"/>
      <c r="D555" s="627"/>
      <c r="E555" s="627"/>
      <c r="F555" s="627"/>
      <c r="G555" s="627"/>
      <c r="H555" s="627"/>
      <c r="I555" s="627"/>
      <c r="J555" s="627"/>
      <c r="K555" s="627"/>
      <c r="L555" s="627"/>
      <c r="M555" s="627"/>
      <c r="N555" s="627"/>
      <c r="O555" s="627"/>
      <c r="P555" s="627"/>
      <c r="Q555" s="627"/>
      <c r="R555" s="627"/>
      <c r="S555" s="627"/>
      <c r="T555" s="627"/>
      <c r="U555" s="627"/>
      <c r="V555" s="627"/>
      <c r="W555" s="627"/>
      <c r="X555" s="627"/>
      <c r="Y555" s="627"/>
      <c r="Z555" s="627"/>
      <c r="AA555" s="627"/>
    </row>
    <row r="556" ht="14.25" customHeight="1">
      <c r="A556" s="627"/>
      <c r="B556" s="627"/>
      <c r="C556" s="627"/>
      <c r="D556" s="627"/>
      <c r="E556" s="627"/>
      <c r="F556" s="627"/>
      <c r="G556" s="627"/>
      <c r="H556" s="627"/>
      <c r="I556" s="627"/>
      <c r="J556" s="627"/>
      <c r="K556" s="627"/>
      <c r="L556" s="627"/>
      <c r="M556" s="627"/>
      <c r="N556" s="627"/>
      <c r="O556" s="627"/>
      <c r="P556" s="627"/>
      <c r="Q556" s="627"/>
      <c r="R556" s="627"/>
      <c r="S556" s="627"/>
      <c r="T556" s="627"/>
      <c r="U556" s="627"/>
      <c r="V556" s="627"/>
      <c r="W556" s="627"/>
      <c r="X556" s="627"/>
      <c r="Y556" s="627"/>
      <c r="Z556" s="627"/>
      <c r="AA556" s="627"/>
    </row>
    <row r="557" ht="14.25" customHeight="1">
      <c r="A557" s="627"/>
      <c r="B557" s="627"/>
      <c r="C557" s="627"/>
      <c r="D557" s="627"/>
      <c r="E557" s="627"/>
      <c r="F557" s="627"/>
      <c r="G557" s="627"/>
      <c r="H557" s="627"/>
      <c r="I557" s="627"/>
      <c r="J557" s="627"/>
      <c r="K557" s="627"/>
      <c r="L557" s="627"/>
      <c r="M557" s="627"/>
      <c r="N557" s="627"/>
      <c r="O557" s="627"/>
      <c r="P557" s="627"/>
      <c r="Q557" s="627"/>
      <c r="R557" s="627"/>
      <c r="S557" s="627"/>
      <c r="T557" s="627"/>
      <c r="U557" s="627"/>
      <c r="V557" s="627"/>
      <c r="W557" s="627"/>
      <c r="X557" s="627"/>
      <c r="Y557" s="627"/>
      <c r="Z557" s="627"/>
      <c r="AA557" s="627"/>
    </row>
    <row r="558" ht="14.25" customHeight="1">
      <c r="A558" s="627"/>
      <c r="B558" s="627"/>
      <c r="C558" s="627"/>
      <c r="D558" s="627"/>
      <c r="E558" s="627"/>
      <c r="F558" s="627"/>
      <c r="G558" s="627"/>
      <c r="H558" s="627"/>
      <c r="I558" s="627"/>
      <c r="J558" s="627"/>
      <c r="K558" s="627"/>
      <c r="L558" s="627"/>
      <c r="M558" s="627"/>
      <c r="N558" s="627"/>
      <c r="O558" s="627"/>
      <c r="P558" s="627"/>
      <c r="Q558" s="627"/>
      <c r="R558" s="627"/>
      <c r="S558" s="627"/>
      <c r="T558" s="627"/>
      <c r="U558" s="627"/>
      <c r="V558" s="627"/>
      <c r="W558" s="627"/>
      <c r="X558" s="627"/>
      <c r="Y558" s="627"/>
      <c r="Z558" s="627"/>
      <c r="AA558" s="627"/>
    </row>
    <row r="559" ht="14.25" customHeight="1">
      <c r="A559" s="627"/>
      <c r="B559" s="627"/>
      <c r="C559" s="627"/>
      <c r="D559" s="627"/>
      <c r="E559" s="627"/>
      <c r="F559" s="627"/>
      <c r="G559" s="627"/>
      <c r="H559" s="627"/>
      <c r="I559" s="627"/>
      <c r="J559" s="627"/>
      <c r="K559" s="627"/>
      <c r="L559" s="627"/>
      <c r="M559" s="627"/>
      <c r="N559" s="627"/>
      <c r="O559" s="627"/>
      <c r="P559" s="627"/>
      <c r="Q559" s="627"/>
      <c r="R559" s="627"/>
      <c r="S559" s="627"/>
      <c r="T559" s="627"/>
      <c r="U559" s="627"/>
      <c r="V559" s="627"/>
      <c r="W559" s="627"/>
      <c r="X559" s="627"/>
      <c r="Y559" s="627"/>
      <c r="Z559" s="627"/>
      <c r="AA559" s="627"/>
    </row>
    <row r="560" ht="14.25" customHeight="1">
      <c r="A560" s="627"/>
      <c r="B560" s="627"/>
      <c r="C560" s="627"/>
      <c r="D560" s="627"/>
      <c r="E560" s="627"/>
      <c r="F560" s="627"/>
      <c r="G560" s="627"/>
      <c r="H560" s="627"/>
      <c r="I560" s="627"/>
      <c r="J560" s="627"/>
      <c r="K560" s="627"/>
      <c r="L560" s="627"/>
      <c r="M560" s="627"/>
      <c r="N560" s="627"/>
      <c r="O560" s="627"/>
      <c r="P560" s="627"/>
      <c r="Q560" s="627"/>
      <c r="R560" s="627"/>
      <c r="S560" s="627"/>
      <c r="T560" s="627"/>
      <c r="U560" s="627"/>
      <c r="V560" s="627"/>
      <c r="W560" s="627"/>
      <c r="X560" s="627"/>
      <c r="Y560" s="627"/>
      <c r="Z560" s="627"/>
      <c r="AA560" s="627"/>
    </row>
    <row r="561" ht="14.25" customHeight="1">
      <c r="A561" s="627"/>
      <c r="B561" s="627"/>
      <c r="C561" s="627"/>
      <c r="D561" s="627"/>
      <c r="E561" s="627"/>
      <c r="F561" s="627"/>
      <c r="G561" s="627"/>
      <c r="H561" s="627"/>
      <c r="I561" s="627"/>
      <c r="J561" s="627"/>
      <c r="K561" s="627"/>
      <c r="L561" s="627"/>
      <c r="M561" s="627"/>
      <c r="N561" s="627"/>
      <c r="O561" s="627"/>
      <c r="P561" s="627"/>
      <c r="Q561" s="627"/>
      <c r="R561" s="627"/>
      <c r="S561" s="627"/>
      <c r="T561" s="627"/>
      <c r="U561" s="627"/>
      <c r="V561" s="627"/>
      <c r="W561" s="627"/>
      <c r="X561" s="627"/>
      <c r="Y561" s="627"/>
      <c r="Z561" s="627"/>
      <c r="AA561" s="627"/>
    </row>
    <row r="562" ht="14.25" customHeight="1">
      <c r="A562" s="627"/>
      <c r="B562" s="627"/>
      <c r="C562" s="627"/>
      <c r="D562" s="627"/>
      <c r="E562" s="627"/>
      <c r="F562" s="627"/>
      <c r="G562" s="627"/>
      <c r="H562" s="627"/>
      <c r="I562" s="627"/>
      <c r="J562" s="627"/>
      <c r="K562" s="627"/>
      <c r="L562" s="627"/>
      <c r="M562" s="627"/>
      <c r="N562" s="627"/>
      <c r="O562" s="627"/>
      <c r="P562" s="627"/>
      <c r="Q562" s="627"/>
      <c r="R562" s="627"/>
      <c r="S562" s="627"/>
      <c r="T562" s="627"/>
      <c r="U562" s="627"/>
      <c r="V562" s="627"/>
      <c r="W562" s="627"/>
      <c r="X562" s="627"/>
      <c r="Y562" s="627"/>
      <c r="Z562" s="627"/>
      <c r="AA562" s="627"/>
    </row>
    <row r="563" ht="14.25" customHeight="1">
      <c r="A563" s="627"/>
      <c r="B563" s="627"/>
      <c r="C563" s="627"/>
      <c r="D563" s="627"/>
      <c r="E563" s="627"/>
      <c r="F563" s="627"/>
      <c r="G563" s="627"/>
      <c r="H563" s="627"/>
      <c r="I563" s="627"/>
      <c r="J563" s="627"/>
      <c r="K563" s="627"/>
      <c r="L563" s="627"/>
      <c r="M563" s="627"/>
      <c r="N563" s="627"/>
      <c r="O563" s="627"/>
      <c r="P563" s="627"/>
      <c r="Q563" s="627"/>
      <c r="R563" s="627"/>
      <c r="S563" s="627"/>
      <c r="T563" s="627"/>
      <c r="U563" s="627"/>
      <c r="V563" s="627"/>
      <c r="W563" s="627"/>
      <c r="X563" s="627"/>
      <c r="Y563" s="627"/>
      <c r="Z563" s="627"/>
      <c r="AA563" s="627"/>
    </row>
    <row r="564" ht="14.25" customHeight="1">
      <c r="A564" s="627"/>
      <c r="B564" s="627"/>
      <c r="C564" s="627"/>
      <c r="D564" s="627"/>
      <c r="E564" s="627"/>
      <c r="F564" s="627"/>
      <c r="G564" s="627"/>
      <c r="H564" s="627"/>
      <c r="I564" s="627"/>
      <c r="J564" s="627"/>
      <c r="K564" s="627"/>
      <c r="L564" s="627"/>
      <c r="M564" s="627"/>
      <c r="N564" s="627"/>
      <c r="O564" s="627"/>
      <c r="P564" s="627"/>
      <c r="Q564" s="627"/>
      <c r="R564" s="627"/>
      <c r="S564" s="627"/>
      <c r="T564" s="627"/>
      <c r="U564" s="627"/>
      <c r="V564" s="627"/>
      <c r="W564" s="627"/>
      <c r="X564" s="627"/>
      <c r="Y564" s="627"/>
      <c r="Z564" s="627"/>
      <c r="AA564" s="627"/>
    </row>
    <row r="565" ht="14.25" customHeight="1">
      <c r="A565" s="627"/>
      <c r="B565" s="627"/>
      <c r="C565" s="627"/>
      <c r="D565" s="627"/>
      <c r="E565" s="627"/>
      <c r="F565" s="627"/>
      <c r="G565" s="627"/>
      <c r="H565" s="627"/>
      <c r="I565" s="627"/>
      <c r="J565" s="627"/>
      <c r="K565" s="627"/>
      <c r="L565" s="627"/>
      <c r="M565" s="627"/>
      <c r="N565" s="627"/>
      <c r="O565" s="627"/>
      <c r="P565" s="627"/>
      <c r="Q565" s="627"/>
      <c r="R565" s="627"/>
      <c r="S565" s="627"/>
      <c r="T565" s="627"/>
      <c r="U565" s="627"/>
      <c r="V565" s="627"/>
      <c r="W565" s="627"/>
      <c r="X565" s="627"/>
      <c r="Y565" s="627"/>
      <c r="Z565" s="627"/>
      <c r="AA565" s="627"/>
    </row>
    <row r="566" ht="14.25" customHeight="1">
      <c r="A566" s="627"/>
      <c r="B566" s="627"/>
      <c r="C566" s="627"/>
      <c r="D566" s="627"/>
      <c r="E566" s="627"/>
      <c r="F566" s="627"/>
      <c r="G566" s="627"/>
      <c r="H566" s="627"/>
      <c r="I566" s="627"/>
      <c r="J566" s="627"/>
      <c r="K566" s="627"/>
      <c r="L566" s="627"/>
      <c r="M566" s="627"/>
      <c r="N566" s="627"/>
      <c r="O566" s="627"/>
      <c r="P566" s="627"/>
      <c r="Q566" s="627"/>
      <c r="R566" s="627"/>
      <c r="S566" s="627"/>
      <c r="T566" s="627"/>
      <c r="U566" s="627"/>
      <c r="V566" s="627"/>
      <c r="W566" s="627"/>
      <c r="X566" s="627"/>
      <c r="Y566" s="627"/>
      <c r="Z566" s="627"/>
      <c r="AA566" s="627"/>
    </row>
    <row r="567" ht="14.25" customHeight="1">
      <c r="A567" s="627"/>
      <c r="B567" s="627"/>
      <c r="C567" s="627"/>
      <c r="D567" s="627"/>
      <c r="E567" s="627"/>
      <c r="F567" s="627"/>
      <c r="G567" s="627"/>
      <c r="H567" s="627"/>
      <c r="I567" s="627"/>
      <c r="J567" s="627"/>
      <c r="K567" s="627"/>
      <c r="L567" s="627"/>
      <c r="M567" s="627"/>
      <c r="N567" s="627"/>
      <c r="O567" s="627"/>
      <c r="P567" s="627"/>
      <c r="Q567" s="627"/>
      <c r="R567" s="627"/>
      <c r="S567" s="627"/>
      <c r="T567" s="627"/>
      <c r="U567" s="627"/>
      <c r="V567" s="627"/>
      <c r="W567" s="627"/>
      <c r="X567" s="627"/>
      <c r="Y567" s="627"/>
      <c r="Z567" s="627"/>
      <c r="AA567" s="627"/>
    </row>
    <row r="568" ht="14.25" customHeight="1">
      <c r="A568" s="627"/>
      <c r="B568" s="627"/>
      <c r="C568" s="627"/>
      <c r="D568" s="627"/>
      <c r="E568" s="627"/>
      <c r="F568" s="627"/>
      <c r="G568" s="627"/>
      <c r="H568" s="627"/>
      <c r="I568" s="627"/>
      <c r="J568" s="627"/>
      <c r="K568" s="627"/>
      <c r="L568" s="627"/>
      <c r="M568" s="627"/>
      <c r="N568" s="627"/>
      <c r="O568" s="627"/>
      <c r="P568" s="627"/>
      <c r="Q568" s="627"/>
      <c r="R568" s="627"/>
      <c r="S568" s="627"/>
      <c r="T568" s="627"/>
      <c r="U568" s="627"/>
      <c r="V568" s="627"/>
      <c r="W568" s="627"/>
      <c r="X568" s="627"/>
      <c r="Y568" s="627"/>
      <c r="Z568" s="627"/>
      <c r="AA568" s="627"/>
    </row>
    <row r="569" ht="14.25" customHeight="1">
      <c r="A569" s="627"/>
      <c r="B569" s="627"/>
      <c r="C569" s="627"/>
      <c r="D569" s="627"/>
      <c r="E569" s="627"/>
      <c r="F569" s="627"/>
      <c r="G569" s="627"/>
      <c r="H569" s="627"/>
      <c r="I569" s="627"/>
      <c r="J569" s="627"/>
      <c r="K569" s="627"/>
      <c r="L569" s="627"/>
      <c r="M569" s="627"/>
      <c r="N569" s="627"/>
      <c r="O569" s="627"/>
      <c r="P569" s="627"/>
      <c r="Q569" s="627"/>
      <c r="R569" s="627"/>
      <c r="S569" s="627"/>
      <c r="T569" s="627"/>
      <c r="U569" s="627"/>
      <c r="V569" s="627"/>
      <c r="W569" s="627"/>
      <c r="X569" s="627"/>
      <c r="Y569" s="627"/>
      <c r="Z569" s="627"/>
      <c r="AA569" s="627"/>
    </row>
    <row r="570" ht="14.25" customHeight="1">
      <c r="A570" s="627"/>
      <c r="B570" s="627"/>
      <c r="C570" s="627"/>
      <c r="D570" s="627"/>
      <c r="E570" s="627"/>
      <c r="F570" s="627"/>
      <c r="G570" s="627"/>
      <c r="H570" s="627"/>
      <c r="I570" s="627"/>
      <c r="J570" s="627"/>
      <c r="K570" s="627"/>
      <c r="L570" s="627"/>
      <c r="M570" s="627"/>
      <c r="N570" s="627"/>
      <c r="O570" s="627"/>
      <c r="P570" s="627"/>
      <c r="Q570" s="627"/>
      <c r="R570" s="627"/>
      <c r="S570" s="627"/>
      <c r="T570" s="627"/>
      <c r="U570" s="627"/>
      <c r="V570" s="627"/>
      <c r="W570" s="627"/>
      <c r="X570" s="627"/>
      <c r="Y570" s="627"/>
      <c r="Z570" s="627"/>
      <c r="AA570" s="627"/>
    </row>
    <row r="571" ht="14.25" customHeight="1">
      <c r="A571" s="627"/>
      <c r="B571" s="627"/>
      <c r="C571" s="627"/>
      <c r="D571" s="627"/>
      <c r="E571" s="627"/>
      <c r="F571" s="627"/>
      <c r="G571" s="627"/>
      <c r="H571" s="627"/>
      <c r="I571" s="627"/>
      <c r="J571" s="627"/>
      <c r="K571" s="627"/>
      <c r="L571" s="627"/>
      <c r="M571" s="627"/>
      <c r="N571" s="627"/>
      <c r="O571" s="627"/>
      <c r="P571" s="627"/>
      <c r="Q571" s="627"/>
      <c r="R571" s="627"/>
      <c r="S571" s="627"/>
      <c r="T571" s="627"/>
      <c r="U571" s="627"/>
      <c r="V571" s="627"/>
      <c r="W571" s="627"/>
      <c r="X571" s="627"/>
      <c r="Y571" s="627"/>
      <c r="Z571" s="627"/>
      <c r="AA571" s="627"/>
    </row>
    <row r="572" ht="14.25" customHeight="1">
      <c r="A572" s="627"/>
      <c r="B572" s="627"/>
      <c r="C572" s="627"/>
      <c r="D572" s="627"/>
      <c r="E572" s="627"/>
      <c r="F572" s="627"/>
      <c r="G572" s="627"/>
      <c r="H572" s="627"/>
      <c r="I572" s="627"/>
      <c r="J572" s="627"/>
      <c r="K572" s="627"/>
      <c r="L572" s="627"/>
      <c r="M572" s="627"/>
      <c r="N572" s="627"/>
      <c r="O572" s="627"/>
      <c r="P572" s="627"/>
      <c r="Q572" s="627"/>
      <c r="R572" s="627"/>
      <c r="S572" s="627"/>
      <c r="T572" s="627"/>
      <c r="U572" s="627"/>
      <c r="V572" s="627"/>
      <c r="W572" s="627"/>
      <c r="X572" s="627"/>
      <c r="Y572" s="627"/>
      <c r="Z572" s="627"/>
      <c r="AA572" s="627"/>
    </row>
    <row r="573" ht="14.25" customHeight="1">
      <c r="A573" s="627"/>
      <c r="B573" s="627"/>
      <c r="C573" s="627"/>
      <c r="D573" s="627"/>
      <c r="E573" s="627"/>
      <c r="F573" s="627"/>
      <c r="G573" s="627"/>
      <c r="H573" s="627"/>
      <c r="I573" s="627"/>
      <c r="J573" s="627"/>
      <c r="K573" s="627"/>
      <c r="L573" s="627"/>
      <c r="M573" s="627"/>
      <c r="N573" s="627"/>
      <c r="O573" s="627"/>
      <c r="P573" s="627"/>
      <c r="Q573" s="627"/>
      <c r="R573" s="627"/>
      <c r="S573" s="627"/>
      <c r="T573" s="627"/>
      <c r="U573" s="627"/>
      <c r="V573" s="627"/>
      <c r="W573" s="627"/>
      <c r="X573" s="627"/>
      <c r="Y573" s="627"/>
      <c r="Z573" s="627"/>
      <c r="AA573" s="627"/>
    </row>
    <row r="574" ht="14.25" customHeight="1">
      <c r="A574" s="627"/>
      <c r="B574" s="627"/>
      <c r="C574" s="627"/>
      <c r="D574" s="627"/>
      <c r="E574" s="627"/>
      <c r="F574" s="627"/>
      <c r="G574" s="627"/>
      <c r="H574" s="627"/>
      <c r="I574" s="627"/>
      <c r="J574" s="627"/>
      <c r="K574" s="627"/>
      <c r="L574" s="627"/>
      <c r="M574" s="627"/>
      <c r="N574" s="627"/>
      <c r="O574" s="627"/>
      <c r="P574" s="627"/>
      <c r="Q574" s="627"/>
      <c r="R574" s="627"/>
      <c r="S574" s="627"/>
      <c r="T574" s="627"/>
      <c r="U574" s="627"/>
      <c r="V574" s="627"/>
      <c r="W574" s="627"/>
      <c r="X574" s="627"/>
      <c r="Y574" s="627"/>
      <c r="Z574" s="627"/>
      <c r="AA574" s="627"/>
    </row>
    <row r="575" ht="14.25" customHeight="1">
      <c r="A575" s="627"/>
      <c r="B575" s="627"/>
      <c r="C575" s="627"/>
      <c r="D575" s="627"/>
      <c r="E575" s="627"/>
      <c r="F575" s="627"/>
      <c r="G575" s="627"/>
      <c r="H575" s="627"/>
      <c r="I575" s="627"/>
      <c r="J575" s="627"/>
      <c r="K575" s="627"/>
      <c r="L575" s="627"/>
      <c r="M575" s="627"/>
      <c r="N575" s="627"/>
      <c r="O575" s="627"/>
      <c r="P575" s="627"/>
      <c r="Q575" s="627"/>
      <c r="R575" s="627"/>
      <c r="S575" s="627"/>
      <c r="T575" s="627"/>
      <c r="U575" s="627"/>
      <c r="V575" s="627"/>
      <c r="W575" s="627"/>
      <c r="X575" s="627"/>
      <c r="Y575" s="627"/>
      <c r="Z575" s="627"/>
      <c r="AA575" s="627"/>
    </row>
    <row r="576" ht="14.25" customHeight="1">
      <c r="A576" s="627"/>
      <c r="B576" s="627"/>
      <c r="C576" s="627"/>
      <c r="D576" s="627"/>
      <c r="E576" s="627"/>
      <c r="F576" s="627"/>
      <c r="G576" s="627"/>
      <c r="H576" s="627"/>
      <c r="I576" s="627"/>
      <c r="J576" s="627"/>
      <c r="K576" s="627"/>
      <c r="L576" s="627"/>
      <c r="M576" s="627"/>
      <c r="N576" s="627"/>
      <c r="O576" s="627"/>
      <c r="P576" s="627"/>
      <c r="Q576" s="627"/>
      <c r="R576" s="627"/>
      <c r="S576" s="627"/>
      <c r="T576" s="627"/>
      <c r="U576" s="627"/>
      <c r="V576" s="627"/>
      <c r="W576" s="627"/>
      <c r="X576" s="627"/>
      <c r="Y576" s="627"/>
      <c r="Z576" s="627"/>
      <c r="AA576" s="627"/>
    </row>
    <row r="577" ht="14.25" customHeight="1">
      <c r="A577" s="627"/>
      <c r="B577" s="627"/>
      <c r="C577" s="627"/>
      <c r="D577" s="627"/>
      <c r="E577" s="627"/>
      <c r="F577" s="627"/>
      <c r="G577" s="627"/>
      <c r="H577" s="627"/>
      <c r="I577" s="627"/>
      <c r="J577" s="627"/>
      <c r="K577" s="627"/>
      <c r="L577" s="627"/>
      <c r="M577" s="627"/>
      <c r="N577" s="627"/>
      <c r="O577" s="627"/>
      <c r="P577" s="627"/>
      <c r="Q577" s="627"/>
      <c r="R577" s="627"/>
      <c r="S577" s="627"/>
      <c r="T577" s="627"/>
      <c r="U577" s="627"/>
      <c r="V577" s="627"/>
      <c r="W577" s="627"/>
      <c r="X577" s="627"/>
      <c r="Y577" s="627"/>
      <c r="Z577" s="627"/>
      <c r="AA577" s="627"/>
    </row>
    <row r="578" ht="14.25" customHeight="1">
      <c r="A578" s="627"/>
      <c r="B578" s="627"/>
      <c r="C578" s="627"/>
      <c r="D578" s="627"/>
      <c r="E578" s="627"/>
      <c r="F578" s="627"/>
      <c r="G578" s="627"/>
      <c r="H578" s="627"/>
      <c r="I578" s="627"/>
      <c r="J578" s="627"/>
      <c r="K578" s="627"/>
      <c r="L578" s="627"/>
      <c r="M578" s="627"/>
      <c r="N578" s="627"/>
      <c r="O578" s="627"/>
      <c r="P578" s="627"/>
      <c r="Q578" s="627"/>
      <c r="R578" s="627"/>
      <c r="S578" s="627"/>
      <c r="T578" s="627"/>
      <c r="U578" s="627"/>
      <c r="V578" s="627"/>
      <c r="W578" s="627"/>
      <c r="X578" s="627"/>
      <c r="Y578" s="627"/>
      <c r="Z578" s="627"/>
      <c r="AA578" s="627"/>
    </row>
    <row r="579" ht="14.25" customHeight="1">
      <c r="A579" s="627"/>
      <c r="B579" s="627"/>
      <c r="C579" s="627"/>
      <c r="D579" s="627"/>
      <c r="E579" s="627"/>
      <c r="F579" s="627"/>
      <c r="G579" s="627"/>
      <c r="H579" s="627"/>
      <c r="I579" s="627"/>
      <c r="J579" s="627"/>
      <c r="K579" s="627"/>
      <c r="L579" s="627"/>
      <c r="M579" s="627"/>
      <c r="N579" s="627"/>
      <c r="O579" s="627"/>
      <c r="P579" s="627"/>
      <c r="Q579" s="627"/>
      <c r="R579" s="627"/>
      <c r="S579" s="627"/>
      <c r="T579" s="627"/>
      <c r="U579" s="627"/>
      <c r="V579" s="627"/>
      <c r="W579" s="627"/>
      <c r="X579" s="627"/>
      <c r="Y579" s="627"/>
      <c r="Z579" s="627"/>
      <c r="AA579" s="627"/>
    </row>
    <row r="580" ht="14.25" customHeight="1">
      <c r="A580" s="627"/>
      <c r="B580" s="627"/>
      <c r="C580" s="627"/>
      <c r="D580" s="627"/>
      <c r="E580" s="627"/>
      <c r="F580" s="627"/>
      <c r="G580" s="627"/>
      <c r="H580" s="627"/>
      <c r="I580" s="627"/>
      <c r="J580" s="627"/>
      <c r="K580" s="627"/>
      <c r="L580" s="627"/>
      <c r="M580" s="627"/>
      <c r="N580" s="627"/>
      <c r="O580" s="627"/>
      <c r="P580" s="627"/>
      <c r="Q580" s="627"/>
      <c r="R580" s="627"/>
      <c r="S580" s="627"/>
      <c r="T580" s="627"/>
      <c r="U580" s="627"/>
      <c r="V580" s="627"/>
      <c r="W580" s="627"/>
      <c r="X580" s="627"/>
      <c r="Y580" s="627"/>
      <c r="Z580" s="627"/>
      <c r="AA580" s="627"/>
    </row>
    <row r="581" ht="14.25" customHeight="1">
      <c r="A581" s="627"/>
      <c r="B581" s="627"/>
      <c r="C581" s="627"/>
      <c r="D581" s="627"/>
      <c r="E581" s="627"/>
      <c r="F581" s="627"/>
      <c r="G581" s="627"/>
      <c r="H581" s="627"/>
      <c r="I581" s="627"/>
      <c r="J581" s="627"/>
      <c r="K581" s="627"/>
      <c r="L581" s="627"/>
      <c r="M581" s="627"/>
      <c r="N581" s="627"/>
      <c r="O581" s="627"/>
      <c r="P581" s="627"/>
      <c r="Q581" s="627"/>
      <c r="R581" s="627"/>
      <c r="S581" s="627"/>
      <c r="T581" s="627"/>
      <c r="U581" s="627"/>
      <c r="V581" s="627"/>
      <c r="W581" s="627"/>
      <c r="X581" s="627"/>
      <c r="Y581" s="627"/>
      <c r="Z581" s="627"/>
      <c r="AA581" s="627"/>
    </row>
    <row r="582" ht="14.25" customHeight="1">
      <c r="A582" s="627"/>
      <c r="B582" s="627"/>
      <c r="C582" s="627"/>
      <c r="D582" s="627"/>
      <c r="E582" s="627"/>
      <c r="F582" s="627"/>
      <c r="G582" s="627"/>
      <c r="H582" s="627"/>
      <c r="I582" s="627"/>
      <c r="J582" s="627"/>
      <c r="K582" s="627"/>
      <c r="L582" s="627"/>
      <c r="M582" s="627"/>
      <c r="N582" s="627"/>
      <c r="O582" s="627"/>
      <c r="P582" s="627"/>
      <c r="Q582" s="627"/>
      <c r="R582" s="627"/>
      <c r="S582" s="627"/>
      <c r="T582" s="627"/>
      <c r="U582" s="627"/>
      <c r="V582" s="627"/>
      <c r="W582" s="627"/>
      <c r="X582" s="627"/>
      <c r="Y582" s="627"/>
      <c r="Z582" s="627"/>
      <c r="AA582" s="627"/>
    </row>
    <row r="583" ht="14.25" customHeight="1">
      <c r="A583" s="627"/>
      <c r="B583" s="627"/>
      <c r="C583" s="627"/>
      <c r="D583" s="627"/>
      <c r="E583" s="627"/>
      <c r="F583" s="627"/>
      <c r="G583" s="627"/>
      <c r="H583" s="627"/>
      <c r="I583" s="627"/>
      <c r="J583" s="627"/>
      <c r="K583" s="627"/>
      <c r="L583" s="627"/>
      <c r="M583" s="627"/>
      <c r="N583" s="627"/>
      <c r="O583" s="627"/>
      <c r="P583" s="627"/>
      <c r="Q583" s="627"/>
      <c r="R583" s="627"/>
      <c r="S583" s="627"/>
      <c r="T583" s="627"/>
      <c r="U583" s="627"/>
      <c r="V583" s="627"/>
      <c r="W583" s="627"/>
      <c r="X583" s="627"/>
      <c r="Y583" s="627"/>
      <c r="Z583" s="627"/>
      <c r="AA583" s="627"/>
    </row>
    <row r="584" ht="14.25" customHeight="1">
      <c r="A584" s="627"/>
      <c r="B584" s="627"/>
      <c r="C584" s="627"/>
      <c r="D584" s="627"/>
      <c r="E584" s="627"/>
      <c r="F584" s="627"/>
      <c r="G584" s="627"/>
      <c r="H584" s="627"/>
      <c r="I584" s="627"/>
      <c r="J584" s="627"/>
      <c r="K584" s="627"/>
      <c r="L584" s="627"/>
      <c r="M584" s="627"/>
      <c r="N584" s="627"/>
      <c r="O584" s="627"/>
      <c r="P584" s="627"/>
      <c r="Q584" s="627"/>
      <c r="R584" s="627"/>
      <c r="S584" s="627"/>
      <c r="T584" s="627"/>
      <c r="U584" s="627"/>
      <c r="V584" s="627"/>
      <c r="W584" s="627"/>
      <c r="X584" s="627"/>
      <c r="Y584" s="627"/>
      <c r="Z584" s="627"/>
      <c r="AA584" s="627"/>
    </row>
    <row r="585" ht="14.25" customHeight="1">
      <c r="A585" s="627"/>
      <c r="B585" s="627"/>
      <c r="C585" s="627"/>
      <c r="D585" s="627"/>
      <c r="E585" s="627"/>
      <c r="F585" s="627"/>
      <c r="G585" s="627"/>
      <c r="H585" s="627"/>
      <c r="I585" s="627"/>
      <c r="J585" s="627"/>
      <c r="K585" s="627"/>
      <c r="L585" s="627"/>
      <c r="M585" s="627"/>
      <c r="N585" s="627"/>
      <c r="O585" s="627"/>
      <c r="P585" s="627"/>
      <c r="Q585" s="627"/>
      <c r="R585" s="627"/>
      <c r="S585" s="627"/>
      <c r="T585" s="627"/>
      <c r="U585" s="627"/>
      <c r="V585" s="627"/>
      <c r="W585" s="627"/>
      <c r="X585" s="627"/>
      <c r="Y585" s="627"/>
      <c r="Z585" s="627"/>
      <c r="AA585" s="627"/>
    </row>
    <row r="586" ht="14.25" customHeight="1">
      <c r="A586" s="627"/>
      <c r="B586" s="627"/>
      <c r="C586" s="627"/>
      <c r="D586" s="627"/>
      <c r="E586" s="627"/>
      <c r="F586" s="627"/>
      <c r="G586" s="627"/>
      <c r="H586" s="627"/>
      <c r="I586" s="627"/>
      <c r="J586" s="627"/>
      <c r="K586" s="627"/>
      <c r="L586" s="627"/>
      <c r="M586" s="627"/>
      <c r="N586" s="627"/>
      <c r="O586" s="627"/>
      <c r="P586" s="627"/>
      <c r="Q586" s="627"/>
      <c r="R586" s="627"/>
      <c r="S586" s="627"/>
      <c r="T586" s="627"/>
      <c r="U586" s="627"/>
      <c r="V586" s="627"/>
      <c r="W586" s="627"/>
      <c r="X586" s="627"/>
      <c r="Y586" s="627"/>
      <c r="Z586" s="627"/>
      <c r="AA586" s="627"/>
    </row>
    <row r="587" ht="14.25" customHeight="1">
      <c r="A587" s="627"/>
      <c r="B587" s="627"/>
      <c r="C587" s="627"/>
      <c r="D587" s="627"/>
      <c r="E587" s="627"/>
      <c r="F587" s="627"/>
      <c r="G587" s="627"/>
      <c r="H587" s="627"/>
      <c r="I587" s="627"/>
      <c r="J587" s="627"/>
      <c r="K587" s="627"/>
      <c r="L587" s="627"/>
      <c r="M587" s="627"/>
      <c r="N587" s="627"/>
      <c r="O587" s="627"/>
      <c r="P587" s="627"/>
      <c r="Q587" s="627"/>
      <c r="R587" s="627"/>
      <c r="S587" s="627"/>
      <c r="T587" s="627"/>
      <c r="U587" s="627"/>
      <c r="V587" s="627"/>
      <c r="W587" s="627"/>
      <c r="X587" s="627"/>
      <c r="Y587" s="627"/>
      <c r="Z587" s="627"/>
      <c r="AA587" s="627"/>
    </row>
    <row r="588" ht="14.25" customHeight="1">
      <c r="A588" s="627"/>
      <c r="B588" s="627"/>
      <c r="C588" s="627"/>
      <c r="D588" s="627"/>
      <c r="E588" s="627"/>
      <c r="F588" s="627"/>
      <c r="G588" s="627"/>
      <c r="H588" s="627"/>
      <c r="I588" s="627"/>
      <c r="J588" s="627"/>
      <c r="K588" s="627"/>
      <c r="L588" s="627"/>
      <c r="M588" s="627"/>
      <c r="N588" s="627"/>
      <c r="O588" s="627"/>
      <c r="P588" s="627"/>
      <c r="Q588" s="627"/>
      <c r="R588" s="627"/>
      <c r="S588" s="627"/>
      <c r="T588" s="627"/>
      <c r="U588" s="627"/>
      <c r="V588" s="627"/>
      <c r="W588" s="627"/>
      <c r="X588" s="627"/>
      <c r="Y588" s="627"/>
      <c r="Z588" s="627"/>
      <c r="AA588" s="627"/>
    </row>
    <row r="589" ht="14.25" customHeight="1">
      <c r="A589" s="627"/>
      <c r="B589" s="627"/>
      <c r="C589" s="627"/>
      <c r="D589" s="627"/>
      <c r="E589" s="627"/>
      <c r="F589" s="627"/>
      <c r="G589" s="627"/>
      <c r="H589" s="627"/>
      <c r="I589" s="627"/>
      <c r="J589" s="627"/>
      <c r="K589" s="627"/>
      <c r="L589" s="627"/>
      <c r="M589" s="627"/>
      <c r="N589" s="627"/>
      <c r="O589" s="627"/>
      <c r="P589" s="627"/>
      <c r="Q589" s="627"/>
      <c r="R589" s="627"/>
      <c r="S589" s="627"/>
      <c r="T589" s="627"/>
      <c r="U589" s="627"/>
      <c r="V589" s="627"/>
      <c r="W589" s="627"/>
      <c r="X589" s="627"/>
      <c r="Y589" s="627"/>
      <c r="Z589" s="627"/>
      <c r="AA589" s="627"/>
    </row>
    <row r="590" ht="14.25" customHeight="1">
      <c r="A590" s="627"/>
      <c r="B590" s="627"/>
      <c r="C590" s="627"/>
      <c r="D590" s="627"/>
      <c r="E590" s="627"/>
      <c r="F590" s="627"/>
      <c r="G590" s="627"/>
      <c r="H590" s="627"/>
      <c r="I590" s="627"/>
      <c r="J590" s="627"/>
      <c r="K590" s="627"/>
      <c r="L590" s="627"/>
      <c r="M590" s="627"/>
      <c r="N590" s="627"/>
      <c r="O590" s="627"/>
      <c r="P590" s="627"/>
      <c r="Q590" s="627"/>
      <c r="R590" s="627"/>
      <c r="S590" s="627"/>
      <c r="T590" s="627"/>
      <c r="U590" s="627"/>
      <c r="V590" s="627"/>
      <c r="W590" s="627"/>
      <c r="X590" s="627"/>
      <c r="Y590" s="627"/>
      <c r="Z590" s="627"/>
      <c r="AA590" s="627"/>
    </row>
    <row r="591" ht="14.25" customHeight="1">
      <c r="A591" s="627"/>
      <c r="B591" s="627"/>
      <c r="C591" s="627"/>
      <c r="D591" s="627"/>
      <c r="E591" s="627"/>
      <c r="F591" s="627"/>
      <c r="G591" s="627"/>
      <c r="H591" s="627"/>
      <c r="I591" s="627"/>
      <c r="J591" s="627"/>
      <c r="K591" s="627"/>
      <c r="L591" s="627"/>
      <c r="M591" s="627"/>
      <c r="N591" s="627"/>
      <c r="O591" s="627"/>
      <c r="P591" s="627"/>
      <c r="Q591" s="627"/>
      <c r="R591" s="627"/>
      <c r="S591" s="627"/>
      <c r="T591" s="627"/>
      <c r="U591" s="627"/>
      <c r="V591" s="627"/>
      <c r="W591" s="627"/>
      <c r="X591" s="627"/>
      <c r="Y591" s="627"/>
      <c r="Z591" s="627"/>
      <c r="AA591" s="627"/>
    </row>
    <row r="592" ht="14.25" customHeight="1">
      <c r="A592" s="627"/>
      <c r="B592" s="627"/>
      <c r="C592" s="627"/>
      <c r="D592" s="627"/>
      <c r="E592" s="627"/>
      <c r="F592" s="627"/>
      <c r="G592" s="627"/>
      <c r="H592" s="627"/>
      <c r="I592" s="627"/>
      <c r="J592" s="627"/>
      <c r="K592" s="627"/>
      <c r="L592" s="627"/>
      <c r="M592" s="627"/>
      <c r="N592" s="627"/>
      <c r="O592" s="627"/>
      <c r="P592" s="627"/>
      <c r="Q592" s="627"/>
      <c r="R592" s="627"/>
      <c r="S592" s="627"/>
      <c r="T592" s="627"/>
      <c r="U592" s="627"/>
      <c r="V592" s="627"/>
      <c r="W592" s="627"/>
      <c r="X592" s="627"/>
      <c r="Y592" s="627"/>
      <c r="Z592" s="627"/>
      <c r="AA592" s="627"/>
    </row>
    <row r="593" ht="14.25" customHeight="1">
      <c r="A593" s="627"/>
      <c r="B593" s="627"/>
      <c r="C593" s="627"/>
      <c r="D593" s="627"/>
      <c r="E593" s="627"/>
      <c r="F593" s="627"/>
      <c r="G593" s="627"/>
      <c r="H593" s="627"/>
      <c r="I593" s="627"/>
      <c r="J593" s="627"/>
      <c r="K593" s="627"/>
      <c r="L593" s="627"/>
      <c r="M593" s="627"/>
      <c r="N593" s="627"/>
      <c r="O593" s="627"/>
      <c r="P593" s="627"/>
      <c r="Q593" s="627"/>
      <c r="R593" s="627"/>
      <c r="S593" s="627"/>
      <c r="T593" s="627"/>
      <c r="U593" s="627"/>
      <c r="V593" s="627"/>
      <c r="W593" s="627"/>
      <c r="X593" s="627"/>
      <c r="Y593" s="627"/>
      <c r="Z593" s="627"/>
      <c r="AA593" s="627"/>
    </row>
    <row r="594" ht="14.25" customHeight="1">
      <c r="A594" s="627"/>
      <c r="B594" s="627"/>
      <c r="C594" s="627"/>
      <c r="D594" s="627"/>
      <c r="E594" s="627"/>
      <c r="F594" s="627"/>
      <c r="G594" s="627"/>
      <c r="H594" s="627"/>
      <c r="I594" s="627"/>
      <c r="J594" s="627"/>
      <c r="K594" s="627"/>
      <c r="L594" s="627"/>
      <c r="M594" s="627"/>
      <c r="N594" s="627"/>
      <c r="O594" s="627"/>
      <c r="P594" s="627"/>
      <c r="Q594" s="627"/>
      <c r="R594" s="627"/>
      <c r="S594" s="627"/>
      <c r="T594" s="627"/>
      <c r="U594" s="627"/>
      <c r="V594" s="627"/>
      <c r="W594" s="627"/>
      <c r="X594" s="627"/>
      <c r="Y594" s="627"/>
      <c r="Z594" s="627"/>
      <c r="AA594" s="627"/>
    </row>
    <row r="595" ht="14.25" customHeight="1">
      <c r="A595" s="627"/>
      <c r="B595" s="627"/>
      <c r="C595" s="627"/>
      <c r="D595" s="627"/>
      <c r="E595" s="627"/>
      <c r="F595" s="627"/>
      <c r="G595" s="627"/>
      <c r="H595" s="627"/>
      <c r="I595" s="627"/>
      <c r="J595" s="627"/>
      <c r="K595" s="627"/>
      <c r="L595" s="627"/>
      <c r="M595" s="627"/>
      <c r="N595" s="627"/>
      <c r="O595" s="627"/>
      <c r="P595" s="627"/>
      <c r="Q595" s="627"/>
      <c r="R595" s="627"/>
      <c r="S595" s="627"/>
      <c r="T595" s="627"/>
      <c r="U595" s="627"/>
      <c r="V595" s="627"/>
      <c r="W595" s="627"/>
      <c r="X595" s="627"/>
      <c r="Y595" s="627"/>
      <c r="Z595" s="627"/>
      <c r="AA595" s="627"/>
    </row>
    <row r="596" ht="14.25" customHeight="1">
      <c r="A596" s="627"/>
      <c r="B596" s="627"/>
      <c r="C596" s="627"/>
      <c r="D596" s="627"/>
      <c r="E596" s="627"/>
      <c r="F596" s="627"/>
      <c r="G596" s="627"/>
      <c r="H596" s="627"/>
      <c r="I596" s="627"/>
      <c r="J596" s="627"/>
      <c r="K596" s="627"/>
      <c r="L596" s="627"/>
      <c r="M596" s="627"/>
      <c r="N596" s="627"/>
      <c r="O596" s="627"/>
      <c r="P596" s="627"/>
      <c r="Q596" s="627"/>
      <c r="R596" s="627"/>
      <c r="S596" s="627"/>
      <c r="T596" s="627"/>
      <c r="U596" s="627"/>
      <c r="V596" s="627"/>
      <c r="W596" s="627"/>
      <c r="X596" s="627"/>
      <c r="Y596" s="627"/>
      <c r="Z596" s="627"/>
      <c r="AA596" s="627"/>
    </row>
    <row r="597" ht="14.25" customHeight="1">
      <c r="A597" s="627"/>
      <c r="B597" s="627"/>
      <c r="C597" s="627"/>
      <c r="D597" s="627"/>
      <c r="E597" s="627"/>
      <c r="F597" s="627"/>
      <c r="G597" s="627"/>
      <c r="H597" s="627"/>
      <c r="I597" s="627"/>
      <c r="J597" s="627"/>
      <c r="K597" s="627"/>
      <c r="L597" s="627"/>
      <c r="M597" s="627"/>
      <c r="N597" s="627"/>
      <c r="O597" s="627"/>
      <c r="P597" s="627"/>
      <c r="Q597" s="627"/>
      <c r="R597" s="627"/>
      <c r="S597" s="627"/>
      <c r="T597" s="627"/>
      <c r="U597" s="627"/>
      <c r="V597" s="627"/>
      <c r="W597" s="627"/>
      <c r="X597" s="627"/>
      <c r="Y597" s="627"/>
      <c r="Z597" s="627"/>
      <c r="AA597" s="627"/>
    </row>
    <row r="598" ht="14.25" customHeight="1">
      <c r="A598" s="627"/>
      <c r="B598" s="627"/>
      <c r="C598" s="627"/>
      <c r="D598" s="627"/>
      <c r="E598" s="627"/>
      <c r="F598" s="627"/>
      <c r="G598" s="627"/>
      <c r="H598" s="627"/>
      <c r="I598" s="627"/>
      <c r="J598" s="627"/>
      <c r="K598" s="627"/>
      <c r="L598" s="627"/>
      <c r="M598" s="627"/>
      <c r="N598" s="627"/>
      <c r="O598" s="627"/>
      <c r="P598" s="627"/>
      <c r="Q598" s="627"/>
      <c r="R598" s="627"/>
      <c r="S598" s="627"/>
      <c r="T598" s="627"/>
      <c r="U598" s="627"/>
      <c r="V598" s="627"/>
      <c r="W598" s="627"/>
      <c r="X598" s="627"/>
      <c r="Y598" s="627"/>
      <c r="Z598" s="627"/>
      <c r="AA598" s="627"/>
    </row>
    <row r="599" ht="14.25" customHeight="1">
      <c r="A599" s="627"/>
      <c r="B599" s="627"/>
      <c r="C599" s="627"/>
      <c r="D599" s="627"/>
      <c r="E599" s="627"/>
      <c r="F599" s="627"/>
      <c r="G599" s="627"/>
      <c r="H599" s="627"/>
      <c r="I599" s="627"/>
      <c r="J599" s="627"/>
      <c r="K599" s="627"/>
      <c r="L599" s="627"/>
      <c r="M599" s="627"/>
      <c r="N599" s="627"/>
      <c r="O599" s="627"/>
      <c r="P599" s="627"/>
      <c r="Q599" s="627"/>
      <c r="R599" s="627"/>
      <c r="S599" s="627"/>
      <c r="T599" s="627"/>
      <c r="U599" s="627"/>
      <c r="V599" s="627"/>
      <c r="W599" s="627"/>
      <c r="X599" s="627"/>
      <c r="Y599" s="627"/>
      <c r="Z599" s="627"/>
      <c r="AA599" s="627"/>
    </row>
    <row r="600" ht="14.25" customHeight="1">
      <c r="A600" s="627"/>
      <c r="B600" s="627"/>
      <c r="C600" s="627"/>
      <c r="D600" s="627"/>
      <c r="E600" s="627"/>
      <c r="F600" s="627"/>
      <c r="G600" s="627"/>
      <c r="H600" s="627"/>
      <c r="I600" s="627"/>
      <c r="J600" s="627"/>
      <c r="K600" s="627"/>
      <c r="L600" s="627"/>
      <c r="M600" s="627"/>
      <c r="N600" s="627"/>
      <c r="O600" s="627"/>
      <c r="P600" s="627"/>
      <c r="Q600" s="627"/>
      <c r="R600" s="627"/>
      <c r="S600" s="627"/>
      <c r="T600" s="627"/>
      <c r="U600" s="627"/>
      <c r="V600" s="627"/>
      <c r="W600" s="627"/>
      <c r="X600" s="627"/>
      <c r="Y600" s="627"/>
      <c r="Z600" s="627"/>
      <c r="AA600" s="627"/>
    </row>
    <row r="601" ht="14.25" customHeight="1">
      <c r="A601" s="627"/>
      <c r="B601" s="627"/>
      <c r="C601" s="627"/>
      <c r="D601" s="627"/>
      <c r="E601" s="627"/>
      <c r="F601" s="627"/>
      <c r="G601" s="627"/>
      <c r="H601" s="627"/>
      <c r="I601" s="627"/>
      <c r="J601" s="627"/>
      <c r="K601" s="627"/>
      <c r="L601" s="627"/>
      <c r="M601" s="627"/>
      <c r="N601" s="627"/>
      <c r="O601" s="627"/>
      <c r="P601" s="627"/>
      <c r="Q601" s="627"/>
      <c r="R601" s="627"/>
      <c r="S601" s="627"/>
      <c r="T601" s="627"/>
      <c r="U601" s="627"/>
      <c r="V601" s="627"/>
      <c r="W601" s="627"/>
      <c r="X601" s="627"/>
      <c r="Y601" s="627"/>
      <c r="Z601" s="627"/>
      <c r="AA601" s="627"/>
    </row>
    <row r="602" ht="14.25" customHeight="1">
      <c r="A602" s="627"/>
      <c r="B602" s="627"/>
      <c r="C602" s="627"/>
      <c r="D602" s="627"/>
      <c r="E602" s="627"/>
      <c r="F602" s="627"/>
      <c r="G602" s="627"/>
      <c r="H602" s="627"/>
      <c r="I602" s="627"/>
      <c r="J602" s="627"/>
      <c r="K602" s="627"/>
      <c r="L602" s="627"/>
      <c r="M602" s="627"/>
      <c r="N602" s="627"/>
      <c r="O602" s="627"/>
      <c r="P602" s="627"/>
      <c r="Q602" s="627"/>
      <c r="R602" s="627"/>
      <c r="S602" s="627"/>
      <c r="T602" s="627"/>
      <c r="U602" s="627"/>
      <c r="V602" s="627"/>
      <c r="W602" s="627"/>
      <c r="X602" s="627"/>
      <c r="Y602" s="627"/>
      <c r="Z602" s="627"/>
      <c r="AA602" s="627"/>
    </row>
    <row r="603" ht="14.25" customHeight="1">
      <c r="A603" s="627"/>
      <c r="B603" s="627"/>
      <c r="C603" s="627"/>
      <c r="D603" s="627"/>
      <c r="E603" s="627"/>
      <c r="F603" s="627"/>
      <c r="G603" s="627"/>
      <c r="H603" s="627"/>
      <c r="I603" s="627"/>
      <c r="J603" s="627"/>
      <c r="K603" s="627"/>
      <c r="L603" s="627"/>
      <c r="M603" s="627"/>
      <c r="N603" s="627"/>
      <c r="O603" s="627"/>
      <c r="P603" s="627"/>
      <c r="Q603" s="627"/>
      <c r="R603" s="627"/>
      <c r="S603" s="627"/>
      <c r="T603" s="627"/>
      <c r="U603" s="627"/>
      <c r="V603" s="627"/>
      <c r="W603" s="627"/>
      <c r="X603" s="627"/>
      <c r="Y603" s="627"/>
      <c r="Z603" s="627"/>
      <c r="AA603" s="627"/>
    </row>
    <row r="604" ht="14.25" customHeight="1">
      <c r="A604" s="627"/>
      <c r="B604" s="627"/>
      <c r="C604" s="627"/>
      <c r="D604" s="627"/>
      <c r="E604" s="627"/>
      <c r="F604" s="627"/>
      <c r="G604" s="627"/>
      <c r="H604" s="627"/>
      <c r="I604" s="627"/>
      <c r="J604" s="627"/>
      <c r="K604" s="627"/>
      <c r="L604" s="627"/>
      <c r="M604" s="627"/>
      <c r="N604" s="627"/>
      <c r="O604" s="627"/>
      <c r="P604" s="627"/>
      <c r="Q604" s="627"/>
      <c r="R604" s="627"/>
      <c r="S604" s="627"/>
      <c r="T604" s="627"/>
      <c r="U604" s="627"/>
      <c r="V604" s="627"/>
      <c r="W604" s="627"/>
      <c r="X604" s="627"/>
      <c r="Y604" s="627"/>
      <c r="Z604" s="627"/>
      <c r="AA604" s="627"/>
    </row>
    <row r="605" ht="14.25" customHeight="1">
      <c r="A605" s="627"/>
      <c r="B605" s="627"/>
      <c r="C605" s="627"/>
      <c r="D605" s="627"/>
      <c r="E605" s="627"/>
      <c r="F605" s="627"/>
      <c r="G605" s="627"/>
      <c r="H605" s="627"/>
      <c r="I605" s="627"/>
      <c r="J605" s="627"/>
      <c r="K605" s="627"/>
      <c r="L605" s="627"/>
      <c r="M605" s="627"/>
      <c r="N605" s="627"/>
      <c r="O605" s="627"/>
      <c r="P605" s="627"/>
      <c r="Q605" s="627"/>
      <c r="R605" s="627"/>
      <c r="S605" s="627"/>
      <c r="T605" s="627"/>
      <c r="U605" s="627"/>
      <c r="V605" s="627"/>
      <c r="W605" s="627"/>
      <c r="X605" s="627"/>
      <c r="Y605" s="627"/>
      <c r="Z605" s="627"/>
      <c r="AA605" s="627"/>
    </row>
    <row r="606" ht="14.25" customHeight="1">
      <c r="A606" s="627"/>
      <c r="B606" s="627"/>
      <c r="C606" s="627"/>
      <c r="D606" s="627"/>
      <c r="E606" s="627"/>
      <c r="F606" s="627"/>
      <c r="G606" s="627"/>
      <c r="H606" s="627"/>
      <c r="I606" s="627"/>
      <c r="J606" s="627"/>
      <c r="K606" s="627"/>
      <c r="L606" s="627"/>
      <c r="M606" s="627"/>
      <c r="N606" s="627"/>
      <c r="O606" s="627"/>
      <c r="P606" s="627"/>
      <c r="Q606" s="627"/>
      <c r="R606" s="627"/>
      <c r="S606" s="627"/>
      <c r="T606" s="627"/>
      <c r="U606" s="627"/>
      <c r="V606" s="627"/>
      <c r="W606" s="627"/>
      <c r="X606" s="627"/>
      <c r="Y606" s="627"/>
      <c r="Z606" s="627"/>
      <c r="AA606" s="627"/>
    </row>
    <row r="607" ht="14.25" customHeight="1">
      <c r="A607" s="627"/>
      <c r="B607" s="627"/>
      <c r="C607" s="627"/>
      <c r="D607" s="627"/>
      <c r="E607" s="627"/>
      <c r="F607" s="627"/>
      <c r="G607" s="627"/>
      <c r="H607" s="627"/>
      <c r="I607" s="627"/>
      <c r="J607" s="627"/>
      <c r="K607" s="627"/>
      <c r="L607" s="627"/>
      <c r="M607" s="627"/>
      <c r="N607" s="627"/>
      <c r="O607" s="627"/>
      <c r="P607" s="627"/>
      <c r="Q607" s="627"/>
      <c r="R607" s="627"/>
      <c r="S607" s="627"/>
      <c r="T607" s="627"/>
      <c r="U607" s="627"/>
      <c r="V607" s="627"/>
      <c r="W607" s="627"/>
      <c r="X607" s="627"/>
      <c r="Y607" s="627"/>
      <c r="Z607" s="627"/>
      <c r="AA607" s="627"/>
    </row>
    <row r="608" ht="14.25" customHeight="1">
      <c r="A608" s="627"/>
      <c r="B608" s="627"/>
      <c r="C608" s="627"/>
      <c r="D608" s="627"/>
      <c r="E608" s="627"/>
      <c r="F608" s="627"/>
      <c r="G608" s="627"/>
      <c r="H608" s="627"/>
      <c r="I608" s="627"/>
      <c r="J608" s="627"/>
      <c r="K608" s="627"/>
      <c r="L608" s="627"/>
      <c r="M608" s="627"/>
      <c r="N608" s="627"/>
      <c r="O608" s="627"/>
      <c r="P608" s="627"/>
      <c r="Q608" s="627"/>
      <c r="R608" s="627"/>
      <c r="S608" s="627"/>
      <c r="T608" s="627"/>
      <c r="U608" s="627"/>
      <c r="V608" s="627"/>
      <c r="W608" s="627"/>
      <c r="X608" s="627"/>
      <c r="Y608" s="627"/>
      <c r="Z608" s="627"/>
      <c r="AA608" s="627"/>
    </row>
    <row r="609" ht="14.25" customHeight="1">
      <c r="A609" s="627"/>
      <c r="B609" s="627"/>
      <c r="C609" s="627"/>
      <c r="D609" s="627"/>
      <c r="E609" s="627"/>
      <c r="F609" s="627"/>
      <c r="G609" s="627"/>
      <c r="H609" s="627"/>
      <c r="I609" s="627"/>
      <c r="J609" s="627"/>
      <c r="K609" s="627"/>
      <c r="L609" s="627"/>
      <c r="M609" s="627"/>
      <c r="N609" s="627"/>
      <c r="O609" s="627"/>
      <c r="P609" s="627"/>
      <c r="Q609" s="627"/>
      <c r="R609" s="627"/>
      <c r="S609" s="627"/>
      <c r="T609" s="627"/>
      <c r="U609" s="627"/>
      <c r="V609" s="627"/>
      <c r="W609" s="627"/>
      <c r="X609" s="627"/>
      <c r="Y609" s="627"/>
      <c r="Z609" s="627"/>
      <c r="AA609" s="627"/>
    </row>
    <row r="610" ht="14.25" customHeight="1">
      <c r="A610" s="627"/>
      <c r="B610" s="627"/>
      <c r="C610" s="627"/>
      <c r="D610" s="627"/>
      <c r="E610" s="627"/>
      <c r="F610" s="627"/>
      <c r="G610" s="627"/>
      <c r="H610" s="627"/>
      <c r="I610" s="627"/>
      <c r="J610" s="627"/>
      <c r="K610" s="627"/>
      <c r="L610" s="627"/>
      <c r="M610" s="627"/>
      <c r="N610" s="627"/>
      <c r="O610" s="627"/>
      <c r="P610" s="627"/>
      <c r="Q610" s="627"/>
      <c r="R610" s="627"/>
      <c r="S610" s="627"/>
      <c r="T610" s="627"/>
      <c r="U610" s="627"/>
      <c r="V610" s="627"/>
      <c r="W610" s="627"/>
      <c r="X610" s="627"/>
      <c r="Y610" s="627"/>
      <c r="Z610" s="627"/>
      <c r="AA610" s="627"/>
    </row>
    <row r="611" ht="14.25" customHeight="1">
      <c r="A611" s="627"/>
      <c r="B611" s="627"/>
      <c r="C611" s="627"/>
      <c r="D611" s="627"/>
      <c r="E611" s="627"/>
      <c r="F611" s="627"/>
      <c r="G611" s="627"/>
      <c r="H611" s="627"/>
      <c r="I611" s="627"/>
      <c r="J611" s="627"/>
      <c r="K611" s="627"/>
      <c r="L611" s="627"/>
      <c r="M611" s="627"/>
      <c r="N611" s="627"/>
      <c r="O611" s="627"/>
      <c r="P611" s="627"/>
      <c r="Q611" s="627"/>
      <c r="R611" s="627"/>
      <c r="S611" s="627"/>
      <c r="T611" s="627"/>
      <c r="U611" s="627"/>
      <c r="V611" s="627"/>
      <c r="W611" s="627"/>
      <c r="X611" s="627"/>
      <c r="Y611" s="627"/>
      <c r="Z611" s="627"/>
      <c r="AA611" s="627"/>
    </row>
    <row r="612" ht="14.25" customHeight="1">
      <c r="A612" s="627"/>
      <c r="B612" s="627"/>
      <c r="C612" s="627"/>
      <c r="D612" s="627"/>
      <c r="E612" s="627"/>
      <c r="F612" s="627"/>
      <c r="G612" s="627"/>
      <c r="H612" s="627"/>
      <c r="I612" s="627"/>
      <c r="J612" s="627"/>
      <c r="K612" s="627"/>
      <c r="L612" s="627"/>
      <c r="M612" s="627"/>
      <c r="N612" s="627"/>
      <c r="O612" s="627"/>
      <c r="P612" s="627"/>
      <c r="Q612" s="627"/>
      <c r="R612" s="627"/>
      <c r="S612" s="627"/>
      <c r="T612" s="627"/>
      <c r="U612" s="627"/>
      <c r="V612" s="627"/>
      <c r="W612" s="627"/>
      <c r="X612" s="627"/>
      <c r="Y612" s="627"/>
      <c r="Z612" s="627"/>
      <c r="AA612" s="627"/>
    </row>
    <row r="613" ht="14.25" customHeight="1">
      <c r="A613" s="627"/>
      <c r="B613" s="627"/>
      <c r="C613" s="627"/>
      <c r="D613" s="627"/>
      <c r="E613" s="627"/>
      <c r="F613" s="627"/>
      <c r="G613" s="627"/>
      <c r="H613" s="627"/>
      <c r="I613" s="627"/>
      <c r="J613" s="627"/>
      <c r="K613" s="627"/>
      <c r="L613" s="627"/>
      <c r="M613" s="627"/>
      <c r="N613" s="627"/>
      <c r="O613" s="627"/>
      <c r="P613" s="627"/>
      <c r="Q613" s="627"/>
      <c r="R613" s="627"/>
      <c r="S613" s="627"/>
      <c r="T613" s="627"/>
      <c r="U613" s="627"/>
      <c r="V613" s="627"/>
      <c r="W613" s="627"/>
      <c r="X613" s="627"/>
      <c r="Y613" s="627"/>
      <c r="Z613" s="627"/>
      <c r="AA613" s="627"/>
    </row>
    <row r="614" ht="14.25" customHeight="1">
      <c r="A614" s="627"/>
      <c r="B614" s="627"/>
      <c r="C614" s="627"/>
      <c r="D614" s="627"/>
      <c r="E614" s="627"/>
      <c r="F614" s="627"/>
      <c r="G614" s="627"/>
      <c r="H614" s="627"/>
      <c r="I614" s="627"/>
      <c r="J614" s="627"/>
      <c r="K614" s="627"/>
      <c r="L614" s="627"/>
      <c r="M614" s="627"/>
      <c r="N614" s="627"/>
      <c r="O614" s="627"/>
      <c r="P614" s="627"/>
      <c r="Q614" s="627"/>
      <c r="R614" s="627"/>
      <c r="S614" s="627"/>
      <c r="T614" s="627"/>
      <c r="U614" s="627"/>
      <c r="V614" s="627"/>
      <c r="W614" s="627"/>
      <c r="X614" s="627"/>
      <c r="Y614" s="627"/>
      <c r="Z614" s="627"/>
      <c r="AA614" s="627"/>
    </row>
    <row r="615" ht="14.25" customHeight="1">
      <c r="A615" s="627"/>
      <c r="B615" s="627"/>
      <c r="C615" s="627"/>
      <c r="D615" s="627"/>
      <c r="E615" s="627"/>
      <c r="F615" s="627"/>
      <c r="G615" s="627"/>
      <c r="H615" s="627"/>
      <c r="I615" s="627"/>
      <c r="J615" s="627"/>
      <c r="K615" s="627"/>
      <c r="L615" s="627"/>
      <c r="M615" s="627"/>
      <c r="N615" s="627"/>
      <c r="O615" s="627"/>
      <c r="P615" s="627"/>
      <c r="Q615" s="627"/>
      <c r="R615" s="627"/>
      <c r="S615" s="627"/>
      <c r="T615" s="627"/>
      <c r="U615" s="627"/>
      <c r="V615" s="627"/>
      <c r="W615" s="627"/>
      <c r="X615" s="627"/>
      <c r="Y615" s="627"/>
      <c r="Z615" s="627"/>
      <c r="AA615" s="627"/>
    </row>
    <row r="616" ht="14.25" customHeight="1">
      <c r="A616" s="627"/>
      <c r="B616" s="627"/>
      <c r="C616" s="627"/>
      <c r="D616" s="627"/>
      <c r="E616" s="627"/>
      <c r="F616" s="627"/>
      <c r="G616" s="627"/>
      <c r="H616" s="627"/>
      <c r="I616" s="627"/>
      <c r="J616" s="627"/>
      <c r="K616" s="627"/>
      <c r="L616" s="627"/>
      <c r="M616" s="627"/>
      <c r="N616" s="627"/>
      <c r="O616" s="627"/>
      <c r="P616" s="627"/>
      <c r="Q616" s="627"/>
      <c r="R616" s="627"/>
      <c r="S616" s="627"/>
      <c r="T616" s="627"/>
      <c r="U616" s="627"/>
      <c r="V616" s="627"/>
      <c r="W616" s="627"/>
      <c r="X616" s="627"/>
      <c r="Y616" s="627"/>
      <c r="Z616" s="627"/>
      <c r="AA616" s="627"/>
    </row>
    <row r="617" ht="14.25" customHeight="1">
      <c r="A617" s="627"/>
      <c r="B617" s="627"/>
      <c r="C617" s="627"/>
      <c r="D617" s="627"/>
      <c r="E617" s="627"/>
      <c r="F617" s="627"/>
      <c r="G617" s="627"/>
      <c r="H617" s="627"/>
      <c r="I617" s="627"/>
      <c r="J617" s="627"/>
      <c r="K617" s="627"/>
      <c r="L617" s="627"/>
      <c r="M617" s="627"/>
      <c r="N617" s="627"/>
      <c r="O617" s="627"/>
      <c r="P617" s="627"/>
      <c r="Q617" s="627"/>
      <c r="R617" s="627"/>
      <c r="S617" s="627"/>
      <c r="T617" s="627"/>
      <c r="U617" s="627"/>
      <c r="V617" s="627"/>
      <c r="W617" s="627"/>
      <c r="X617" s="627"/>
      <c r="Y617" s="627"/>
      <c r="Z617" s="627"/>
      <c r="AA617" s="627"/>
    </row>
    <row r="618" ht="14.25" customHeight="1">
      <c r="A618" s="627"/>
      <c r="B618" s="627"/>
      <c r="C618" s="627"/>
      <c r="D618" s="627"/>
      <c r="E618" s="627"/>
      <c r="F618" s="627"/>
      <c r="G618" s="627"/>
      <c r="H618" s="627"/>
      <c r="I618" s="627"/>
      <c r="J618" s="627"/>
      <c r="K618" s="627"/>
      <c r="L618" s="627"/>
      <c r="M618" s="627"/>
      <c r="N618" s="627"/>
      <c r="O618" s="627"/>
      <c r="P618" s="627"/>
      <c r="Q618" s="627"/>
      <c r="R618" s="627"/>
      <c r="S618" s="627"/>
      <c r="T618" s="627"/>
      <c r="U618" s="627"/>
      <c r="V618" s="627"/>
      <c r="W618" s="627"/>
      <c r="X618" s="627"/>
      <c r="Y618" s="627"/>
      <c r="Z618" s="627"/>
      <c r="AA618" s="627"/>
    </row>
    <row r="619" ht="14.25" customHeight="1">
      <c r="A619" s="627"/>
      <c r="B619" s="627"/>
      <c r="C619" s="627"/>
      <c r="D619" s="627"/>
      <c r="E619" s="627"/>
      <c r="F619" s="627"/>
      <c r="G619" s="627"/>
      <c r="H619" s="627"/>
      <c r="I619" s="627"/>
      <c r="J619" s="627"/>
      <c r="K619" s="627"/>
      <c r="L619" s="627"/>
      <c r="M619" s="627"/>
      <c r="N619" s="627"/>
      <c r="O619" s="627"/>
      <c r="P619" s="627"/>
      <c r="Q619" s="627"/>
      <c r="R619" s="627"/>
      <c r="S619" s="627"/>
      <c r="T619" s="627"/>
      <c r="U619" s="627"/>
      <c r="V619" s="627"/>
      <c r="W619" s="627"/>
      <c r="X619" s="627"/>
      <c r="Y619" s="627"/>
      <c r="Z619" s="627"/>
      <c r="AA619" s="627"/>
    </row>
    <row r="620" ht="14.25" customHeight="1">
      <c r="A620" s="627"/>
      <c r="B620" s="627"/>
      <c r="C620" s="627"/>
      <c r="D620" s="627"/>
      <c r="E620" s="627"/>
      <c r="F620" s="627"/>
      <c r="G620" s="627"/>
      <c r="H620" s="627"/>
      <c r="I620" s="627"/>
      <c r="J620" s="627"/>
      <c r="K620" s="627"/>
      <c r="L620" s="627"/>
      <c r="M620" s="627"/>
      <c r="N620" s="627"/>
      <c r="O620" s="627"/>
      <c r="P620" s="627"/>
      <c r="Q620" s="627"/>
      <c r="R620" s="627"/>
      <c r="S620" s="627"/>
      <c r="T620" s="627"/>
      <c r="U620" s="627"/>
      <c r="V620" s="627"/>
      <c r="W620" s="627"/>
      <c r="X620" s="627"/>
      <c r="Y620" s="627"/>
      <c r="Z620" s="627"/>
      <c r="AA620" s="627"/>
    </row>
    <row r="621" ht="14.25" customHeight="1">
      <c r="A621" s="627"/>
      <c r="B621" s="627"/>
      <c r="C621" s="627"/>
      <c r="D621" s="627"/>
      <c r="E621" s="627"/>
      <c r="F621" s="627"/>
      <c r="G621" s="627"/>
      <c r="H621" s="627"/>
      <c r="I621" s="627"/>
      <c r="J621" s="627"/>
      <c r="K621" s="627"/>
      <c r="L621" s="627"/>
      <c r="M621" s="627"/>
      <c r="N621" s="627"/>
      <c r="O621" s="627"/>
      <c r="P621" s="627"/>
      <c r="Q621" s="627"/>
      <c r="R621" s="627"/>
      <c r="S621" s="627"/>
      <c r="T621" s="627"/>
      <c r="U621" s="627"/>
      <c r="V621" s="627"/>
      <c r="W621" s="627"/>
      <c r="X621" s="627"/>
      <c r="Y621" s="627"/>
      <c r="Z621" s="627"/>
      <c r="AA621" s="627"/>
    </row>
    <row r="622" ht="14.25" customHeight="1">
      <c r="A622" s="627"/>
      <c r="B622" s="627"/>
      <c r="C622" s="627"/>
      <c r="D622" s="627"/>
      <c r="E622" s="627"/>
      <c r="F622" s="627"/>
      <c r="G622" s="627"/>
      <c r="H622" s="627"/>
      <c r="I622" s="627"/>
      <c r="J622" s="627"/>
      <c r="K622" s="627"/>
      <c r="L622" s="627"/>
      <c r="M622" s="627"/>
      <c r="N622" s="627"/>
      <c r="O622" s="627"/>
      <c r="P622" s="627"/>
      <c r="Q622" s="627"/>
      <c r="R622" s="627"/>
      <c r="S622" s="627"/>
      <c r="T622" s="627"/>
      <c r="U622" s="627"/>
      <c r="V622" s="627"/>
      <c r="W622" s="627"/>
      <c r="X622" s="627"/>
      <c r="Y622" s="627"/>
      <c r="Z622" s="627"/>
      <c r="AA622" s="627"/>
    </row>
    <row r="623" ht="14.25" customHeight="1">
      <c r="A623" s="627"/>
      <c r="B623" s="627"/>
      <c r="C623" s="627"/>
      <c r="D623" s="627"/>
      <c r="E623" s="627"/>
      <c r="F623" s="627"/>
      <c r="G623" s="627"/>
      <c r="H623" s="627"/>
      <c r="I623" s="627"/>
      <c r="J623" s="627"/>
      <c r="K623" s="627"/>
      <c r="L623" s="627"/>
      <c r="M623" s="627"/>
      <c r="N623" s="627"/>
      <c r="O623" s="627"/>
      <c r="P623" s="627"/>
      <c r="Q623" s="627"/>
      <c r="R623" s="627"/>
      <c r="S623" s="627"/>
      <c r="T623" s="627"/>
      <c r="U623" s="627"/>
      <c r="V623" s="627"/>
      <c r="W623" s="627"/>
      <c r="X623" s="627"/>
      <c r="Y623" s="627"/>
      <c r="Z623" s="627"/>
      <c r="AA623" s="627"/>
    </row>
    <row r="624" ht="14.25" customHeight="1">
      <c r="A624" s="627"/>
      <c r="B624" s="627"/>
      <c r="C624" s="627"/>
      <c r="D624" s="627"/>
      <c r="E624" s="627"/>
      <c r="F624" s="627"/>
      <c r="G624" s="627"/>
      <c r="H624" s="627"/>
      <c r="I624" s="627"/>
      <c r="J624" s="627"/>
      <c r="K624" s="627"/>
      <c r="L624" s="627"/>
      <c r="M624" s="627"/>
      <c r="N624" s="627"/>
      <c r="O624" s="627"/>
      <c r="P624" s="627"/>
      <c r="Q624" s="627"/>
      <c r="R624" s="627"/>
      <c r="S624" s="627"/>
      <c r="T624" s="627"/>
      <c r="U624" s="627"/>
      <c r="V624" s="627"/>
      <c r="W624" s="627"/>
      <c r="X624" s="627"/>
      <c r="Y624" s="627"/>
      <c r="Z624" s="627"/>
      <c r="AA624" s="627"/>
    </row>
    <row r="625" ht="14.25" customHeight="1">
      <c r="A625" s="627"/>
      <c r="B625" s="627"/>
      <c r="C625" s="627"/>
      <c r="D625" s="627"/>
      <c r="E625" s="627"/>
      <c r="F625" s="627"/>
      <c r="G625" s="627"/>
      <c r="H625" s="627"/>
      <c r="I625" s="627"/>
      <c r="J625" s="627"/>
      <c r="K625" s="627"/>
      <c r="L625" s="627"/>
      <c r="M625" s="627"/>
      <c r="N625" s="627"/>
      <c r="O625" s="627"/>
      <c r="P625" s="627"/>
      <c r="Q625" s="627"/>
      <c r="R625" s="627"/>
      <c r="S625" s="627"/>
      <c r="T625" s="627"/>
      <c r="U625" s="627"/>
      <c r="V625" s="627"/>
      <c r="W625" s="627"/>
      <c r="X625" s="627"/>
      <c r="Y625" s="627"/>
      <c r="Z625" s="627"/>
      <c r="AA625" s="627"/>
    </row>
    <row r="626" ht="14.25" customHeight="1">
      <c r="A626" s="627"/>
      <c r="B626" s="627"/>
      <c r="C626" s="627"/>
      <c r="D626" s="627"/>
      <c r="E626" s="627"/>
      <c r="F626" s="627"/>
      <c r="G626" s="627"/>
      <c r="H626" s="627"/>
      <c r="I626" s="627"/>
      <c r="J626" s="627"/>
      <c r="K626" s="627"/>
      <c r="L626" s="627"/>
      <c r="M626" s="627"/>
      <c r="N626" s="627"/>
      <c r="O626" s="627"/>
      <c r="P626" s="627"/>
      <c r="Q626" s="627"/>
      <c r="R626" s="627"/>
      <c r="S626" s="627"/>
      <c r="T626" s="627"/>
      <c r="U626" s="627"/>
      <c r="V626" s="627"/>
      <c r="W626" s="627"/>
      <c r="X626" s="627"/>
      <c r="Y626" s="627"/>
      <c r="Z626" s="627"/>
      <c r="AA626" s="627"/>
    </row>
    <row r="627" ht="14.25" customHeight="1">
      <c r="A627" s="627"/>
      <c r="B627" s="627"/>
      <c r="C627" s="627"/>
      <c r="D627" s="627"/>
      <c r="E627" s="627"/>
      <c r="F627" s="627"/>
      <c r="G627" s="627"/>
      <c r="H627" s="627"/>
      <c r="I627" s="627"/>
      <c r="J627" s="627"/>
      <c r="K627" s="627"/>
      <c r="L627" s="627"/>
      <c r="M627" s="627"/>
      <c r="N627" s="627"/>
      <c r="O627" s="627"/>
      <c r="P627" s="627"/>
      <c r="Q627" s="627"/>
      <c r="R627" s="627"/>
      <c r="S627" s="627"/>
      <c r="T627" s="627"/>
      <c r="U627" s="627"/>
      <c r="V627" s="627"/>
      <c r="W627" s="627"/>
      <c r="X627" s="627"/>
      <c r="Y627" s="627"/>
      <c r="Z627" s="627"/>
      <c r="AA627" s="627"/>
    </row>
    <row r="628" ht="14.25" customHeight="1">
      <c r="A628" s="627"/>
      <c r="B628" s="627"/>
      <c r="C628" s="627"/>
      <c r="D628" s="627"/>
      <c r="E628" s="627"/>
      <c r="F628" s="627"/>
      <c r="G628" s="627"/>
      <c r="H628" s="627"/>
      <c r="I628" s="627"/>
      <c r="J628" s="627"/>
      <c r="K628" s="627"/>
      <c r="L628" s="627"/>
      <c r="M628" s="627"/>
      <c r="N628" s="627"/>
      <c r="O628" s="627"/>
      <c r="P628" s="627"/>
      <c r="Q628" s="627"/>
      <c r="R628" s="627"/>
      <c r="S628" s="627"/>
      <c r="T628" s="627"/>
      <c r="U628" s="627"/>
      <c r="V628" s="627"/>
      <c r="W628" s="627"/>
      <c r="X628" s="627"/>
      <c r="Y628" s="627"/>
      <c r="Z628" s="627"/>
      <c r="AA628" s="627"/>
    </row>
    <row r="629" ht="14.25" customHeight="1">
      <c r="A629" s="627"/>
      <c r="B629" s="627"/>
      <c r="C629" s="627"/>
      <c r="D629" s="627"/>
      <c r="E629" s="627"/>
      <c r="F629" s="627"/>
      <c r="G629" s="627"/>
      <c r="H629" s="627"/>
      <c r="I629" s="627"/>
      <c r="J629" s="627"/>
      <c r="K629" s="627"/>
      <c r="L629" s="627"/>
      <c r="M629" s="627"/>
      <c r="N629" s="627"/>
      <c r="O629" s="627"/>
      <c r="P629" s="627"/>
      <c r="Q629" s="627"/>
      <c r="R629" s="627"/>
      <c r="S629" s="627"/>
      <c r="T629" s="627"/>
      <c r="U629" s="627"/>
      <c r="V629" s="627"/>
      <c r="W629" s="627"/>
      <c r="X629" s="627"/>
      <c r="Y629" s="627"/>
      <c r="Z629" s="627"/>
      <c r="AA629" s="627"/>
    </row>
    <row r="630" ht="14.25" customHeight="1">
      <c r="A630" s="627"/>
      <c r="B630" s="627"/>
      <c r="C630" s="627"/>
      <c r="D630" s="627"/>
      <c r="E630" s="627"/>
      <c r="F630" s="627"/>
      <c r="G630" s="627"/>
      <c r="H630" s="627"/>
      <c r="I630" s="627"/>
      <c r="J630" s="627"/>
      <c r="K630" s="627"/>
      <c r="L630" s="627"/>
      <c r="M630" s="627"/>
      <c r="N630" s="627"/>
      <c r="O630" s="627"/>
      <c r="P630" s="627"/>
      <c r="Q630" s="627"/>
      <c r="R630" s="627"/>
      <c r="S630" s="627"/>
      <c r="T630" s="627"/>
      <c r="U630" s="627"/>
      <c r="V630" s="627"/>
      <c r="W630" s="627"/>
      <c r="X630" s="627"/>
      <c r="Y630" s="627"/>
      <c r="Z630" s="627"/>
      <c r="AA630" s="627"/>
    </row>
    <row r="631" ht="14.25" customHeight="1">
      <c r="A631" s="627"/>
      <c r="B631" s="627"/>
      <c r="C631" s="627"/>
      <c r="D631" s="627"/>
      <c r="E631" s="627"/>
      <c r="F631" s="627"/>
      <c r="G631" s="627"/>
      <c r="H631" s="627"/>
      <c r="I631" s="627"/>
      <c r="J631" s="627"/>
      <c r="K631" s="627"/>
      <c r="L631" s="627"/>
      <c r="M631" s="627"/>
      <c r="N631" s="627"/>
      <c r="O631" s="627"/>
      <c r="P631" s="627"/>
      <c r="Q631" s="627"/>
      <c r="R631" s="627"/>
      <c r="S631" s="627"/>
      <c r="T631" s="627"/>
      <c r="U631" s="627"/>
      <c r="V631" s="627"/>
      <c r="W631" s="627"/>
      <c r="X631" s="627"/>
      <c r="Y631" s="627"/>
      <c r="Z631" s="627"/>
      <c r="AA631" s="627"/>
    </row>
    <row r="632" ht="14.25" customHeight="1">
      <c r="A632" s="627"/>
      <c r="B632" s="627"/>
      <c r="C632" s="627"/>
      <c r="D632" s="627"/>
      <c r="E632" s="627"/>
      <c r="F632" s="627"/>
      <c r="G632" s="627"/>
      <c r="H632" s="627"/>
      <c r="I632" s="627"/>
      <c r="J632" s="627"/>
      <c r="K632" s="627"/>
      <c r="L632" s="627"/>
      <c r="M632" s="627"/>
      <c r="N632" s="627"/>
      <c r="O632" s="627"/>
      <c r="P632" s="627"/>
      <c r="Q632" s="627"/>
      <c r="R632" s="627"/>
      <c r="S632" s="627"/>
      <c r="T632" s="627"/>
      <c r="U632" s="627"/>
      <c r="V632" s="627"/>
      <c r="W632" s="627"/>
      <c r="X632" s="627"/>
      <c r="Y632" s="627"/>
      <c r="Z632" s="627"/>
      <c r="AA632" s="627"/>
    </row>
    <row r="633" ht="14.25" customHeight="1">
      <c r="A633" s="627"/>
      <c r="B633" s="627"/>
      <c r="C633" s="627"/>
      <c r="D633" s="627"/>
      <c r="E633" s="627"/>
      <c r="F633" s="627"/>
      <c r="G633" s="627"/>
      <c r="H633" s="627"/>
      <c r="I633" s="627"/>
      <c r="J633" s="627"/>
      <c r="K633" s="627"/>
      <c r="L633" s="627"/>
      <c r="M633" s="627"/>
      <c r="N633" s="627"/>
      <c r="O633" s="627"/>
      <c r="P633" s="627"/>
      <c r="Q633" s="627"/>
      <c r="R633" s="627"/>
      <c r="S633" s="627"/>
      <c r="T633" s="627"/>
      <c r="U633" s="627"/>
      <c r="V633" s="627"/>
      <c r="W633" s="627"/>
      <c r="X633" s="627"/>
      <c r="Y633" s="627"/>
      <c r="Z633" s="627"/>
      <c r="AA633" s="627"/>
    </row>
    <row r="634" ht="14.25" customHeight="1">
      <c r="A634" s="627"/>
      <c r="B634" s="627"/>
      <c r="C634" s="627"/>
      <c r="D634" s="627"/>
      <c r="E634" s="627"/>
      <c r="F634" s="627"/>
      <c r="G634" s="627"/>
      <c r="H634" s="627"/>
      <c r="I634" s="627"/>
      <c r="J634" s="627"/>
      <c r="K634" s="627"/>
      <c r="L634" s="627"/>
      <c r="M634" s="627"/>
      <c r="N634" s="627"/>
      <c r="O634" s="627"/>
      <c r="P634" s="627"/>
      <c r="Q634" s="627"/>
      <c r="R634" s="627"/>
      <c r="S634" s="627"/>
      <c r="T634" s="627"/>
      <c r="U634" s="627"/>
      <c r="V634" s="627"/>
      <c r="W634" s="627"/>
      <c r="X634" s="627"/>
      <c r="Y634" s="627"/>
      <c r="Z634" s="627"/>
      <c r="AA634" s="627"/>
    </row>
    <row r="635" ht="14.25" customHeight="1">
      <c r="A635" s="627"/>
      <c r="B635" s="627"/>
      <c r="C635" s="627"/>
      <c r="D635" s="627"/>
      <c r="E635" s="627"/>
      <c r="F635" s="627"/>
      <c r="G635" s="627"/>
      <c r="H635" s="627"/>
      <c r="I635" s="627"/>
      <c r="J635" s="627"/>
      <c r="K635" s="627"/>
      <c r="L635" s="627"/>
      <c r="M635" s="627"/>
      <c r="N635" s="627"/>
      <c r="O635" s="627"/>
      <c r="P635" s="627"/>
      <c r="Q635" s="627"/>
      <c r="R635" s="627"/>
      <c r="S635" s="627"/>
      <c r="T635" s="627"/>
      <c r="U635" s="627"/>
      <c r="V635" s="627"/>
      <c r="W635" s="627"/>
      <c r="X635" s="627"/>
      <c r="Y635" s="627"/>
      <c r="Z635" s="627"/>
      <c r="AA635" s="627"/>
    </row>
    <row r="636" ht="14.25" customHeight="1">
      <c r="A636" s="627"/>
      <c r="B636" s="627"/>
      <c r="C636" s="627"/>
      <c r="D636" s="627"/>
      <c r="E636" s="627"/>
      <c r="F636" s="627"/>
      <c r="G636" s="627"/>
      <c r="H636" s="627"/>
      <c r="I636" s="627"/>
      <c r="J636" s="627"/>
      <c r="K636" s="627"/>
      <c r="L636" s="627"/>
      <c r="M636" s="627"/>
      <c r="N636" s="627"/>
      <c r="O636" s="627"/>
      <c r="P636" s="627"/>
      <c r="Q636" s="627"/>
      <c r="R636" s="627"/>
      <c r="S636" s="627"/>
      <c r="T636" s="627"/>
      <c r="U636" s="627"/>
      <c r="V636" s="627"/>
      <c r="W636" s="627"/>
      <c r="X636" s="627"/>
      <c r="Y636" s="627"/>
      <c r="Z636" s="627"/>
      <c r="AA636" s="627"/>
    </row>
    <row r="637" ht="14.25" customHeight="1">
      <c r="A637" s="627"/>
      <c r="B637" s="627"/>
      <c r="C637" s="627"/>
      <c r="D637" s="627"/>
      <c r="E637" s="627"/>
      <c r="F637" s="627"/>
      <c r="G637" s="627"/>
      <c r="H637" s="627"/>
      <c r="I637" s="627"/>
      <c r="J637" s="627"/>
      <c r="K637" s="627"/>
      <c r="L637" s="627"/>
      <c r="M637" s="627"/>
      <c r="N637" s="627"/>
      <c r="O637" s="627"/>
      <c r="P637" s="627"/>
      <c r="Q637" s="627"/>
      <c r="R637" s="627"/>
      <c r="S637" s="627"/>
      <c r="T637" s="627"/>
      <c r="U637" s="627"/>
      <c r="V637" s="627"/>
      <c r="W637" s="627"/>
      <c r="X637" s="627"/>
      <c r="Y637" s="627"/>
      <c r="Z637" s="627"/>
      <c r="AA637" s="627"/>
    </row>
    <row r="638" ht="14.25" customHeight="1">
      <c r="A638" s="627"/>
      <c r="B638" s="627"/>
      <c r="C638" s="627"/>
      <c r="D638" s="627"/>
      <c r="E638" s="627"/>
      <c r="F638" s="627"/>
      <c r="G638" s="627"/>
      <c r="H638" s="627"/>
      <c r="I638" s="627"/>
      <c r="J638" s="627"/>
      <c r="K638" s="627"/>
      <c r="L638" s="627"/>
      <c r="M638" s="627"/>
      <c r="N638" s="627"/>
      <c r="O638" s="627"/>
      <c r="P638" s="627"/>
      <c r="Q638" s="627"/>
      <c r="R638" s="627"/>
      <c r="S638" s="627"/>
      <c r="T638" s="627"/>
      <c r="U638" s="627"/>
      <c r="V638" s="627"/>
      <c r="W638" s="627"/>
      <c r="X638" s="627"/>
      <c r="Y638" s="627"/>
      <c r="Z638" s="627"/>
      <c r="AA638" s="627"/>
    </row>
    <row r="639" ht="14.25" customHeight="1">
      <c r="A639" s="627"/>
      <c r="B639" s="627"/>
      <c r="C639" s="627"/>
      <c r="D639" s="627"/>
      <c r="E639" s="627"/>
      <c r="F639" s="627"/>
      <c r="G639" s="627"/>
      <c r="H639" s="627"/>
      <c r="I639" s="627"/>
      <c r="J639" s="627"/>
      <c r="K639" s="627"/>
      <c r="L639" s="627"/>
      <c r="M639" s="627"/>
      <c r="N639" s="627"/>
      <c r="O639" s="627"/>
      <c r="P639" s="627"/>
      <c r="Q639" s="627"/>
      <c r="R639" s="627"/>
      <c r="S639" s="627"/>
      <c r="T639" s="627"/>
      <c r="U639" s="627"/>
      <c r="V639" s="627"/>
      <c r="W639" s="627"/>
      <c r="X639" s="627"/>
      <c r="Y639" s="627"/>
      <c r="Z639" s="627"/>
      <c r="AA639" s="627"/>
    </row>
    <row r="640" ht="14.25" customHeight="1">
      <c r="A640" s="627"/>
      <c r="B640" s="627"/>
      <c r="C640" s="627"/>
      <c r="D640" s="627"/>
      <c r="E640" s="627"/>
      <c r="F640" s="627"/>
      <c r="G640" s="627"/>
      <c r="H640" s="627"/>
      <c r="I640" s="627"/>
      <c r="J640" s="627"/>
      <c r="K640" s="627"/>
      <c r="L640" s="627"/>
      <c r="M640" s="627"/>
      <c r="N640" s="627"/>
      <c r="O640" s="627"/>
      <c r="P640" s="627"/>
      <c r="Q640" s="627"/>
      <c r="R640" s="627"/>
      <c r="S640" s="627"/>
      <c r="T640" s="627"/>
      <c r="U640" s="627"/>
      <c r="V640" s="627"/>
      <c r="W640" s="627"/>
      <c r="X640" s="627"/>
      <c r="Y640" s="627"/>
      <c r="Z640" s="627"/>
      <c r="AA640" s="627"/>
    </row>
    <row r="641" ht="14.25" customHeight="1">
      <c r="A641" s="627"/>
      <c r="B641" s="627"/>
      <c r="C641" s="627"/>
      <c r="D641" s="627"/>
      <c r="E641" s="627"/>
      <c r="F641" s="627"/>
      <c r="G641" s="627"/>
      <c r="H641" s="627"/>
      <c r="I641" s="627"/>
      <c r="J641" s="627"/>
      <c r="K641" s="627"/>
      <c r="L641" s="627"/>
      <c r="M641" s="627"/>
      <c r="N641" s="627"/>
      <c r="O641" s="627"/>
      <c r="P641" s="627"/>
      <c r="Q641" s="627"/>
      <c r="R641" s="627"/>
      <c r="S641" s="627"/>
      <c r="T641" s="627"/>
      <c r="U641" s="627"/>
      <c r="V641" s="627"/>
      <c r="W641" s="627"/>
      <c r="X641" s="627"/>
      <c r="Y641" s="627"/>
      <c r="Z641" s="627"/>
      <c r="AA641" s="627"/>
    </row>
    <row r="642" ht="14.25" customHeight="1">
      <c r="A642" s="627"/>
      <c r="B642" s="627"/>
      <c r="C642" s="627"/>
      <c r="D642" s="627"/>
      <c r="E642" s="627"/>
      <c r="F642" s="627"/>
      <c r="G642" s="627"/>
      <c r="H642" s="627"/>
      <c r="I642" s="627"/>
      <c r="J642" s="627"/>
      <c r="K642" s="627"/>
      <c r="L642" s="627"/>
      <c r="M642" s="627"/>
      <c r="N642" s="627"/>
      <c r="O642" s="627"/>
      <c r="P642" s="627"/>
      <c r="Q642" s="627"/>
      <c r="R642" s="627"/>
      <c r="S642" s="627"/>
      <c r="T642" s="627"/>
      <c r="U642" s="627"/>
      <c r="V642" s="627"/>
      <c r="W642" s="627"/>
      <c r="X642" s="627"/>
      <c r="Y642" s="627"/>
      <c r="Z642" s="627"/>
      <c r="AA642" s="627"/>
    </row>
    <row r="643" ht="14.25" customHeight="1">
      <c r="A643" s="627"/>
      <c r="B643" s="627"/>
      <c r="C643" s="627"/>
      <c r="D643" s="627"/>
      <c r="E643" s="627"/>
      <c r="F643" s="627"/>
      <c r="G643" s="627"/>
      <c r="H643" s="627"/>
      <c r="I643" s="627"/>
      <c r="J643" s="627"/>
      <c r="K643" s="627"/>
      <c r="L643" s="627"/>
      <c r="M643" s="627"/>
      <c r="N643" s="627"/>
      <c r="O643" s="627"/>
      <c r="P643" s="627"/>
      <c r="Q643" s="627"/>
      <c r="R643" s="627"/>
      <c r="S643" s="627"/>
      <c r="T643" s="627"/>
      <c r="U643" s="627"/>
      <c r="V643" s="627"/>
      <c r="W643" s="627"/>
      <c r="X643" s="627"/>
      <c r="Y643" s="627"/>
      <c r="Z643" s="627"/>
      <c r="AA643" s="627"/>
    </row>
    <row r="644" ht="14.25" customHeight="1">
      <c r="A644" s="627"/>
      <c r="B644" s="627"/>
      <c r="C644" s="627"/>
      <c r="D644" s="627"/>
      <c r="E644" s="627"/>
      <c r="F644" s="627"/>
      <c r="G644" s="627"/>
      <c r="H644" s="627"/>
      <c r="I644" s="627"/>
      <c r="J644" s="627"/>
      <c r="K644" s="627"/>
      <c r="L644" s="627"/>
      <c r="M644" s="627"/>
      <c r="N644" s="627"/>
      <c r="O644" s="627"/>
      <c r="P644" s="627"/>
      <c r="Q644" s="627"/>
      <c r="R644" s="627"/>
      <c r="S644" s="627"/>
      <c r="T644" s="627"/>
      <c r="U644" s="627"/>
      <c r="V644" s="627"/>
      <c r="W644" s="627"/>
      <c r="X644" s="627"/>
      <c r="Y644" s="627"/>
      <c r="Z644" s="627"/>
      <c r="AA644" s="627"/>
    </row>
    <row r="645" ht="14.25" customHeight="1">
      <c r="A645" s="627"/>
      <c r="B645" s="627"/>
      <c r="C645" s="627"/>
      <c r="D645" s="627"/>
      <c r="E645" s="627"/>
      <c r="F645" s="627"/>
      <c r="G645" s="627"/>
      <c r="H645" s="627"/>
      <c r="I645" s="627"/>
      <c r="J645" s="627"/>
      <c r="K645" s="627"/>
      <c r="L645" s="627"/>
      <c r="M645" s="627"/>
      <c r="N645" s="627"/>
      <c r="O645" s="627"/>
      <c r="P645" s="627"/>
      <c r="Q645" s="627"/>
      <c r="R645" s="627"/>
      <c r="S645" s="627"/>
      <c r="T645" s="627"/>
      <c r="U645" s="627"/>
      <c r="V645" s="627"/>
      <c r="W645" s="627"/>
      <c r="X645" s="627"/>
      <c r="Y645" s="627"/>
      <c r="Z645" s="627"/>
      <c r="AA645" s="627"/>
    </row>
    <row r="646" ht="14.25" customHeight="1">
      <c r="A646" s="627"/>
      <c r="B646" s="627"/>
      <c r="C646" s="627"/>
      <c r="D646" s="627"/>
      <c r="E646" s="627"/>
      <c r="F646" s="627"/>
      <c r="G646" s="627"/>
      <c r="H646" s="627"/>
      <c r="I646" s="627"/>
      <c r="J646" s="627"/>
      <c r="K646" s="627"/>
      <c r="L646" s="627"/>
      <c r="M646" s="627"/>
      <c r="N646" s="627"/>
      <c r="O646" s="627"/>
      <c r="P646" s="627"/>
      <c r="Q646" s="627"/>
      <c r="R646" s="627"/>
      <c r="S646" s="627"/>
      <c r="T646" s="627"/>
      <c r="U646" s="627"/>
      <c r="V646" s="627"/>
      <c r="W646" s="627"/>
      <c r="X646" s="627"/>
      <c r="Y646" s="627"/>
      <c r="Z646" s="627"/>
      <c r="AA646" s="627"/>
    </row>
    <row r="647" ht="14.25" customHeight="1">
      <c r="A647" s="627"/>
      <c r="B647" s="627"/>
      <c r="C647" s="627"/>
      <c r="D647" s="627"/>
      <c r="E647" s="627"/>
      <c r="F647" s="627"/>
      <c r="G647" s="627"/>
      <c r="H647" s="627"/>
      <c r="I647" s="627"/>
      <c r="J647" s="627"/>
      <c r="K647" s="627"/>
      <c r="L647" s="627"/>
      <c r="M647" s="627"/>
      <c r="N647" s="627"/>
      <c r="O647" s="627"/>
      <c r="P647" s="627"/>
      <c r="Q647" s="627"/>
      <c r="R647" s="627"/>
      <c r="S647" s="627"/>
      <c r="T647" s="627"/>
      <c r="U647" s="627"/>
      <c r="V647" s="627"/>
      <c r="W647" s="627"/>
      <c r="X647" s="627"/>
      <c r="Y647" s="627"/>
      <c r="Z647" s="627"/>
      <c r="AA647" s="627"/>
    </row>
    <row r="648" ht="14.25" customHeight="1">
      <c r="A648" s="627"/>
      <c r="B648" s="627"/>
      <c r="C648" s="627"/>
      <c r="D648" s="627"/>
      <c r="E648" s="627"/>
      <c r="F648" s="627"/>
      <c r="G648" s="627"/>
      <c r="H648" s="627"/>
      <c r="I648" s="627"/>
      <c r="J648" s="627"/>
      <c r="K648" s="627"/>
      <c r="L648" s="627"/>
      <c r="M648" s="627"/>
      <c r="N648" s="627"/>
      <c r="O648" s="627"/>
      <c r="P648" s="627"/>
      <c r="Q648" s="627"/>
      <c r="R648" s="627"/>
      <c r="S648" s="627"/>
      <c r="T648" s="627"/>
      <c r="U648" s="627"/>
      <c r="V648" s="627"/>
      <c r="W648" s="627"/>
      <c r="X648" s="627"/>
      <c r="Y648" s="627"/>
      <c r="Z648" s="627"/>
      <c r="AA648" s="627"/>
    </row>
    <row r="649" ht="14.25" customHeight="1">
      <c r="A649" s="627"/>
      <c r="B649" s="627"/>
      <c r="C649" s="627"/>
      <c r="D649" s="627"/>
      <c r="E649" s="627"/>
      <c r="F649" s="627"/>
      <c r="G649" s="627"/>
      <c r="H649" s="627"/>
      <c r="I649" s="627"/>
      <c r="J649" s="627"/>
      <c r="K649" s="627"/>
      <c r="L649" s="627"/>
      <c r="M649" s="627"/>
      <c r="N649" s="627"/>
      <c r="O649" s="627"/>
      <c r="P649" s="627"/>
      <c r="Q649" s="627"/>
      <c r="R649" s="627"/>
      <c r="S649" s="627"/>
      <c r="T649" s="627"/>
      <c r="U649" s="627"/>
      <c r="V649" s="627"/>
      <c r="W649" s="627"/>
      <c r="X649" s="627"/>
      <c r="Y649" s="627"/>
      <c r="Z649" s="627"/>
      <c r="AA649" s="627"/>
    </row>
    <row r="650" ht="14.25" customHeight="1">
      <c r="A650" s="627"/>
      <c r="B650" s="627"/>
      <c r="C650" s="627"/>
      <c r="D650" s="627"/>
      <c r="E650" s="627"/>
      <c r="F650" s="627"/>
      <c r="G650" s="627"/>
      <c r="H650" s="627"/>
      <c r="I650" s="627"/>
      <c r="J650" s="627"/>
      <c r="K650" s="627"/>
      <c r="L650" s="627"/>
      <c r="M650" s="627"/>
      <c r="N650" s="627"/>
      <c r="O650" s="627"/>
      <c r="P650" s="627"/>
      <c r="Q650" s="627"/>
      <c r="R650" s="627"/>
      <c r="S650" s="627"/>
      <c r="T650" s="627"/>
      <c r="U650" s="627"/>
      <c r="V650" s="627"/>
      <c r="W650" s="627"/>
      <c r="X650" s="627"/>
      <c r="Y650" s="627"/>
      <c r="Z650" s="627"/>
      <c r="AA650" s="627"/>
    </row>
    <row r="651" ht="14.25" customHeight="1">
      <c r="A651" s="627"/>
      <c r="B651" s="627"/>
      <c r="C651" s="627"/>
      <c r="D651" s="627"/>
      <c r="E651" s="627"/>
      <c r="F651" s="627"/>
      <c r="G651" s="627"/>
      <c r="H651" s="627"/>
      <c r="I651" s="627"/>
      <c r="J651" s="627"/>
      <c r="K651" s="627"/>
      <c r="L651" s="627"/>
      <c r="M651" s="627"/>
      <c r="N651" s="627"/>
      <c r="O651" s="627"/>
      <c r="P651" s="627"/>
      <c r="Q651" s="627"/>
      <c r="R651" s="627"/>
      <c r="S651" s="627"/>
      <c r="T651" s="627"/>
      <c r="U651" s="627"/>
      <c r="V651" s="627"/>
      <c r="W651" s="627"/>
      <c r="X651" s="627"/>
      <c r="Y651" s="627"/>
      <c r="Z651" s="627"/>
      <c r="AA651" s="627"/>
    </row>
    <row r="652" ht="14.25" customHeight="1">
      <c r="A652" s="627"/>
      <c r="B652" s="627"/>
      <c r="C652" s="627"/>
      <c r="D652" s="627"/>
      <c r="E652" s="627"/>
      <c r="F652" s="627"/>
      <c r="G652" s="627"/>
      <c r="H652" s="627"/>
      <c r="I652" s="627"/>
      <c r="J652" s="627"/>
      <c r="K652" s="627"/>
      <c r="L652" s="627"/>
      <c r="M652" s="627"/>
      <c r="N652" s="627"/>
      <c r="O652" s="627"/>
      <c r="P652" s="627"/>
      <c r="Q652" s="627"/>
      <c r="R652" s="627"/>
      <c r="S652" s="627"/>
      <c r="T652" s="627"/>
      <c r="U652" s="627"/>
      <c r="V652" s="627"/>
      <c r="W652" s="627"/>
      <c r="X652" s="627"/>
      <c r="Y652" s="627"/>
      <c r="Z652" s="627"/>
      <c r="AA652" s="627"/>
    </row>
    <row r="653" ht="14.25" customHeight="1">
      <c r="A653" s="627"/>
      <c r="B653" s="627"/>
      <c r="C653" s="627"/>
      <c r="D653" s="627"/>
      <c r="E653" s="627"/>
      <c r="F653" s="627"/>
      <c r="G653" s="627"/>
      <c r="H653" s="627"/>
      <c r="I653" s="627"/>
      <c r="J653" s="627"/>
      <c r="K653" s="627"/>
      <c r="L653" s="627"/>
      <c r="M653" s="627"/>
      <c r="N653" s="627"/>
      <c r="O653" s="627"/>
      <c r="P653" s="627"/>
      <c r="Q653" s="627"/>
      <c r="R653" s="627"/>
      <c r="S653" s="627"/>
      <c r="T653" s="627"/>
      <c r="U653" s="627"/>
      <c r="V653" s="627"/>
      <c r="W653" s="627"/>
      <c r="X653" s="627"/>
      <c r="Y653" s="627"/>
      <c r="Z653" s="627"/>
      <c r="AA653" s="627"/>
    </row>
    <row r="654" ht="14.25" customHeight="1">
      <c r="A654" s="627"/>
      <c r="B654" s="627"/>
      <c r="C654" s="627"/>
      <c r="D654" s="627"/>
      <c r="E654" s="627"/>
      <c r="F654" s="627"/>
      <c r="G654" s="627"/>
      <c r="H654" s="627"/>
      <c r="I654" s="627"/>
      <c r="J654" s="627"/>
      <c r="K654" s="627"/>
      <c r="L654" s="627"/>
      <c r="M654" s="627"/>
      <c r="N654" s="627"/>
      <c r="O654" s="627"/>
      <c r="P654" s="627"/>
      <c r="Q654" s="627"/>
      <c r="R654" s="627"/>
      <c r="S654" s="627"/>
      <c r="T654" s="627"/>
      <c r="U654" s="627"/>
      <c r="V654" s="627"/>
      <c r="W654" s="627"/>
      <c r="X654" s="627"/>
      <c r="Y654" s="627"/>
      <c r="Z654" s="627"/>
      <c r="AA654" s="627"/>
    </row>
    <row r="655" ht="14.25" customHeight="1">
      <c r="A655" s="627"/>
      <c r="B655" s="627"/>
      <c r="C655" s="627"/>
      <c r="D655" s="627"/>
      <c r="E655" s="627"/>
      <c r="F655" s="627"/>
      <c r="G655" s="627"/>
      <c r="H655" s="627"/>
      <c r="I655" s="627"/>
      <c r="J655" s="627"/>
      <c r="K655" s="627"/>
      <c r="L655" s="627"/>
      <c r="M655" s="627"/>
      <c r="N655" s="627"/>
      <c r="O655" s="627"/>
      <c r="P655" s="627"/>
      <c r="Q655" s="627"/>
      <c r="R655" s="627"/>
      <c r="S655" s="627"/>
      <c r="T655" s="627"/>
      <c r="U655" s="627"/>
      <c r="V655" s="627"/>
      <c r="W655" s="627"/>
      <c r="X655" s="627"/>
      <c r="Y655" s="627"/>
      <c r="Z655" s="627"/>
      <c r="AA655" s="627"/>
    </row>
    <row r="656" ht="14.25" customHeight="1">
      <c r="A656" s="627"/>
      <c r="B656" s="627"/>
      <c r="C656" s="627"/>
      <c r="D656" s="627"/>
      <c r="E656" s="627"/>
      <c r="F656" s="627"/>
      <c r="G656" s="627"/>
      <c r="H656" s="627"/>
      <c r="I656" s="627"/>
      <c r="J656" s="627"/>
      <c r="K656" s="627"/>
      <c r="L656" s="627"/>
      <c r="M656" s="627"/>
      <c r="N656" s="627"/>
      <c r="O656" s="627"/>
      <c r="P656" s="627"/>
      <c r="Q656" s="627"/>
      <c r="R656" s="627"/>
      <c r="S656" s="627"/>
      <c r="T656" s="627"/>
      <c r="U656" s="627"/>
      <c r="V656" s="627"/>
      <c r="W656" s="627"/>
      <c r="X656" s="627"/>
      <c r="Y656" s="627"/>
      <c r="Z656" s="627"/>
      <c r="AA656" s="627"/>
    </row>
    <row r="657" ht="14.25" customHeight="1">
      <c r="A657" s="627"/>
      <c r="B657" s="627"/>
      <c r="C657" s="627"/>
      <c r="D657" s="627"/>
      <c r="E657" s="627"/>
      <c r="F657" s="627"/>
      <c r="G657" s="627"/>
      <c r="H657" s="627"/>
      <c r="I657" s="627"/>
      <c r="J657" s="627"/>
      <c r="K657" s="627"/>
      <c r="L657" s="627"/>
      <c r="M657" s="627"/>
      <c r="N657" s="627"/>
      <c r="O657" s="627"/>
      <c r="P657" s="627"/>
      <c r="Q657" s="627"/>
      <c r="R657" s="627"/>
      <c r="S657" s="627"/>
      <c r="T657" s="627"/>
      <c r="U657" s="627"/>
      <c r="V657" s="627"/>
      <c r="W657" s="627"/>
      <c r="X657" s="627"/>
      <c r="Y657" s="627"/>
      <c r="Z657" s="627"/>
      <c r="AA657" s="627"/>
    </row>
    <row r="658" ht="14.25" customHeight="1">
      <c r="A658" s="627"/>
      <c r="B658" s="627"/>
      <c r="C658" s="627"/>
      <c r="D658" s="627"/>
      <c r="E658" s="627"/>
      <c r="F658" s="627"/>
      <c r="G658" s="627"/>
      <c r="H658" s="627"/>
      <c r="I658" s="627"/>
      <c r="J658" s="627"/>
      <c r="K658" s="627"/>
      <c r="L658" s="627"/>
      <c r="M658" s="627"/>
      <c r="N658" s="627"/>
      <c r="O658" s="627"/>
      <c r="P658" s="627"/>
      <c r="Q658" s="627"/>
      <c r="R658" s="627"/>
      <c r="S658" s="627"/>
      <c r="T658" s="627"/>
      <c r="U658" s="627"/>
      <c r="V658" s="627"/>
      <c r="W658" s="627"/>
      <c r="X658" s="627"/>
      <c r="Y658" s="627"/>
      <c r="Z658" s="627"/>
      <c r="AA658" s="627"/>
    </row>
    <row r="659" ht="14.25" customHeight="1">
      <c r="A659" s="627"/>
      <c r="B659" s="627"/>
      <c r="C659" s="627"/>
      <c r="D659" s="627"/>
      <c r="E659" s="627"/>
      <c r="F659" s="627"/>
      <c r="G659" s="627"/>
      <c r="H659" s="627"/>
      <c r="I659" s="627"/>
      <c r="J659" s="627"/>
      <c r="K659" s="627"/>
      <c r="L659" s="627"/>
      <c r="M659" s="627"/>
      <c r="N659" s="627"/>
      <c r="O659" s="627"/>
      <c r="P659" s="627"/>
      <c r="Q659" s="627"/>
      <c r="R659" s="627"/>
      <c r="S659" s="627"/>
      <c r="T659" s="627"/>
      <c r="U659" s="627"/>
      <c r="V659" s="627"/>
      <c r="W659" s="627"/>
      <c r="X659" s="627"/>
      <c r="Y659" s="627"/>
      <c r="Z659" s="627"/>
      <c r="AA659" s="627"/>
    </row>
    <row r="660" ht="14.25" customHeight="1">
      <c r="A660" s="627"/>
      <c r="B660" s="627"/>
      <c r="C660" s="627"/>
      <c r="D660" s="627"/>
      <c r="E660" s="627"/>
      <c r="F660" s="627"/>
      <c r="G660" s="627"/>
      <c r="H660" s="627"/>
      <c r="I660" s="627"/>
      <c r="J660" s="627"/>
      <c r="K660" s="627"/>
      <c r="L660" s="627"/>
      <c r="M660" s="627"/>
      <c r="N660" s="627"/>
      <c r="O660" s="627"/>
      <c r="P660" s="627"/>
      <c r="Q660" s="627"/>
      <c r="R660" s="627"/>
      <c r="S660" s="627"/>
      <c r="T660" s="627"/>
      <c r="U660" s="627"/>
      <c r="V660" s="627"/>
      <c r="W660" s="627"/>
      <c r="X660" s="627"/>
      <c r="Y660" s="627"/>
      <c r="Z660" s="627"/>
      <c r="AA660" s="627"/>
    </row>
    <row r="661" ht="14.25" customHeight="1">
      <c r="A661" s="627"/>
      <c r="B661" s="627"/>
      <c r="C661" s="627"/>
      <c r="D661" s="627"/>
      <c r="E661" s="627"/>
      <c r="F661" s="627"/>
      <c r="G661" s="627"/>
      <c r="H661" s="627"/>
      <c r="I661" s="627"/>
      <c r="J661" s="627"/>
      <c r="K661" s="627"/>
      <c r="L661" s="627"/>
      <c r="M661" s="627"/>
      <c r="N661" s="627"/>
      <c r="O661" s="627"/>
      <c r="P661" s="627"/>
      <c r="Q661" s="627"/>
      <c r="R661" s="627"/>
      <c r="S661" s="627"/>
      <c r="T661" s="627"/>
      <c r="U661" s="627"/>
      <c r="V661" s="627"/>
      <c r="W661" s="627"/>
      <c r="X661" s="627"/>
      <c r="Y661" s="627"/>
      <c r="Z661" s="627"/>
      <c r="AA661" s="627"/>
    </row>
    <row r="662" ht="14.25" customHeight="1">
      <c r="A662" s="627"/>
      <c r="B662" s="627"/>
      <c r="C662" s="627"/>
      <c r="D662" s="627"/>
      <c r="E662" s="627"/>
      <c r="F662" s="627"/>
      <c r="G662" s="627"/>
      <c r="H662" s="627"/>
      <c r="I662" s="627"/>
      <c r="J662" s="627"/>
      <c r="K662" s="627"/>
      <c r="L662" s="627"/>
      <c r="M662" s="627"/>
      <c r="N662" s="627"/>
      <c r="O662" s="627"/>
      <c r="P662" s="627"/>
      <c r="Q662" s="627"/>
      <c r="R662" s="627"/>
      <c r="S662" s="627"/>
      <c r="T662" s="627"/>
      <c r="U662" s="627"/>
      <c r="V662" s="627"/>
      <c r="W662" s="627"/>
      <c r="X662" s="627"/>
      <c r="Y662" s="627"/>
      <c r="Z662" s="627"/>
      <c r="AA662" s="627"/>
    </row>
    <row r="663" ht="14.25" customHeight="1">
      <c r="A663" s="627"/>
      <c r="B663" s="627"/>
      <c r="C663" s="627"/>
      <c r="D663" s="627"/>
      <c r="E663" s="627"/>
      <c r="F663" s="627"/>
      <c r="G663" s="627"/>
      <c r="H663" s="627"/>
      <c r="I663" s="627"/>
      <c r="J663" s="627"/>
      <c r="K663" s="627"/>
      <c r="L663" s="627"/>
      <c r="M663" s="627"/>
      <c r="N663" s="627"/>
      <c r="O663" s="627"/>
      <c r="P663" s="627"/>
      <c r="Q663" s="627"/>
      <c r="R663" s="627"/>
      <c r="S663" s="627"/>
      <c r="T663" s="627"/>
      <c r="U663" s="627"/>
      <c r="V663" s="627"/>
      <c r="W663" s="627"/>
      <c r="X663" s="627"/>
      <c r="Y663" s="627"/>
      <c r="Z663" s="627"/>
      <c r="AA663" s="627"/>
    </row>
    <row r="664" ht="14.25" customHeight="1">
      <c r="A664" s="627"/>
      <c r="B664" s="627"/>
      <c r="C664" s="627"/>
      <c r="D664" s="627"/>
      <c r="E664" s="627"/>
      <c r="F664" s="627"/>
      <c r="G664" s="627"/>
      <c r="H664" s="627"/>
      <c r="I664" s="627"/>
      <c r="J664" s="627"/>
      <c r="K664" s="627"/>
      <c r="L664" s="627"/>
      <c r="M664" s="627"/>
      <c r="N664" s="627"/>
      <c r="O664" s="627"/>
      <c r="P664" s="627"/>
      <c r="Q664" s="627"/>
      <c r="R664" s="627"/>
      <c r="S664" s="627"/>
      <c r="T664" s="627"/>
      <c r="U664" s="627"/>
      <c r="V664" s="627"/>
      <c r="W664" s="627"/>
      <c r="X664" s="627"/>
      <c r="Y664" s="627"/>
      <c r="Z664" s="627"/>
      <c r="AA664" s="627"/>
    </row>
    <row r="665" ht="14.25" customHeight="1">
      <c r="A665" s="627"/>
      <c r="B665" s="627"/>
      <c r="C665" s="627"/>
      <c r="D665" s="627"/>
      <c r="E665" s="627"/>
      <c r="F665" s="627"/>
      <c r="G665" s="627"/>
      <c r="H665" s="627"/>
      <c r="I665" s="627"/>
      <c r="J665" s="627"/>
      <c r="K665" s="627"/>
      <c r="L665" s="627"/>
      <c r="M665" s="627"/>
      <c r="N665" s="627"/>
      <c r="O665" s="627"/>
      <c r="P665" s="627"/>
      <c r="Q665" s="627"/>
      <c r="R665" s="627"/>
      <c r="S665" s="627"/>
      <c r="T665" s="627"/>
      <c r="U665" s="627"/>
      <c r="V665" s="627"/>
      <c r="W665" s="627"/>
      <c r="X665" s="627"/>
      <c r="Y665" s="627"/>
      <c r="Z665" s="627"/>
      <c r="AA665" s="627"/>
    </row>
    <row r="666" ht="14.25" customHeight="1">
      <c r="A666" s="627"/>
      <c r="B666" s="627"/>
      <c r="C666" s="627"/>
      <c r="D666" s="627"/>
      <c r="E666" s="627"/>
      <c r="F666" s="627"/>
      <c r="G666" s="627"/>
      <c r="H666" s="627"/>
      <c r="I666" s="627"/>
      <c r="J666" s="627"/>
      <c r="K666" s="627"/>
      <c r="L666" s="627"/>
      <c r="M666" s="627"/>
      <c r="N666" s="627"/>
      <c r="O666" s="627"/>
      <c r="P666" s="627"/>
      <c r="Q666" s="627"/>
      <c r="R666" s="627"/>
      <c r="S666" s="627"/>
      <c r="T666" s="627"/>
      <c r="U666" s="627"/>
      <c r="V666" s="627"/>
      <c r="W666" s="627"/>
      <c r="X666" s="627"/>
      <c r="Y666" s="627"/>
      <c r="Z666" s="627"/>
      <c r="AA666" s="627"/>
    </row>
    <row r="667" ht="14.25" customHeight="1">
      <c r="A667" s="627"/>
      <c r="B667" s="627"/>
      <c r="C667" s="627"/>
      <c r="D667" s="627"/>
      <c r="E667" s="627"/>
      <c r="F667" s="627"/>
      <c r="G667" s="627"/>
      <c r="H667" s="627"/>
      <c r="I667" s="627"/>
      <c r="J667" s="627"/>
      <c r="K667" s="627"/>
      <c r="L667" s="627"/>
      <c r="M667" s="627"/>
      <c r="N667" s="627"/>
      <c r="O667" s="627"/>
      <c r="P667" s="627"/>
      <c r="Q667" s="627"/>
      <c r="R667" s="627"/>
      <c r="S667" s="627"/>
      <c r="T667" s="627"/>
      <c r="U667" s="627"/>
      <c r="V667" s="627"/>
      <c r="W667" s="627"/>
      <c r="X667" s="627"/>
      <c r="Y667" s="627"/>
      <c r="Z667" s="627"/>
      <c r="AA667" s="627"/>
    </row>
    <row r="668" ht="14.25" customHeight="1">
      <c r="A668" s="627"/>
      <c r="B668" s="627"/>
      <c r="C668" s="627"/>
      <c r="D668" s="627"/>
      <c r="E668" s="627"/>
      <c r="F668" s="627"/>
      <c r="G668" s="627"/>
      <c r="H668" s="627"/>
      <c r="I668" s="627"/>
      <c r="J668" s="627"/>
      <c r="K668" s="627"/>
      <c r="L668" s="627"/>
      <c r="M668" s="627"/>
      <c r="N668" s="627"/>
      <c r="O668" s="627"/>
      <c r="P668" s="627"/>
      <c r="Q668" s="627"/>
      <c r="R668" s="627"/>
      <c r="S668" s="627"/>
      <c r="T668" s="627"/>
      <c r="U668" s="627"/>
      <c r="V668" s="627"/>
      <c r="W668" s="627"/>
      <c r="X668" s="627"/>
      <c r="Y668" s="627"/>
      <c r="Z668" s="627"/>
      <c r="AA668" s="627"/>
    </row>
    <row r="669" ht="14.25" customHeight="1">
      <c r="A669" s="627"/>
      <c r="B669" s="627"/>
      <c r="C669" s="627"/>
      <c r="D669" s="627"/>
      <c r="E669" s="627"/>
      <c r="F669" s="627"/>
      <c r="G669" s="627"/>
      <c r="H669" s="627"/>
      <c r="I669" s="627"/>
      <c r="J669" s="627"/>
      <c r="K669" s="627"/>
      <c r="L669" s="627"/>
      <c r="M669" s="627"/>
      <c r="N669" s="627"/>
      <c r="O669" s="627"/>
      <c r="P669" s="627"/>
      <c r="Q669" s="627"/>
      <c r="R669" s="627"/>
      <c r="S669" s="627"/>
      <c r="T669" s="627"/>
      <c r="U669" s="627"/>
      <c r="V669" s="627"/>
      <c r="W669" s="627"/>
      <c r="X669" s="627"/>
      <c r="Y669" s="627"/>
      <c r="Z669" s="627"/>
      <c r="AA669" s="627"/>
    </row>
    <row r="670" ht="14.25" customHeight="1">
      <c r="A670" s="627"/>
      <c r="B670" s="627"/>
      <c r="C670" s="627"/>
      <c r="D670" s="627"/>
      <c r="E670" s="627"/>
      <c r="F670" s="627"/>
      <c r="G670" s="627"/>
      <c r="H670" s="627"/>
      <c r="I670" s="627"/>
      <c r="J670" s="627"/>
      <c r="K670" s="627"/>
      <c r="L670" s="627"/>
      <c r="M670" s="627"/>
      <c r="N670" s="627"/>
      <c r="O670" s="627"/>
      <c r="P670" s="627"/>
      <c r="Q670" s="627"/>
      <c r="R670" s="627"/>
      <c r="S670" s="627"/>
      <c r="T670" s="627"/>
      <c r="U670" s="627"/>
      <c r="V670" s="627"/>
      <c r="W670" s="627"/>
      <c r="X670" s="627"/>
      <c r="Y670" s="627"/>
      <c r="Z670" s="627"/>
      <c r="AA670" s="627"/>
    </row>
    <row r="671" ht="14.25" customHeight="1">
      <c r="A671" s="627"/>
      <c r="B671" s="627"/>
      <c r="C671" s="627"/>
      <c r="D671" s="627"/>
      <c r="E671" s="627"/>
      <c r="F671" s="627"/>
      <c r="G671" s="627"/>
      <c r="H671" s="627"/>
      <c r="I671" s="627"/>
      <c r="J671" s="627"/>
      <c r="K671" s="627"/>
      <c r="L671" s="627"/>
      <c r="M671" s="627"/>
      <c r="N671" s="627"/>
      <c r="O671" s="627"/>
      <c r="P671" s="627"/>
      <c r="Q671" s="627"/>
      <c r="R671" s="627"/>
      <c r="S671" s="627"/>
      <c r="T671" s="627"/>
      <c r="U671" s="627"/>
      <c r="V671" s="627"/>
      <c r="W671" s="627"/>
      <c r="X671" s="627"/>
      <c r="Y671" s="627"/>
      <c r="Z671" s="627"/>
      <c r="AA671" s="627"/>
    </row>
    <row r="672" ht="14.25" customHeight="1">
      <c r="A672" s="627"/>
      <c r="B672" s="627"/>
      <c r="C672" s="627"/>
      <c r="D672" s="627"/>
      <c r="E672" s="627"/>
      <c r="F672" s="627"/>
      <c r="G672" s="627"/>
      <c r="H672" s="627"/>
      <c r="I672" s="627"/>
      <c r="J672" s="627"/>
      <c r="K672" s="627"/>
      <c r="L672" s="627"/>
      <c r="M672" s="627"/>
      <c r="N672" s="627"/>
      <c r="O672" s="627"/>
      <c r="P672" s="627"/>
      <c r="Q672" s="627"/>
      <c r="R672" s="627"/>
      <c r="S672" s="627"/>
      <c r="T672" s="627"/>
      <c r="U672" s="627"/>
      <c r="V672" s="627"/>
      <c r="W672" s="627"/>
      <c r="X672" s="627"/>
      <c r="Y672" s="627"/>
      <c r="Z672" s="627"/>
      <c r="AA672" s="627"/>
    </row>
    <row r="673" ht="14.25" customHeight="1">
      <c r="A673" s="627"/>
      <c r="B673" s="627"/>
      <c r="C673" s="627"/>
      <c r="D673" s="627"/>
      <c r="E673" s="627"/>
      <c r="F673" s="627"/>
      <c r="G673" s="627"/>
      <c r="H673" s="627"/>
      <c r="I673" s="627"/>
      <c r="J673" s="627"/>
      <c r="K673" s="627"/>
      <c r="L673" s="627"/>
      <c r="M673" s="627"/>
      <c r="N673" s="627"/>
      <c r="O673" s="627"/>
      <c r="P673" s="627"/>
      <c r="Q673" s="627"/>
      <c r="R673" s="627"/>
      <c r="S673" s="627"/>
      <c r="T673" s="627"/>
      <c r="U673" s="627"/>
      <c r="V673" s="627"/>
      <c r="W673" s="627"/>
      <c r="X673" s="627"/>
      <c r="Y673" s="627"/>
      <c r="Z673" s="627"/>
      <c r="AA673" s="627"/>
    </row>
    <row r="674" ht="14.25" customHeight="1">
      <c r="A674" s="627"/>
      <c r="B674" s="627"/>
      <c r="C674" s="627"/>
      <c r="D674" s="627"/>
      <c r="E674" s="627"/>
      <c r="F674" s="627"/>
      <c r="G674" s="627"/>
      <c r="H674" s="627"/>
      <c r="I674" s="627"/>
      <c r="J674" s="627"/>
      <c r="K674" s="627"/>
      <c r="L674" s="627"/>
      <c r="M674" s="627"/>
      <c r="N674" s="627"/>
      <c r="O674" s="627"/>
      <c r="P674" s="627"/>
      <c r="Q674" s="627"/>
      <c r="R674" s="627"/>
      <c r="S674" s="627"/>
      <c r="T674" s="627"/>
      <c r="U674" s="627"/>
      <c r="V674" s="627"/>
      <c r="W674" s="627"/>
      <c r="X674" s="627"/>
      <c r="Y674" s="627"/>
      <c r="Z674" s="627"/>
      <c r="AA674" s="627"/>
    </row>
    <row r="675" ht="14.25" customHeight="1">
      <c r="A675" s="627"/>
      <c r="B675" s="627"/>
      <c r="C675" s="627"/>
      <c r="D675" s="627"/>
      <c r="E675" s="627"/>
      <c r="F675" s="627"/>
      <c r="G675" s="627"/>
      <c r="H675" s="627"/>
      <c r="I675" s="627"/>
      <c r="J675" s="627"/>
      <c r="K675" s="627"/>
      <c r="L675" s="627"/>
      <c r="M675" s="627"/>
      <c r="N675" s="627"/>
      <c r="O675" s="627"/>
      <c r="P675" s="627"/>
      <c r="Q675" s="627"/>
      <c r="R675" s="627"/>
      <c r="S675" s="627"/>
      <c r="T675" s="627"/>
      <c r="U675" s="627"/>
      <c r="V675" s="627"/>
      <c r="W675" s="627"/>
      <c r="X675" s="627"/>
      <c r="Y675" s="627"/>
      <c r="Z675" s="627"/>
      <c r="AA675" s="627"/>
    </row>
    <row r="676" ht="14.25" customHeight="1">
      <c r="A676" s="627"/>
      <c r="B676" s="627"/>
      <c r="C676" s="627"/>
      <c r="D676" s="627"/>
      <c r="E676" s="627"/>
      <c r="F676" s="627"/>
      <c r="G676" s="627"/>
      <c r="H676" s="627"/>
      <c r="I676" s="627"/>
      <c r="J676" s="627"/>
      <c r="K676" s="627"/>
      <c r="L676" s="627"/>
      <c r="M676" s="627"/>
      <c r="N676" s="627"/>
      <c r="O676" s="627"/>
      <c r="P676" s="627"/>
      <c r="Q676" s="627"/>
      <c r="R676" s="627"/>
      <c r="S676" s="627"/>
      <c r="T676" s="627"/>
      <c r="U676" s="627"/>
      <c r="V676" s="627"/>
      <c r="W676" s="627"/>
      <c r="X676" s="627"/>
      <c r="Y676" s="627"/>
      <c r="Z676" s="627"/>
      <c r="AA676" s="627"/>
    </row>
    <row r="677" ht="14.25" customHeight="1">
      <c r="A677" s="627"/>
      <c r="B677" s="627"/>
      <c r="C677" s="627"/>
      <c r="D677" s="627"/>
      <c r="E677" s="627"/>
      <c r="F677" s="627"/>
      <c r="G677" s="627"/>
      <c r="H677" s="627"/>
      <c r="I677" s="627"/>
      <c r="J677" s="627"/>
      <c r="K677" s="627"/>
      <c r="L677" s="627"/>
      <c r="M677" s="627"/>
      <c r="N677" s="627"/>
      <c r="O677" s="627"/>
      <c r="P677" s="627"/>
      <c r="Q677" s="627"/>
      <c r="R677" s="627"/>
      <c r="S677" s="627"/>
      <c r="T677" s="627"/>
      <c r="U677" s="627"/>
      <c r="V677" s="627"/>
      <c r="W677" s="627"/>
      <c r="X677" s="627"/>
      <c r="Y677" s="627"/>
      <c r="Z677" s="627"/>
      <c r="AA677" s="627"/>
    </row>
    <row r="678" ht="14.25" customHeight="1">
      <c r="A678" s="627"/>
      <c r="B678" s="627"/>
      <c r="C678" s="627"/>
      <c r="D678" s="627"/>
      <c r="E678" s="627"/>
      <c r="F678" s="627"/>
      <c r="G678" s="627"/>
      <c r="H678" s="627"/>
      <c r="I678" s="627"/>
      <c r="J678" s="627"/>
      <c r="K678" s="627"/>
      <c r="L678" s="627"/>
      <c r="M678" s="627"/>
      <c r="N678" s="627"/>
      <c r="O678" s="627"/>
      <c r="P678" s="627"/>
      <c r="Q678" s="627"/>
      <c r="R678" s="627"/>
      <c r="S678" s="627"/>
      <c r="T678" s="627"/>
      <c r="U678" s="627"/>
      <c r="V678" s="627"/>
      <c r="W678" s="627"/>
      <c r="X678" s="627"/>
      <c r="Y678" s="627"/>
      <c r="Z678" s="627"/>
      <c r="AA678" s="627"/>
    </row>
    <row r="679" ht="14.25" customHeight="1">
      <c r="A679" s="627"/>
      <c r="B679" s="627"/>
      <c r="C679" s="627"/>
      <c r="D679" s="627"/>
      <c r="E679" s="627"/>
      <c r="F679" s="627"/>
      <c r="G679" s="627"/>
      <c r="H679" s="627"/>
      <c r="I679" s="627"/>
      <c r="J679" s="627"/>
      <c r="K679" s="627"/>
      <c r="L679" s="627"/>
      <c r="M679" s="627"/>
      <c r="N679" s="627"/>
      <c r="O679" s="627"/>
      <c r="P679" s="627"/>
      <c r="Q679" s="627"/>
      <c r="R679" s="627"/>
      <c r="S679" s="627"/>
      <c r="T679" s="627"/>
      <c r="U679" s="627"/>
      <c r="V679" s="627"/>
      <c r="W679" s="627"/>
      <c r="X679" s="627"/>
      <c r="Y679" s="627"/>
      <c r="Z679" s="627"/>
      <c r="AA679" s="627"/>
    </row>
    <row r="680" ht="14.25" customHeight="1">
      <c r="A680" s="627"/>
      <c r="B680" s="627"/>
      <c r="C680" s="627"/>
      <c r="D680" s="627"/>
      <c r="E680" s="627"/>
      <c r="F680" s="627"/>
      <c r="G680" s="627"/>
      <c r="H680" s="627"/>
      <c r="I680" s="627"/>
      <c r="J680" s="627"/>
      <c r="K680" s="627"/>
      <c r="L680" s="627"/>
      <c r="M680" s="627"/>
      <c r="N680" s="627"/>
      <c r="O680" s="627"/>
      <c r="P680" s="627"/>
      <c r="Q680" s="627"/>
      <c r="R680" s="627"/>
      <c r="S680" s="627"/>
      <c r="T680" s="627"/>
      <c r="U680" s="627"/>
      <c r="V680" s="627"/>
      <c r="W680" s="627"/>
      <c r="X680" s="627"/>
      <c r="Y680" s="627"/>
      <c r="Z680" s="627"/>
      <c r="AA680" s="627"/>
    </row>
    <row r="681" ht="14.25" customHeight="1">
      <c r="A681" s="627"/>
      <c r="B681" s="627"/>
      <c r="C681" s="627"/>
      <c r="D681" s="627"/>
      <c r="E681" s="627"/>
      <c r="F681" s="627"/>
      <c r="G681" s="627"/>
      <c r="H681" s="627"/>
      <c r="I681" s="627"/>
      <c r="J681" s="627"/>
      <c r="K681" s="627"/>
      <c r="L681" s="627"/>
      <c r="M681" s="627"/>
      <c r="N681" s="627"/>
      <c r="O681" s="627"/>
      <c r="P681" s="627"/>
      <c r="Q681" s="627"/>
      <c r="R681" s="627"/>
      <c r="S681" s="627"/>
      <c r="T681" s="627"/>
      <c r="U681" s="627"/>
      <c r="V681" s="627"/>
      <c r="W681" s="627"/>
      <c r="X681" s="627"/>
      <c r="Y681" s="627"/>
      <c r="Z681" s="627"/>
      <c r="AA681" s="627"/>
    </row>
    <row r="682" ht="14.25" customHeight="1">
      <c r="A682" s="627"/>
      <c r="B682" s="627"/>
      <c r="C682" s="627"/>
      <c r="D682" s="627"/>
      <c r="E682" s="627"/>
      <c r="F682" s="627"/>
      <c r="G682" s="627"/>
      <c r="H682" s="627"/>
      <c r="I682" s="627"/>
      <c r="J682" s="627"/>
      <c r="K682" s="627"/>
      <c r="L682" s="627"/>
      <c r="M682" s="627"/>
      <c r="N682" s="627"/>
      <c r="O682" s="627"/>
      <c r="P682" s="627"/>
      <c r="Q682" s="627"/>
      <c r="R682" s="627"/>
      <c r="S682" s="627"/>
      <c r="T682" s="627"/>
      <c r="U682" s="627"/>
      <c r="V682" s="627"/>
      <c r="W682" s="627"/>
      <c r="X682" s="627"/>
      <c r="Y682" s="627"/>
      <c r="Z682" s="627"/>
      <c r="AA682" s="627"/>
    </row>
    <row r="683" ht="14.25" customHeight="1">
      <c r="A683" s="627"/>
      <c r="B683" s="627"/>
      <c r="C683" s="627"/>
      <c r="D683" s="627"/>
      <c r="E683" s="627"/>
      <c r="F683" s="627"/>
      <c r="G683" s="627"/>
      <c r="H683" s="627"/>
      <c r="I683" s="627"/>
      <c r="J683" s="627"/>
      <c r="K683" s="627"/>
      <c r="L683" s="627"/>
      <c r="M683" s="627"/>
      <c r="N683" s="627"/>
      <c r="O683" s="627"/>
      <c r="P683" s="627"/>
      <c r="Q683" s="627"/>
      <c r="R683" s="627"/>
      <c r="S683" s="627"/>
      <c r="T683" s="627"/>
      <c r="U683" s="627"/>
      <c r="V683" s="627"/>
      <c r="W683" s="627"/>
      <c r="X683" s="627"/>
      <c r="Y683" s="627"/>
      <c r="Z683" s="627"/>
      <c r="AA683" s="627"/>
    </row>
    <row r="684" ht="14.25" customHeight="1">
      <c r="A684" s="627"/>
      <c r="B684" s="627"/>
      <c r="C684" s="627"/>
      <c r="D684" s="627"/>
      <c r="E684" s="627"/>
      <c r="F684" s="627"/>
      <c r="G684" s="627"/>
      <c r="H684" s="627"/>
      <c r="I684" s="627"/>
      <c r="J684" s="627"/>
      <c r="K684" s="627"/>
      <c r="L684" s="627"/>
      <c r="M684" s="627"/>
      <c r="N684" s="627"/>
      <c r="O684" s="627"/>
      <c r="P684" s="627"/>
      <c r="Q684" s="627"/>
      <c r="R684" s="627"/>
      <c r="S684" s="627"/>
      <c r="T684" s="627"/>
      <c r="U684" s="627"/>
      <c r="V684" s="627"/>
      <c r="W684" s="627"/>
      <c r="X684" s="627"/>
      <c r="Y684" s="627"/>
      <c r="Z684" s="627"/>
      <c r="AA684" s="627"/>
    </row>
    <row r="685" ht="14.25" customHeight="1">
      <c r="A685" s="627"/>
      <c r="B685" s="627"/>
      <c r="C685" s="627"/>
      <c r="D685" s="627"/>
      <c r="E685" s="627"/>
      <c r="F685" s="627"/>
      <c r="G685" s="627"/>
      <c r="H685" s="627"/>
      <c r="I685" s="627"/>
      <c r="J685" s="627"/>
      <c r="K685" s="627"/>
      <c r="L685" s="627"/>
      <c r="M685" s="627"/>
      <c r="N685" s="627"/>
      <c r="O685" s="627"/>
      <c r="P685" s="627"/>
      <c r="Q685" s="627"/>
      <c r="R685" s="627"/>
      <c r="S685" s="627"/>
      <c r="T685" s="627"/>
      <c r="U685" s="627"/>
      <c r="V685" s="627"/>
      <c r="W685" s="627"/>
      <c r="X685" s="627"/>
      <c r="Y685" s="627"/>
      <c r="Z685" s="627"/>
      <c r="AA685" s="627"/>
    </row>
    <row r="686" ht="14.25" customHeight="1">
      <c r="A686" s="627"/>
      <c r="B686" s="627"/>
      <c r="C686" s="627"/>
      <c r="D686" s="627"/>
      <c r="E686" s="627"/>
      <c r="F686" s="627"/>
      <c r="G686" s="627"/>
      <c r="H686" s="627"/>
      <c r="I686" s="627"/>
      <c r="J686" s="627"/>
      <c r="K686" s="627"/>
      <c r="L686" s="627"/>
      <c r="M686" s="627"/>
      <c r="N686" s="627"/>
      <c r="O686" s="627"/>
      <c r="P686" s="627"/>
      <c r="Q686" s="627"/>
      <c r="R686" s="627"/>
      <c r="S686" s="627"/>
      <c r="T686" s="627"/>
      <c r="U686" s="627"/>
      <c r="V686" s="627"/>
      <c r="W686" s="627"/>
      <c r="X686" s="627"/>
      <c r="Y686" s="627"/>
      <c r="Z686" s="627"/>
      <c r="AA686" s="627"/>
    </row>
    <row r="687" ht="14.25" customHeight="1">
      <c r="A687" s="627"/>
      <c r="B687" s="627"/>
      <c r="C687" s="627"/>
      <c r="D687" s="627"/>
      <c r="E687" s="627"/>
      <c r="F687" s="627"/>
      <c r="G687" s="627"/>
      <c r="H687" s="627"/>
      <c r="I687" s="627"/>
      <c r="J687" s="627"/>
      <c r="K687" s="627"/>
      <c r="L687" s="627"/>
      <c r="M687" s="627"/>
      <c r="N687" s="627"/>
      <c r="O687" s="627"/>
      <c r="P687" s="627"/>
      <c r="Q687" s="627"/>
      <c r="R687" s="627"/>
      <c r="S687" s="627"/>
      <c r="T687" s="627"/>
      <c r="U687" s="627"/>
      <c r="V687" s="627"/>
      <c r="W687" s="627"/>
      <c r="X687" s="627"/>
      <c r="Y687" s="627"/>
      <c r="Z687" s="627"/>
      <c r="AA687" s="627"/>
    </row>
    <row r="688" ht="14.25" customHeight="1">
      <c r="A688" s="627"/>
      <c r="B688" s="627"/>
      <c r="C688" s="627"/>
      <c r="D688" s="627"/>
      <c r="E688" s="627"/>
      <c r="F688" s="627"/>
      <c r="G688" s="627"/>
      <c r="H688" s="627"/>
      <c r="I688" s="627"/>
      <c r="J688" s="627"/>
      <c r="K688" s="627"/>
      <c r="L688" s="627"/>
      <c r="M688" s="627"/>
      <c r="N688" s="627"/>
      <c r="O688" s="627"/>
      <c r="P688" s="627"/>
      <c r="Q688" s="627"/>
      <c r="R688" s="627"/>
      <c r="S688" s="627"/>
      <c r="T688" s="627"/>
      <c r="U688" s="627"/>
      <c r="V688" s="627"/>
      <c r="W688" s="627"/>
      <c r="X688" s="627"/>
      <c r="Y688" s="627"/>
      <c r="Z688" s="627"/>
      <c r="AA688" s="627"/>
    </row>
    <row r="689" ht="14.25" customHeight="1">
      <c r="A689" s="627"/>
      <c r="B689" s="627"/>
      <c r="C689" s="627"/>
      <c r="D689" s="627"/>
      <c r="E689" s="627"/>
      <c r="F689" s="627"/>
      <c r="G689" s="627"/>
      <c r="H689" s="627"/>
      <c r="I689" s="627"/>
      <c r="J689" s="627"/>
      <c r="K689" s="627"/>
      <c r="L689" s="627"/>
      <c r="M689" s="627"/>
      <c r="N689" s="627"/>
      <c r="O689" s="627"/>
      <c r="P689" s="627"/>
      <c r="Q689" s="627"/>
      <c r="R689" s="627"/>
      <c r="S689" s="627"/>
      <c r="T689" s="627"/>
      <c r="U689" s="627"/>
      <c r="V689" s="627"/>
      <c r="W689" s="627"/>
      <c r="X689" s="627"/>
      <c r="Y689" s="627"/>
      <c r="Z689" s="627"/>
      <c r="AA689" s="627"/>
    </row>
    <row r="690" ht="14.25" customHeight="1">
      <c r="A690" s="627"/>
      <c r="B690" s="627"/>
      <c r="C690" s="627"/>
      <c r="D690" s="627"/>
      <c r="E690" s="627"/>
      <c r="F690" s="627"/>
      <c r="G690" s="627"/>
      <c r="H690" s="627"/>
      <c r="I690" s="627"/>
      <c r="J690" s="627"/>
      <c r="K690" s="627"/>
      <c r="L690" s="627"/>
      <c r="M690" s="627"/>
      <c r="N690" s="627"/>
      <c r="O690" s="627"/>
      <c r="P690" s="627"/>
      <c r="Q690" s="627"/>
      <c r="R690" s="627"/>
      <c r="S690" s="627"/>
      <c r="T690" s="627"/>
      <c r="U690" s="627"/>
      <c r="V690" s="627"/>
      <c r="W690" s="627"/>
      <c r="X690" s="627"/>
      <c r="Y690" s="627"/>
      <c r="Z690" s="627"/>
      <c r="AA690" s="627"/>
    </row>
    <row r="691" ht="14.25" customHeight="1">
      <c r="A691" s="627"/>
      <c r="B691" s="627"/>
      <c r="C691" s="627"/>
      <c r="D691" s="627"/>
      <c r="E691" s="627"/>
      <c r="F691" s="627"/>
      <c r="G691" s="627"/>
      <c r="H691" s="627"/>
      <c r="I691" s="627"/>
      <c r="J691" s="627"/>
      <c r="K691" s="627"/>
      <c r="L691" s="627"/>
      <c r="M691" s="627"/>
      <c r="N691" s="627"/>
      <c r="O691" s="627"/>
      <c r="P691" s="627"/>
      <c r="Q691" s="627"/>
      <c r="R691" s="627"/>
      <c r="S691" s="627"/>
      <c r="T691" s="627"/>
      <c r="U691" s="627"/>
      <c r="V691" s="627"/>
      <c r="W691" s="627"/>
      <c r="X691" s="627"/>
      <c r="Y691" s="627"/>
      <c r="Z691" s="627"/>
      <c r="AA691" s="627"/>
    </row>
    <row r="692" ht="14.25" customHeight="1">
      <c r="A692" s="627"/>
      <c r="B692" s="627"/>
      <c r="C692" s="627"/>
      <c r="D692" s="627"/>
      <c r="E692" s="627"/>
      <c r="F692" s="627"/>
      <c r="G692" s="627"/>
      <c r="H692" s="627"/>
      <c r="I692" s="627"/>
      <c r="J692" s="627"/>
      <c r="K692" s="627"/>
      <c r="L692" s="627"/>
      <c r="M692" s="627"/>
      <c r="N692" s="627"/>
      <c r="O692" s="627"/>
      <c r="P692" s="627"/>
      <c r="Q692" s="627"/>
      <c r="R692" s="627"/>
      <c r="S692" s="627"/>
      <c r="T692" s="627"/>
      <c r="U692" s="627"/>
      <c r="V692" s="627"/>
      <c r="W692" s="627"/>
      <c r="X692" s="627"/>
      <c r="Y692" s="627"/>
      <c r="Z692" s="627"/>
      <c r="AA692" s="627"/>
    </row>
    <row r="693" ht="14.25" customHeight="1">
      <c r="A693" s="627"/>
      <c r="B693" s="627"/>
      <c r="C693" s="627"/>
      <c r="D693" s="627"/>
      <c r="E693" s="627"/>
      <c r="F693" s="627"/>
      <c r="G693" s="627"/>
      <c r="H693" s="627"/>
      <c r="I693" s="627"/>
      <c r="J693" s="627"/>
      <c r="K693" s="627"/>
      <c r="L693" s="627"/>
      <c r="M693" s="627"/>
      <c r="N693" s="627"/>
      <c r="O693" s="627"/>
      <c r="P693" s="627"/>
      <c r="Q693" s="627"/>
      <c r="R693" s="627"/>
      <c r="S693" s="627"/>
      <c r="T693" s="627"/>
      <c r="U693" s="627"/>
      <c r="V693" s="627"/>
      <c r="W693" s="627"/>
      <c r="X693" s="627"/>
      <c r="Y693" s="627"/>
      <c r="Z693" s="627"/>
      <c r="AA693" s="627"/>
    </row>
    <row r="694" ht="14.25" customHeight="1">
      <c r="A694" s="627"/>
      <c r="B694" s="627"/>
      <c r="C694" s="627"/>
      <c r="D694" s="627"/>
      <c r="E694" s="627"/>
      <c r="F694" s="627"/>
      <c r="G694" s="627"/>
      <c r="H694" s="627"/>
      <c r="I694" s="627"/>
      <c r="J694" s="627"/>
      <c r="K694" s="627"/>
      <c r="L694" s="627"/>
      <c r="M694" s="627"/>
      <c r="N694" s="627"/>
      <c r="O694" s="627"/>
      <c r="P694" s="627"/>
      <c r="Q694" s="627"/>
      <c r="R694" s="627"/>
      <c r="S694" s="627"/>
      <c r="T694" s="627"/>
      <c r="U694" s="627"/>
      <c r="V694" s="627"/>
      <c r="W694" s="627"/>
      <c r="X694" s="627"/>
      <c r="Y694" s="627"/>
      <c r="Z694" s="627"/>
      <c r="AA694" s="627"/>
    </row>
    <row r="695" ht="14.25" customHeight="1">
      <c r="A695" s="627"/>
      <c r="B695" s="627"/>
      <c r="C695" s="627"/>
      <c r="D695" s="627"/>
      <c r="E695" s="627"/>
      <c r="F695" s="627"/>
      <c r="G695" s="627"/>
      <c r="H695" s="627"/>
      <c r="I695" s="627"/>
      <c r="J695" s="627"/>
      <c r="K695" s="627"/>
      <c r="L695" s="627"/>
      <c r="M695" s="627"/>
      <c r="N695" s="627"/>
      <c r="O695" s="627"/>
      <c r="P695" s="627"/>
      <c r="Q695" s="627"/>
      <c r="R695" s="627"/>
      <c r="S695" s="627"/>
      <c r="T695" s="627"/>
      <c r="U695" s="627"/>
      <c r="V695" s="627"/>
      <c r="W695" s="627"/>
      <c r="X695" s="627"/>
      <c r="Y695" s="627"/>
      <c r="Z695" s="627"/>
      <c r="AA695" s="627"/>
    </row>
    <row r="696" ht="14.25" customHeight="1">
      <c r="A696" s="627"/>
      <c r="B696" s="627"/>
      <c r="C696" s="627"/>
      <c r="D696" s="627"/>
      <c r="E696" s="627"/>
      <c r="F696" s="627"/>
      <c r="G696" s="627"/>
      <c r="H696" s="627"/>
      <c r="I696" s="627"/>
      <c r="J696" s="627"/>
      <c r="K696" s="627"/>
      <c r="L696" s="627"/>
      <c r="M696" s="627"/>
      <c r="N696" s="627"/>
      <c r="O696" s="627"/>
      <c r="P696" s="627"/>
      <c r="Q696" s="627"/>
      <c r="R696" s="627"/>
      <c r="S696" s="627"/>
      <c r="T696" s="627"/>
      <c r="U696" s="627"/>
      <c r="V696" s="627"/>
      <c r="W696" s="627"/>
      <c r="X696" s="627"/>
      <c r="Y696" s="627"/>
      <c r="Z696" s="627"/>
      <c r="AA696" s="627"/>
    </row>
    <row r="697" ht="14.25" customHeight="1">
      <c r="A697" s="627"/>
      <c r="B697" s="627"/>
      <c r="C697" s="627"/>
      <c r="D697" s="627"/>
      <c r="E697" s="627"/>
      <c r="F697" s="627"/>
      <c r="G697" s="627"/>
      <c r="H697" s="627"/>
      <c r="I697" s="627"/>
      <c r="J697" s="627"/>
      <c r="K697" s="627"/>
      <c r="L697" s="627"/>
      <c r="M697" s="627"/>
      <c r="N697" s="627"/>
      <c r="O697" s="627"/>
      <c r="P697" s="627"/>
      <c r="Q697" s="627"/>
      <c r="R697" s="627"/>
      <c r="S697" s="627"/>
      <c r="T697" s="627"/>
      <c r="U697" s="627"/>
      <c r="V697" s="627"/>
      <c r="W697" s="627"/>
      <c r="X697" s="627"/>
      <c r="Y697" s="627"/>
      <c r="Z697" s="627"/>
      <c r="AA697" s="627"/>
    </row>
    <row r="698" ht="14.25" customHeight="1">
      <c r="A698" s="627"/>
      <c r="B698" s="627"/>
      <c r="C698" s="627"/>
      <c r="D698" s="627"/>
      <c r="E698" s="627"/>
      <c r="F698" s="627"/>
      <c r="G698" s="627"/>
      <c r="H698" s="627"/>
      <c r="I698" s="627"/>
      <c r="J698" s="627"/>
      <c r="K698" s="627"/>
      <c r="L698" s="627"/>
      <c r="M698" s="627"/>
      <c r="N698" s="627"/>
      <c r="O698" s="627"/>
      <c r="P698" s="627"/>
      <c r="Q698" s="627"/>
      <c r="R698" s="627"/>
      <c r="S698" s="627"/>
      <c r="T698" s="627"/>
      <c r="U698" s="627"/>
      <c r="V698" s="627"/>
      <c r="W698" s="627"/>
      <c r="X698" s="627"/>
      <c r="Y698" s="627"/>
      <c r="Z698" s="627"/>
      <c r="AA698" s="627"/>
    </row>
    <row r="699" ht="14.25" customHeight="1">
      <c r="A699" s="627"/>
      <c r="B699" s="627"/>
      <c r="C699" s="627"/>
      <c r="D699" s="627"/>
      <c r="E699" s="627"/>
      <c r="F699" s="627"/>
      <c r="G699" s="627"/>
      <c r="H699" s="627"/>
      <c r="I699" s="627"/>
      <c r="J699" s="627"/>
      <c r="K699" s="627"/>
      <c r="L699" s="627"/>
      <c r="M699" s="627"/>
      <c r="N699" s="627"/>
      <c r="O699" s="627"/>
      <c r="P699" s="627"/>
      <c r="Q699" s="627"/>
      <c r="R699" s="627"/>
      <c r="S699" s="627"/>
      <c r="T699" s="627"/>
      <c r="U699" s="627"/>
      <c r="V699" s="627"/>
      <c r="W699" s="627"/>
      <c r="X699" s="627"/>
      <c r="Y699" s="627"/>
      <c r="Z699" s="627"/>
      <c r="AA699" s="627"/>
    </row>
    <row r="700" ht="14.25" customHeight="1">
      <c r="A700" s="627"/>
      <c r="B700" s="627"/>
      <c r="C700" s="627"/>
      <c r="D700" s="627"/>
      <c r="E700" s="627"/>
      <c r="F700" s="627"/>
      <c r="G700" s="627"/>
      <c r="H700" s="627"/>
      <c r="I700" s="627"/>
      <c r="J700" s="627"/>
      <c r="K700" s="627"/>
      <c r="L700" s="627"/>
      <c r="M700" s="627"/>
      <c r="N700" s="627"/>
      <c r="O700" s="627"/>
      <c r="P700" s="627"/>
      <c r="Q700" s="627"/>
      <c r="R700" s="627"/>
      <c r="S700" s="627"/>
      <c r="T700" s="627"/>
      <c r="U700" s="627"/>
      <c r="V700" s="627"/>
      <c r="W700" s="627"/>
      <c r="X700" s="627"/>
      <c r="Y700" s="627"/>
      <c r="Z700" s="627"/>
      <c r="AA700" s="627"/>
    </row>
    <row r="701" ht="14.25" customHeight="1">
      <c r="A701" s="627"/>
      <c r="B701" s="627"/>
      <c r="C701" s="627"/>
      <c r="D701" s="627"/>
      <c r="E701" s="627"/>
      <c r="F701" s="627"/>
      <c r="G701" s="627"/>
      <c r="H701" s="627"/>
      <c r="I701" s="627"/>
      <c r="J701" s="627"/>
      <c r="K701" s="627"/>
      <c r="L701" s="627"/>
      <c r="M701" s="627"/>
      <c r="N701" s="627"/>
      <c r="O701" s="627"/>
      <c r="P701" s="627"/>
      <c r="Q701" s="627"/>
      <c r="R701" s="627"/>
      <c r="S701" s="627"/>
      <c r="T701" s="627"/>
      <c r="U701" s="627"/>
      <c r="V701" s="627"/>
      <c r="W701" s="627"/>
      <c r="X701" s="627"/>
      <c r="Y701" s="627"/>
      <c r="Z701" s="627"/>
      <c r="AA701" s="627"/>
    </row>
    <row r="702" ht="14.25" customHeight="1">
      <c r="A702" s="627"/>
      <c r="B702" s="627"/>
      <c r="C702" s="627"/>
      <c r="D702" s="627"/>
      <c r="E702" s="627"/>
      <c r="F702" s="627"/>
      <c r="G702" s="627"/>
      <c r="H702" s="627"/>
      <c r="I702" s="627"/>
      <c r="J702" s="627"/>
      <c r="K702" s="627"/>
      <c r="L702" s="627"/>
      <c r="M702" s="627"/>
      <c r="N702" s="627"/>
      <c r="O702" s="627"/>
      <c r="P702" s="627"/>
      <c r="Q702" s="627"/>
      <c r="R702" s="627"/>
      <c r="S702" s="627"/>
      <c r="T702" s="627"/>
      <c r="U702" s="627"/>
      <c r="V702" s="627"/>
      <c r="W702" s="627"/>
      <c r="X702" s="627"/>
      <c r="Y702" s="627"/>
      <c r="Z702" s="627"/>
      <c r="AA702" s="627"/>
    </row>
    <row r="703" ht="14.25" customHeight="1">
      <c r="A703" s="627"/>
      <c r="B703" s="627"/>
      <c r="C703" s="627"/>
      <c r="D703" s="627"/>
      <c r="E703" s="627"/>
      <c r="F703" s="627"/>
      <c r="G703" s="627"/>
      <c r="H703" s="627"/>
      <c r="I703" s="627"/>
      <c r="J703" s="627"/>
      <c r="K703" s="627"/>
      <c r="L703" s="627"/>
      <c r="M703" s="627"/>
      <c r="N703" s="627"/>
      <c r="O703" s="627"/>
      <c r="P703" s="627"/>
      <c r="Q703" s="627"/>
      <c r="R703" s="627"/>
      <c r="S703" s="627"/>
      <c r="T703" s="627"/>
      <c r="U703" s="627"/>
      <c r="V703" s="627"/>
      <c r="W703" s="627"/>
      <c r="X703" s="627"/>
      <c r="Y703" s="627"/>
      <c r="Z703" s="627"/>
      <c r="AA703" s="627"/>
    </row>
    <row r="704" ht="14.25" customHeight="1">
      <c r="A704" s="627"/>
      <c r="B704" s="627"/>
      <c r="C704" s="627"/>
      <c r="D704" s="627"/>
      <c r="E704" s="627"/>
      <c r="F704" s="627"/>
      <c r="G704" s="627"/>
      <c r="H704" s="627"/>
      <c r="I704" s="627"/>
      <c r="J704" s="627"/>
      <c r="K704" s="627"/>
      <c r="L704" s="627"/>
      <c r="M704" s="627"/>
      <c r="N704" s="627"/>
      <c r="O704" s="627"/>
      <c r="P704" s="627"/>
      <c r="Q704" s="627"/>
      <c r="R704" s="627"/>
      <c r="S704" s="627"/>
      <c r="T704" s="627"/>
      <c r="U704" s="627"/>
      <c r="V704" s="627"/>
      <c r="W704" s="627"/>
      <c r="X704" s="627"/>
      <c r="Y704" s="627"/>
      <c r="Z704" s="627"/>
      <c r="AA704" s="627"/>
    </row>
    <row r="705" ht="14.25" customHeight="1">
      <c r="A705" s="627"/>
      <c r="B705" s="627"/>
      <c r="C705" s="627"/>
      <c r="D705" s="627"/>
      <c r="E705" s="627"/>
      <c r="F705" s="627"/>
      <c r="G705" s="627"/>
      <c r="H705" s="627"/>
      <c r="I705" s="627"/>
      <c r="J705" s="627"/>
      <c r="K705" s="627"/>
      <c r="L705" s="627"/>
      <c r="M705" s="627"/>
      <c r="N705" s="627"/>
      <c r="O705" s="627"/>
      <c r="P705" s="627"/>
      <c r="Q705" s="627"/>
      <c r="R705" s="627"/>
      <c r="S705" s="627"/>
      <c r="T705" s="627"/>
      <c r="U705" s="627"/>
      <c r="V705" s="627"/>
      <c r="W705" s="627"/>
      <c r="X705" s="627"/>
      <c r="Y705" s="627"/>
      <c r="Z705" s="627"/>
      <c r="AA705" s="627"/>
    </row>
    <row r="706" ht="14.25" customHeight="1">
      <c r="A706" s="627"/>
      <c r="B706" s="627"/>
      <c r="C706" s="627"/>
      <c r="D706" s="627"/>
      <c r="E706" s="627"/>
      <c r="F706" s="627"/>
      <c r="G706" s="627"/>
      <c r="H706" s="627"/>
      <c r="I706" s="627"/>
      <c r="J706" s="627"/>
      <c r="K706" s="627"/>
      <c r="L706" s="627"/>
      <c r="M706" s="627"/>
      <c r="N706" s="627"/>
      <c r="O706" s="627"/>
      <c r="P706" s="627"/>
      <c r="Q706" s="627"/>
      <c r="R706" s="627"/>
      <c r="S706" s="627"/>
      <c r="T706" s="627"/>
      <c r="U706" s="627"/>
      <c r="V706" s="627"/>
      <c r="W706" s="627"/>
      <c r="X706" s="627"/>
      <c r="Y706" s="627"/>
      <c r="Z706" s="627"/>
      <c r="AA706" s="627"/>
    </row>
    <row r="707" ht="14.25" customHeight="1">
      <c r="A707" s="627"/>
      <c r="B707" s="627"/>
      <c r="C707" s="627"/>
      <c r="D707" s="627"/>
      <c r="E707" s="627"/>
      <c r="F707" s="627"/>
      <c r="G707" s="627"/>
      <c r="H707" s="627"/>
      <c r="I707" s="627"/>
      <c r="J707" s="627"/>
      <c r="K707" s="627"/>
      <c r="L707" s="627"/>
      <c r="M707" s="627"/>
      <c r="N707" s="627"/>
      <c r="O707" s="627"/>
      <c r="P707" s="627"/>
      <c r="Q707" s="627"/>
      <c r="R707" s="627"/>
      <c r="S707" s="627"/>
      <c r="T707" s="627"/>
      <c r="U707" s="627"/>
      <c r="V707" s="627"/>
      <c r="W707" s="627"/>
      <c r="X707" s="627"/>
      <c r="Y707" s="627"/>
      <c r="Z707" s="627"/>
      <c r="AA707" s="627"/>
    </row>
    <row r="708" ht="14.25" customHeight="1">
      <c r="A708" s="627"/>
      <c r="B708" s="627"/>
      <c r="C708" s="627"/>
      <c r="D708" s="627"/>
      <c r="E708" s="627"/>
      <c r="F708" s="627"/>
      <c r="G708" s="627"/>
      <c r="H708" s="627"/>
      <c r="I708" s="627"/>
      <c r="J708" s="627"/>
      <c r="K708" s="627"/>
      <c r="L708" s="627"/>
      <c r="M708" s="627"/>
      <c r="N708" s="627"/>
      <c r="O708" s="627"/>
      <c r="P708" s="627"/>
      <c r="Q708" s="627"/>
      <c r="R708" s="627"/>
      <c r="S708" s="627"/>
      <c r="T708" s="627"/>
      <c r="U708" s="627"/>
      <c r="V708" s="627"/>
      <c r="W708" s="627"/>
      <c r="X708" s="627"/>
      <c r="Y708" s="627"/>
      <c r="Z708" s="627"/>
      <c r="AA708" s="627"/>
    </row>
    <row r="709" ht="14.25" customHeight="1">
      <c r="A709" s="627"/>
      <c r="B709" s="627"/>
      <c r="C709" s="627"/>
      <c r="D709" s="627"/>
      <c r="E709" s="627"/>
      <c r="F709" s="627"/>
      <c r="G709" s="627"/>
      <c r="H709" s="627"/>
      <c r="I709" s="627"/>
      <c r="J709" s="627"/>
      <c r="K709" s="627"/>
      <c r="L709" s="627"/>
      <c r="M709" s="627"/>
      <c r="N709" s="627"/>
      <c r="O709" s="627"/>
      <c r="P709" s="627"/>
      <c r="Q709" s="627"/>
      <c r="R709" s="627"/>
      <c r="S709" s="627"/>
      <c r="T709" s="627"/>
      <c r="U709" s="627"/>
      <c r="V709" s="627"/>
      <c r="W709" s="627"/>
      <c r="X709" s="627"/>
      <c r="Y709" s="627"/>
      <c r="Z709" s="627"/>
      <c r="AA709" s="627"/>
    </row>
    <row r="710" ht="14.25" customHeight="1">
      <c r="A710" s="627"/>
      <c r="B710" s="627"/>
      <c r="C710" s="627"/>
      <c r="D710" s="627"/>
      <c r="E710" s="627"/>
      <c r="F710" s="627"/>
      <c r="G710" s="627"/>
      <c r="H710" s="627"/>
      <c r="I710" s="627"/>
      <c r="J710" s="627"/>
      <c r="K710" s="627"/>
      <c r="L710" s="627"/>
      <c r="M710" s="627"/>
      <c r="N710" s="627"/>
      <c r="O710" s="627"/>
      <c r="P710" s="627"/>
      <c r="Q710" s="627"/>
      <c r="R710" s="627"/>
      <c r="S710" s="627"/>
      <c r="T710" s="627"/>
      <c r="U710" s="627"/>
      <c r="V710" s="627"/>
      <c r="W710" s="627"/>
      <c r="X710" s="627"/>
      <c r="Y710" s="627"/>
      <c r="Z710" s="627"/>
      <c r="AA710" s="627"/>
    </row>
    <row r="711" ht="14.25" customHeight="1">
      <c r="A711" s="627"/>
      <c r="B711" s="627"/>
      <c r="C711" s="627"/>
      <c r="D711" s="627"/>
      <c r="E711" s="627"/>
      <c r="F711" s="627"/>
      <c r="G711" s="627"/>
      <c r="H711" s="627"/>
      <c r="I711" s="627"/>
      <c r="J711" s="627"/>
      <c r="K711" s="627"/>
      <c r="L711" s="627"/>
      <c r="M711" s="627"/>
      <c r="N711" s="627"/>
      <c r="O711" s="627"/>
      <c r="P711" s="627"/>
      <c r="Q711" s="627"/>
      <c r="R711" s="627"/>
      <c r="S711" s="627"/>
      <c r="T711" s="627"/>
      <c r="U711" s="627"/>
      <c r="V711" s="627"/>
      <c r="W711" s="627"/>
      <c r="X711" s="627"/>
      <c r="Y711" s="627"/>
      <c r="Z711" s="627"/>
      <c r="AA711" s="627"/>
    </row>
    <row r="712" ht="14.25" customHeight="1">
      <c r="A712" s="627"/>
      <c r="B712" s="627"/>
      <c r="C712" s="627"/>
      <c r="D712" s="627"/>
      <c r="E712" s="627"/>
      <c r="F712" s="627"/>
      <c r="G712" s="627"/>
      <c r="H712" s="627"/>
      <c r="I712" s="627"/>
      <c r="J712" s="627"/>
      <c r="K712" s="627"/>
      <c r="L712" s="627"/>
      <c r="M712" s="627"/>
      <c r="N712" s="627"/>
      <c r="O712" s="627"/>
      <c r="P712" s="627"/>
      <c r="Q712" s="627"/>
      <c r="R712" s="627"/>
      <c r="S712" s="627"/>
      <c r="T712" s="627"/>
      <c r="U712" s="627"/>
      <c r="V712" s="627"/>
      <c r="W712" s="627"/>
      <c r="X712" s="627"/>
      <c r="Y712" s="627"/>
      <c r="Z712" s="627"/>
      <c r="AA712" s="627"/>
    </row>
    <row r="713" ht="14.25" customHeight="1">
      <c r="A713" s="627"/>
      <c r="B713" s="627"/>
      <c r="C713" s="627"/>
      <c r="D713" s="627"/>
      <c r="E713" s="627"/>
      <c r="F713" s="627"/>
      <c r="G713" s="627"/>
      <c r="H713" s="627"/>
      <c r="I713" s="627"/>
      <c r="J713" s="627"/>
      <c r="K713" s="627"/>
      <c r="L713" s="627"/>
      <c r="M713" s="627"/>
      <c r="N713" s="627"/>
      <c r="O713" s="627"/>
      <c r="P713" s="627"/>
      <c r="Q713" s="627"/>
      <c r="R713" s="627"/>
      <c r="S713" s="627"/>
      <c r="T713" s="627"/>
      <c r="U713" s="627"/>
      <c r="V713" s="627"/>
      <c r="W713" s="627"/>
      <c r="X713" s="627"/>
      <c r="Y713" s="627"/>
      <c r="Z713" s="627"/>
      <c r="AA713" s="627"/>
    </row>
    <row r="714" ht="14.25" customHeight="1">
      <c r="A714" s="627"/>
      <c r="B714" s="627"/>
      <c r="C714" s="627"/>
      <c r="D714" s="627"/>
      <c r="E714" s="627"/>
      <c r="F714" s="627"/>
      <c r="G714" s="627"/>
      <c r="H714" s="627"/>
      <c r="I714" s="627"/>
      <c r="J714" s="627"/>
      <c r="K714" s="627"/>
      <c r="L714" s="627"/>
      <c r="M714" s="627"/>
      <c r="N714" s="627"/>
      <c r="O714" s="627"/>
      <c r="P714" s="627"/>
      <c r="Q714" s="627"/>
      <c r="R714" s="627"/>
      <c r="S714" s="627"/>
      <c r="T714" s="627"/>
      <c r="U714" s="627"/>
      <c r="V714" s="627"/>
      <c r="W714" s="627"/>
      <c r="X714" s="627"/>
      <c r="Y714" s="627"/>
      <c r="Z714" s="627"/>
      <c r="AA714" s="627"/>
    </row>
    <row r="715" ht="14.25" customHeight="1">
      <c r="A715" s="627"/>
      <c r="B715" s="627"/>
      <c r="C715" s="627"/>
      <c r="D715" s="627"/>
      <c r="E715" s="627"/>
      <c r="F715" s="627"/>
      <c r="G715" s="627"/>
      <c r="H715" s="627"/>
      <c r="I715" s="627"/>
      <c r="J715" s="627"/>
      <c r="K715" s="627"/>
      <c r="L715" s="627"/>
      <c r="M715" s="627"/>
      <c r="N715" s="627"/>
      <c r="O715" s="627"/>
      <c r="P715" s="627"/>
      <c r="Q715" s="627"/>
      <c r="R715" s="627"/>
      <c r="S715" s="627"/>
      <c r="T715" s="627"/>
      <c r="U715" s="627"/>
      <c r="V715" s="627"/>
      <c r="W715" s="627"/>
      <c r="X715" s="627"/>
      <c r="Y715" s="627"/>
      <c r="Z715" s="627"/>
      <c r="AA715" s="627"/>
    </row>
    <row r="716" ht="14.25" customHeight="1">
      <c r="A716" s="627"/>
      <c r="B716" s="627"/>
      <c r="C716" s="627"/>
      <c r="D716" s="627"/>
      <c r="E716" s="627"/>
      <c r="F716" s="627"/>
      <c r="G716" s="627"/>
      <c r="H716" s="627"/>
      <c r="I716" s="627"/>
      <c r="J716" s="627"/>
      <c r="K716" s="627"/>
      <c r="L716" s="627"/>
      <c r="M716" s="627"/>
      <c r="N716" s="627"/>
      <c r="O716" s="627"/>
      <c r="P716" s="627"/>
      <c r="Q716" s="627"/>
      <c r="R716" s="627"/>
      <c r="S716" s="627"/>
      <c r="T716" s="627"/>
      <c r="U716" s="627"/>
      <c r="V716" s="627"/>
      <c r="W716" s="627"/>
      <c r="X716" s="627"/>
      <c r="Y716" s="627"/>
      <c r="Z716" s="627"/>
      <c r="AA716" s="627"/>
    </row>
    <row r="717" ht="14.25" customHeight="1">
      <c r="A717" s="627"/>
      <c r="B717" s="627"/>
      <c r="C717" s="627"/>
      <c r="D717" s="627"/>
      <c r="E717" s="627"/>
      <c r="F717" s="627"/>
      <c r="G717" s="627"/>
      <c r="H717" s="627"/>
      <c r="I717" s="627"/>
      <c r="J717" s="627"/>
      <c r="K717" s="627"/>
      <c r="L717" s="627"/>
      <c r="M717" s="627"/>
      <c r="N717" s="627"/>
      <c r="O717" s="627"/>
      <c r="P717" s="627"/>
      <c r="Q717" s="627"/>
      <c r="R717" s="627"/>
      <c r="S717" s="627"/>
      <c r="T717" s="627"/>
      <c r="U717" s="627"/>
      <c r="V717" s="627"/>
      <c r="W717" s="627"/>
      <c r="X717" s="627"/>
      <c r="Y717" s="627"/>
      <c r="Z717" s="627"/>
      <c r="AA717" s="627"/>
    </row>
    <row r="718" ht="14.25" customHeight="1">
      <c r="A718" s="627"/>
      <c r="B718" s="627"/>
      <c r="C718" s="627"/>
      <c r="D718" s="627"/>
      <c r="E718" s="627"/>
      <c r="F718" s="627"/>
      <c r="G718" s="627"/>
      <c r="H718" s="627"/>
      <c r="I718" s="627"/>
      <c r="J718" s="627"/>
      <c r="K718" s="627"/>
      <c r="L718" s="627"/>
      <c r="M718" s="627"/>
      <c r="N718" s="627"/>
      <c r="O718" s="627"/>
      <c r="P718" s="627"/>
      <c r="Q718" s="627"/>
      <c r="R718" s="627"/>
      <c r="S718" s="627"/>
      <c r="T718" s="627"/>
      <c r="U718" s="627"/>
      <c r="V718" s="627"/>
      <c r="W718" s="627"/>
      <c r="X718" s="627"/>
      <c r="Y718" s="627"/>
      <c r="Z718" s="627"/>
      <c r="AA718" s="627"/>
    </row>
    <row r="719" ht="14.25" customHeight="1">
      <c r="A719" s="627"/>
      <c r="B719" s="627"/>
      <c r="C719" s="627"/>
      <c r="D719" s="627"/>
      <c r="E719" s="627"/>
      <c r="F719" s="627"/>
      <c r="G719" s="627"/>
      <c r="H719" s="627"/>
      <c r="I719" s="627"/>
      <c r="J719" s="627"/>
      <c r="K719" s="627"/>
      <c r="L719" s="627"/>
      <c r="M719" s="627"/>
      <c r="N719" s="627"/>
      <c r="O719" s="627"/>
      <c r="P719" s="627"/>
      <c r="Q719" s="627"/>
      <c r="R719" s="627"/>
      <c r="S719" s="627"/>
      <c r="T719" s="627"/>
      <c r="U719" s="627"/>
      <c r="V719" s="627"/>
      <c r="W719" s="627"/>
      <c r="X719" s="627"/>
      <c r="Y719" s="627"/>
      <c r="Z719" s="627"/>
      <c r="AA719" s="627"/>
    </row>
    <row r="720" ht="14.25" customHeight="1">
      <c r="A720" s="627"/>
      <c r="B720" s="627"/>
      <c r="C720" s="627"/>
      <c r="D720" s="627"/>
      <c r="E720" s="627"/>
      <c r="F720" s="627"/>
      <c r="G720" s="627"/>
      <c r="H720" s="627"/>
      <c r="I720" s="627"/>
      <c r="J720" s="627"/>
      <c r="K720" s="627"/>
      <c r="L720" s="627"/>
      <c r="M720" s="627"/>
      <c r="N720" s="627"/>
      <c r="O720" s="627"/>
      <c r="P720" s="627"/>
      <c r="Q720" s="627"/>
      <c r="R720" s="627"/>
      <c r="S720" s="627"/>
      <c r="T720" s="627"/>
      <c r="U720" s="627"/>
      <c r="V720" s="627"/>
      <c r="W720" s="627"/>
      <c r="X720" s="627"/>
      <c r="Y720" s="627"/>
      <c r="Z720" s="627"/>
      <c r="AA720" s="627"/>
    </row>
    <row r="721" ht="14.25" customHeight="1">
      <c r="A721" s="627"/>
      <c r="B721" s="627"/>
      <c r="C721" s="627"/>
      <c r="D721" s="627"/>
      <c r="E721" s="627"/>
      <c r="F721" s="627"/>
      <c r="G721" s="627"/>
      <c r="H721" s="627"/>
      <c r="I721" s="627"/>
      <c r="J721" s="627"/>
      <c r="K721" s="627"/>
      <c r="L721" s="627"/>
      <c r="M721" s="627"/>
      <c r="N721" s="627"/>
      <c r="O721" s="627"/>
      <c r="P721" s="627"/>
      <c r="Q721" s="627"/>
      <c r="R721" s="627"/>
      <c r="S721" s="627"/>
      <c r="T721" s="627"/>
      <c r="U721" s="627"/>
      <c r="V721" s="627"/>
      <c r="W721" s="627"/>
      <c r="X721" s="627"/>
      <c r="Y721" s="627"/>
      <c r="Z721" s="627"/>
      <c r="AA721" s="627"/>
    </row>
    <row r="722" ht="14.25" customHeight="1">
      <c r="A722" s="627"/>
      <c r="B722" s="627"/>
      <c r="C722" s="627"/>
      <c r="D722" s="627"/>
      <c r="E722" s="627"/>
      <c r="F722" s="627"/>
      <c r="G722" s="627"/>
      <c r="H722" s="627"/>
      <c r="I722" s="627"/>
      <c r="J722" s="627"/>
      <c r="K722" s="627"/>
      <c r="L722" s="627"/>
      <c r="M722" s="627"/>
      <c r="N722" s="627"/>
      <c r="O722" s="627"/>
      <c r="P722" s="627"/>
      <c r="Q722" s="627"/>
      <c r="R722" s="627"/>
      <c r="S722" s="627"/>
      <c r="T722" s="627"/>
      <c r="U722" s="627"/>
      <c r="V722" s="627"/>
      <c r="W722" s="627"/>
      <c r="X722" s="627"/>
      <c r="Y722" s="627"/>
      <c r="Z722" s="627"/>
      <c r="AA722" s="627"/>
    </row>
    <row r="723" ht="14.25" customHeight="1">
      <c r="A723" s="627"/>
      <c r="B723" s="627"/>
      <c r="C723" s="627"/>
      <c r="D723" s="627"/>
      <c r="E723" s="627"/>
      <c r="F723" s="627"/>
      <c r="G723" s="627"/>
      <c r="H723" s="627"/>
      <c r="I723" s="627"/>
      <c r="J723" s="627"/>
      <c r="K723" s="627"/>
      <c r="L723" s="627"/>
      <c r="M723" s="627"/>
      <c r="N723" s="627"/>
      <c r="O723" s="627"/>
      <c r="P723" s="627"/>
      <c r="Q723" s="627"/>
      <c r="R723" s="627"/>
      <c r="S723" s="627"/>
      <c r="T723" s="627"/>
      <c r="U723" s="627"/>
      <c r="V723" s="627"/>
      <c r="W723" s="627"/>
      <c r="X723" s="627"/>
      <c r="Y723" s="627"/>
      <c r="Z723" s="627"/>
      <c r="AA723" s="627"/>
    </row>
    <row r="724" ht="14.25" customHeight="1">
      <c r="A724" s="627"/>
      <c r="B724" s="627"/>
      <c r="C724" s="627"/>
      <c r="D724" s="627"/>
      <c r="E724" s="627"/>
      <c r="F724" s="627"/>
      <c r="G724" s="627"/>
      <c r="H724" s="627"/>
      <c r="I724" s="627"/>
      <c r="J724" s="627"/>
      <c r="K724" s="627"/>
      <c r="L724" s="627"/>
      <c r="M724" s="627"/>
      <c r="N724" s="627"/>
      <c r="O724" s="627"/>
      <c r="P724" s="627"/>
      <c r="Q724" s="627"/>
      <c r="R724" s="627"/>
      <c r="S724" s="627"/>
      <c r="T724" s="627"/>
      <c r="U724" s="627"/>
      <c r="V724" s="627"/>
      <c r="W724" s="627"/>
      <c r="X724" s="627"/>
      <c r="Y724" s="627"/>
      <c r="Z724" s="627"/>
      <c r="AA724" s="627"/>
    </row>
    <row r="725" ht="14.25" customHeight="1">
      <c r="A725" s="627"/>
      <c r="B725" s="627"/>
      <c r="C725" s="627"/>
      <c r="D725" s="627"/>
      <c r="E725" s="627"/>
      <c r="F725" s="627"/>
      <c r="G725" s="627"/>
      <c r="H725" s="627"/>
      <c r="I725" s="627"/>
      <c r="J725" s="627"/>
      <c r="K725" s="627"/>
      <c r="L725" s="627"/>
      <c r="M725" s="627"/>
      <c r="N725" s="627"/>
      <c r="O725" s="627"/>
      <c r="P725" s="627"/>
      <c r="Q725" s="627"/>
      <c r="R725" s="627"/>
      <c r="S725" s="627"/>
      <c r="T725" s="627"/>
      <c r="U725" s="627"/>
      <c r="V725" s="627"/>
      <c r="W725" s="627"/>
      <c r="X725" s="627"/>
      <c r="Y725" s="627"/>
      <c r="Z725" s="627"/>
      <c r="AA725" s="627"/>
    </row>
    <row r="726" ht="14.25" customHeight="1">
      <c r="A726" s="627"/>
      <c r="B726" s="627"/>
      <c r="C726" s="627"/>
      <c r="D726" s="627"/>
      <c r="E726" s="627"/>
      <c r="F726" s="627"/>
      <c r="G726" s="627"/>
      <c r="H726" s="627"/>
      <c r="I726" s="627"/>
      <c r="J726" s="627"/>
      <c r="K726" s="627"/>
      <c r="L726" s="627"/>
      <c r="M726" s="627"/>
      <c r="N726" s="627"/>
      <c r="O726" s="627"/>
      <c r="P726" s="627"/>
      <c r="Q726" s="627"/>
      <c r="R726" s="627"/>
      <c r="S726" s="627"/>
      <c r="T726" s="627"/>
      <c r="U726" s="627"/>
      <c r="V726" s="627"/>
      <c r="W726" s="627"/>
      <c r="X726" s="627"/>
      <c r="Y726" s="627"/>
      <c r="Z726" s="627"/>
      <c r="AA726" s="627"/>
    </row>
    <row r="727" ht="14.25" customHeight="1">
      <c r="A727" s="627"/>
      <c r="B727" s="627"/>
      <c r="C727" s="627"/>
      <c r="D727" s="627"/>
      <c r="E727" s="627"/>
      <c r="F727" s="627"/>
      <c r="G727" s="627"/>
      <c r="H727" s="627"/>
      <c r="I727" s="627"/>
      <c r="J727" s="627"/>
      <c r="K727" s="627"/>
      <c r="L727" s="627"/>
      <c r="M727" s="627"/>
      <c r="N727" s="627"/>
      <c r="O727" s="627"/>
      <c r="P727" s="627"/>
      <c r="Q727" s="627"/>
      <c r="R727" s="627"/>
      <c r="S727" s="627"/>
      <c r="T727" s="627"/>
      <c r="U727" s="627"/>
      <c r="V727" s="627"/>
      <c r="W727" s="627"/>
      <c r="X727" s="627"/>
      <c r="Y727" s="627"/>
      <c r="Z727" s="627"/>
      <c r="AA727" s="627"/>
    </row>
    <row r="728" ht="14.25" customHeight="1">
      <c r="A728" s="627"/>
      <c r="B728" s="627"/>
      <c r="C728" s="627"/>
      <c r="D728" s="627"/>
      <c r="E728" s="627"/>
      <c r="F728" s="627"/>
      <c r="G728" s="627"/>
      <c r="H728" s="627"/>
      <c r="I728" s="627"/>
      <c r="J728" s="627"/>
      <c r="K728" s="627"/>
      <c r="L728" s="627"/>
      <c r="M728" s="627"/>
      <c r="N728" s="627"/>
      <c r="O728" s="627"/>
      <c r="P728" s="627"/>
      <c r="Q728" s="627"/>
      <c r="R728" s="627"/>
      <c r="S728" s="627"/>
      <c r="T728" s="627"/>
      <c r="U728" s="627"/>
      <c r="V728" s="627"/>
      <c r="W728" s="627"/>
      <c r="X728" s="627"/>
      <c r="Y728" s="627"/>
      <c r="Z728" s="627"/>
      <c r="AA728" s="627"/>
    </row>
    <row r="729" ht="14.25" customHeight="1">
      <c r="A729" s="627"/>
      <c r="B729" s="627"/>
      <c r="C729" s="627"/>
      <c r="D729" s="627"/>
      <c r="E729" s="627"/>
      <c r="F729" s="627"/>
      <c r="G729" s="627"/>
      <c r="H729" s="627"/>
      <c r="I729" s="627"/>
      <c r="J729" s="627"/>
      <c r="K729" s="627"/>
      <c r="L729" s="627"/>
      <c r="M729" s="627"/>
      <c r="N729" s="627"/>
      <c r="O729" s="627"/>
      <c r="P729" s="627"/>
      <c r="Q729" s="627"/>
      <c r="R729" s="627"/>
      <c r="S729" s="627"/>
      <c r="T729" s="627"/>
      <c r="U729" s="627"/>
      <c r="V729" s="627"/>
      <c r="W729" s="627"/>
      <c r="X729" s="627"/>
      <c r="Y729" s="627"/>
      <c r="Z729" s="627"/>
      <c r="AA729" s="627"/>
    </row>
    <row r="730" ht="14.25" customHeight="1">
      <c r="A730" s="627"/>
      <c r="B730" s="627"/>
      <c r="C730" s="627"/>
      <c r="D730" s="627"/>
      <c r="E730" s="627"/>
      <c r="F730" s="627"/>
      <c r="G730" s="627"/>
      <c r="H730" s="627"/>
      <c r="I730" s="627"/>
      <c r="J730" s="627"/>
      <c r="K730" s="627"/>
      <c r="L730" s="627"/>
      <c r="M730" s="627"/>
      <c r="N730" s="627"/>
      <c r="O730" s="627"/>
      <c r="P730" s="627"/>
      <c r="Q730" s="627"/>
      <c r="R730" s="627"/>
      <c r="S730" s="627"/>
      <c r="T730" s="627"/>
      <c r="U730" s="627"/>
      <c r="V730" s="627"/>
      <c r="W730" s="627"/>
      <c r="X730" s="627"/>
      <c r="Y730" s="627"/>
      <c r="Z730" s="627"/>
      <c r="AA730" s="627"/>
    </row>
    <row r="731" ht="14.25" customHeight="1">
      <c r="A731" s="627"/>
      <c r="B731" s="627"/>
      <c r="C731" s="627"/>
      <c r="D731" s="627"/>
      <c r="E731" s="627"/>
      <c r="F731" s="627"/>
      <c r="G731" s="627"/>
      <c r="H731" s="627"/>
      <c r="I731" s="627"/>
      <c r="J731" s="627"/>
      <c r="K731" s="627"/>
      <c r="L731" s="627"/>
      <c r="M731" s="627"/>
      <c r="N731" s="627"/>
      <c r="O731" s="627"/>
      <c r="P731" s="627"/>
      <c r="Q731" s="627"/>
      <c r="R731" s="627"/>
      <c r="S731" s="627"/>
      <c r="T731" s="627"/>
      <c r="U731" s="627"/>
      <c r="V731" s="627"/>
      <c r="W731" s="627"/>
      <c r="X731" s="627"/>
      <c r="Y731" s="627"/>
      <c r="Z731" s="627"/>
      <c r="AA731" s="627"/>
    </row>
    <row r="732" ht="14.25" customHeight="1">
      <c r="A732" s="627"/>
      <c r="B732" s="627"/>
      <c r="C732" s="627"/>
      <c r="D732" s="627"/>
      <c r="E732" s="627"/>
      <c r="F732" s="627"/>
      <c r="G732" s="627"/>
      <c r="H732" s="627"/>
      <c r="I732" s="627"/>
      <c r="J732" s="627"/>
      <c r="K732" s="627"/>
      <c r="L732" s="627"/>
      <c r="M732" s="627"/>
      <c r="N732" s="627"/>
      <c r="O732" s="627"/>
      <c r="P732" s="627"/>
      <c r="Q732" s="627"/>
      <c r="R732" s="627"/>
      <c r="S732" s="627"/>
      <c r="T732" s="627"/>
      <c r="U732" s="627"/>
      <c r="V732" s="627"/>
      <c r="W732" s="627"/>
      <c r="X732" s="627"/>
      <c r="Y732" s="627"/>
      <c r="Z732" s="627"/>
      <c r="AA732" s="627"/>
    </row>
    <row r="733" ht="14.25" customHeight="1">
      <c r="A733" s="627"/>
      <c r="B733" s="627"/>
      <c r="C733" s="627"/>
      <c r="D733" s="627"/>
      <c r="E733" s="627"/>
      <c r="F733" s="627"/>
      <c r="G733" s="627"/>
      <c r="H733" s="627"/>
      <c r="I733" s="627"/>
      <c r="J733" s="627"/>
      <c r="K733" s="627"/>
      <c r="L733" s="627"/>
      <c r="M733" s="627"/>
      <c r="N733" s="627"/>
      <c r="O733" s="627"/>
      <c r="P733" s="627"/>
      <c r="Q733" s="627"/>
      <c r="R733" s="627"/>
      <c r="S733" s="627"/>
      <c r="T733" s="627"/>
      <c r="U733" s="627"/>
      <c r="V733" s="627"/>
      <c r="W733" s="627"/>
      <c r="X733" s="627"/>
      <c r="Y733" s="627"/>
      <c r="Z733" s="627"/>
      <c r="AA733" s="627"/>
    </row>
    <row r="734" ht="14.25" customHeight="1">
      <c r="A734" s="627"/>
      <c r="B734" s="627"/>
      <c r="C734" s="627"/>
      <c r="D734" s="627"/>
      <c r="E734" s="627"/>
      <c r="F734" s="627"/>
      <c r="G734" s="627"/>
      <c r="H734" s="627"/>
      <c r="I734" s="627"/>
      <c r="J734" s="627"/>
      <c r="K734" s="627"/>
      <c r="L734" s="627"/>
      <c r="M734" s="627"/>
      <c r="N734" s="627"/>
      <c r="O734" s="627"/>
      <c r="P734" s="627"/>
      <c r="Q734" s="627"/>
      <c r="R734" s="627"/>
      <c r="S734" s="627"/>
      <c r="T734" s="627"/>
      <c r="U734" s="627"/>
      <c r="V734" s="627"/>
      <c r="W734" s="627"/>
      <c r="X734" s="627"/>
      <c r="Y734" s="627"/>
      <c r="Z734" s="627"/>
      <c r="AA734" s="627"/>
    </row>
    <row r="735" ht="14.25" customHeight="1">
      <c r="A735" s="627"/>
      <c r="B735" s="627"/>
      <c r="C735" s="627"/>
      <c r="D735" s="627"/>
      <c r="E735" s="627"/>
      <c r="F735" s="627"/>
      <c r="G735" s="627"/>
      <c r="H735" s="627"/>
      <c r="I735" s="627"/>
      <c r="J735" s="627"/>
      <c r="K735" s="627"/>
      <c r="L735" s="627"/>
      <c r="M735" s="627"/>
      <c r="N735" s="627"/>
      <c r="O735" s="627"/>
      <c r="P735" s="627"/>
      <c r="Q735" s="627"/>
      <c r="R735" s="627"/>
      <c r="S735" s="627"/>
      <c r="T735" s="627"/>
      <c r="U735" s="627"/>
      <c r="V735" s="627"/>
      <c r="W735" s="627"/>
      <c r="X735" s="627"/>
      <c r="Y735" s="627"/>
      <c r="Z735" s="627"/>
      <c r="AA735" s="627"/>
    </row>
    <row r="736" ht="14.25" customHeight="1">
      <c r="A736" s="627"/>
      <c r="B736" s="627"/>
      <c r="C736" s="627"/>
      <c r="D736" s="627"/>
      <c r="E736" s="627"/>
      <c r="F736" s="627"/>
      <c r="G736" s="627"/>
      <c r="H736" s="627"/>
      <c r="I736" s="627"/>
      <c r="J736" s="627"/>
      <c r="K736" s="627"/>
      <c r="L736" s="627"/>
      <c r="M736" s="627"/>
      <c r="N736" s="627"/>
      <c r="O736" s="627"/>
      <c r="P736" s="627"/>
      <c r="Q736" s="627"/>
      <c r="R736" s="627"/>
      <c r="S736" s="627"/>
      <c r="T736" s="627"/>
      <c r="U736" s="627"/>
      <c r="V736" s="627"/>
      <c r="W736" s="627"/>
      <c r="X736" s="627"/>
      <c r="Y736" s="627"/>
      <c r="Z736" s="627"/>
      <c r="AA736" s="627"/>
    </row>
    <row r="737" ht="14.25" customHeight="1">
      <c r="A737" s="627"/>
      <c r="B737" s="627"/>
      <c r="C737" s="627"/>
      <c r="D737" s="627"/>
      <c r="E737" s="627"/>
      <c r="F737" s="627"/>
      <c r="G737" s="627"/>
      <c r="H737" s="627"/>
      <c r="I737" s="627"/>
      <c r="J737" s="627"/>
      <c r="K737" s="627"/>
      <c r="L737" s="627"/>
      <c r="M737" s="627"/>
      <c r="N737" s="627"/>
      <c r="O737" s="627"/>
      <c r="P737" s="627"/>
      <c r="Q737" s="627"/>
      <c r="R737" s="627"/>
      <c r="S737" s="627"/>
      <c r="T737" s="627"/>
      <c r="U737" s="627"/>
      <c r="V737" s="627"/>
      <c r="W737" s="627"/>
      <c r="X737" s="627"/>
      <c r="Y737" s="627"/>
      <c r="Z737" s="627"/>
      <c r="AA737" s="627"/>
    </row>
    <row r="738" ht="14.25" customHeight="1">
      <c r="A738" s="627"/>
      <c r="B738" s="627"/>
      <c r="C738" s="627"/>
      <c r="D738" s="627"/>
      <c r="E738" s="627"/>
      <c r="F738" s="627"/>
      <c r="G738" s="627"/>
      <c r="H738" s="627"/>
      <c r="I738" s="627"/>
      <c r="J738" s="627"/>
      <c r="K738" s="627"/>
      <c r="L738" s="627"/>
      <c r="M738" s="627"/>
      <c r="N738" s="627"/>
      <c r="O738" s="627"/>
      <c r="P738" s="627"/>
      <c r="Q738" s="627"/>
      <c r="R738" s="627"/>
      <c r="S738" s="627"/>
      <c r="T738" s="627"/>
      <c r="U738" s="627"/>
      <c r="V738" s="627"/>
      <c r="W738" s="627"/>
      <c r="X738" s="627"/>
      <c r="Y738" s="627"/>
      <c r="Z738" s="627"/>
      <c r="AA738" s="627"/>
    </row>
    <row r="739" ht="14.25" customHeight="1">
      <c r="A739" s="627"/>
      <c r="B739" s="627"/>
      <c r="C739" s="627"/>
      <c r="D739" s="627"/>
      <c r="E739" s="627"/>
      <c r="F739" s="627"/>
      <c r="G739" s="627"/>
      <c r="H739" s="627"/>
      <c r="I739" s="627"/>
      <c r="J739" s="627"/>
      <c r="K739" s="627"/>
      <c r="L739" s="627"/>
      <c r="M739" s="627"/>
      <c r="N739" s="627"/>
      <c r="O739" s="627"/>
      <c r="P739" s="627"/>
      <c r="Q739" s="627"/>
      <c r="R739" s="627"/>
      <c r="S739" s="627"/>
      <c r="T739" s="627"/>
      <c r="U739" s="627"/>
      <c r="V739" s="627"/>
      <c r="W739" s="627"/>
      <c r="X739" s="627"/>
      <c r="Y739" s="627"/>
      <c r="Z739" s="627"/>
      <c r="AA739" s="627"/>
    </row>
    <row r="740" ht="14.25" customHeight="1">
      <c r="A740" s="627"/>
      <c r="B740" s="627"/>
      <c r="C740" s="627"/>
      <c r="D740" s="627"/>
      <c r="E740" s="627"/>
      <c r="F740" s="627"/>
      <c r="G740" s="627"/>
      <c r="H740" s="627"/>
      <c r="I740" s="627"/>
      <c r="J740" s="627"/>
      <c r="K740" s="627"/>
      <c r="L740" s="627"/>
      <c r="M740" s="627"/>
      <c r="N740" s="627"/>
      <c r="O740" s="627"/>
      <c r="P740" s="627"/>
      <c r="Q740" s="627"/>
      <c r="R740" s="627"/>
      <c r="S740" s="627"/>
      <c r="T740" s="627"/>
      <c r="U740" s="627"/>
      <c r="V740" s="627"/>
      <c r="W740" s="627"/>
      <c r="X740" s="627"/>
      <c r="Y740" s="627"/>
      <c r="Z740" s="627"/>
      <c r="AA740" s="627"/>
    </row>
    <row r="741" ht="14.25" customHeight="1">
      <c r="A741" s="627"/>
      <c r="B741" s="627"/>
      <c r="C741" s="627"/>
      <c r="D741" s="627"/>
      <c r="E741" s="627"/>
      <c r="F741" s="627"/>
      <c r="G741" s="627"/>
      <c r="H741" s="627"/>
      <c r="I741" s="627"/>
      <c r="J741" s="627"/>
      <c r="K741" s="627"/>
      <c r="L741" s="627"/>
      <c r="M741" s="627"/>
      <c r="N741" s="627"/>
      <c r="O741" s="627"/>
      <c r="P741" s="627"/>
      <c r="Q741" s="627"/>
      <c r="R741" s="627"/>
      <c r="S741" s="627"/>
      <c r="T741" s="627"/>
      <c r="U741" s="627"/>
      <c r="V741" s="627"/>
      <c r="W741" s="627"/>
      <c r="X741" s="627"/>
      <c r="Y741" s="627"/>
      <c r="Z741" s="627"/>
      <c r="AA741" s="627"/>
    </row>
    <row r="742" ht="14.25" customHeight="1">
      <c r="A742" s="627"/>
      <c r="B742" s="627"/>
      <c r="C742" s="627"/>
      <c r="D742" s="627"/>
      <c r="E742" s="627"/>
      <c r="F742" s="627"/>
      <c r="G742" s="627"/>
      <c r="H742" s="627"/>
      <c r="I742" s="627"/>
      <c r="J742" s="627"/>
      <c r="K742" s="627"/>
      <c r="L742" s="627"/>
      <c r="M742" s="627"/>
      <c r="N742" s="627"/>
      <c r="O742" s="627"/>
      <c r="P742" s="627"/>
      <c r="Q742" s="627"/>
      <c r="R742" s="627"/>
      <c r="S742" s="627"/>
      <c r="T742" s="627"/>
      <c r="U742" s="627"/>
      <c r="V742" s="627"/>
      <c r="W742" s="627"/>
      <c r="X742" s="627"/>
      <c r="Y742" s="627"/>
      <c r="Z742" s="627"/>
      <c r="AA742" s="627"/>
    </row>
    <row r="743" ht="14.25" customHeight="1">
      <c r="A743" s="627"/>
      <c r="B743" s="627"/>
      <c r="C743" s="627"/>
      <c r="D743" s="627"/>
      <c r="E743" s="627"/>
      <c r="F743" s="627"/>
      <c r="G743" s="627"/>
      <c r="H743" s="627"/>
      <c r="I743" s="627"/>
      <c r="J743" s="627"/>
      <c r="K743" s="627"/>
      <c r="L743" s="627"/>
      <c r="M743" s="627"/>
      <c r="N743" s="627"/>
      <c r="O743" s="627"/>
      <c r="P743" s="627"/>
      <c r="Q743" s="627"/>
      <c r="R743" s="627"/>
      <c r="S743" s="627"/>
      <c r="T743" s="627"/>
      <c r="U743" s="627"/>
      <c r="V743" s="627"/>
      <c r="W743" s="627"/>
      <c r="X743" s="627"/>
      <c r="Y743" s="627"/>
      <c r="Z743" s="627"/>
      <c r="AA743" s="627"/>
    </row>
    <row r="744" ht="14.25" customHeight="1">
      <c r="A744" s="627"/>
      <c r="B744" s="627"/>
      <c r="C744" s="627"/>
      <c r="D744" s="627"/>
      <c r="E744" s="627"/>
      <c r="F744" s="627"/>
      <c r="G744" s="627"/>
      <c r="H744" s="627"/>
      <c r="I744" s="627"/>
      <c r="J744" s="627"/>
      <c r="K744" s="627"/>
      <c r="L744" s="627"/>
      <c r="M744" s="627"/>
      <c r="N744" s="627"/>
      <c r="O744" s="627"/>
      <c r="P744" s="627"/>
      <c r="Q744" s="627"/>
      <c r="R744" s="627"/>
      <c r="S744" s="627"/>
      <c r="T744" s="627"/>
      <c r="U744" s="627"/>
      <c r="V744" s="627"/>
      <c r="W744" s="627"/>
      <c r="X744" s="627"/>
      <c r="Y744" s="627"/>
      <c r="Z744" s="627"/>
      <c r="AA744" s="627"/>
    </row>
    <row r="745" ht="14.25" customHeight="1">
      <c r="A745" s="627"/>
      <c r="B745" s="627"/>
      <c r="C745" s="627"/>
      <c r="D745" s="627"/>
      <c r="E745" s="627"/>
      <c r="F745" s="627"/>
      <c r="G745" s="627"/>
      <c r="H745" s="627"/>
      <c r="I745" s="627"/>
      <c r="J745" s="627"/>
      <c r="K745" s="627"/>
      <c r="L745" s="627"/>
      <c r="M745" s="627"/>
      <c r="N745" s="627"/>
      <c r="O745" s="627"/>
      <c r="P745" s="627"/>
      <c r="Q745" s="627"/>
      <c r="R745" s="627"/>
      <c r="S745" s="627"/>
      <c r="T745" s="627"/>
      <c r="U745" s="627"/>
      <c r="V745" s="627"/>
      <c r="W745" s="627"/>
      <c r="X745" s="627"/>
      <c r="Y745" s="627"/>
      <c r="Z745" s="627"/>
      <c r="AA745" s="627"/>
    </row>
    <row r="746" ht="14.25" customHeight="1">
      <c r="A746" s="627"/>
      <c r="B746" s="627"/>
      <c r="C746" s="627"/>
      <c r="D746" s="627"/>
      <c r="E746" s="627"/>
      <c r="F746" s="627"/>
      <c r="G746" s="627"/>
      <c r="H746" s="627"/>
      <c r="I746" s="627"/>
      <c r="J746" s="627"/>
      <c r="K746" s="627"/>
      <c r="L746" s="627"/>
      <c r="M746" s="627"/>
      <c r="N746" s="627"/>
      <c r="O746" s="627"/>
      <c r="P746" s="627"/>
      <c r="Q746" s="627"/>
      <c r="R746" s="627"/>
      <c r="S746" s="627"/>
      <c r="T746" s="627"/>
      <c r="U746" s="627"/>
      <c r="V746" s="627"/>
      <c r="W746" s="627"/>
      <c r="X746" s="627"/>
      <c r="Y746" s="627"/>
      <c r="Z746" s="627"/>
      <c r="AA746" s="627"/>
    </row>
    <row r="747" ht="14.25" customHeight="1">
      <c r="A747" s="627"/>
      <c r="B747" s="627"/>
      <c r="C747" s="627"/>
      <c r="D747" s="627"/>
      <c r="E747" s="627"/>
      <c r="F747" s="627"/>
      <c r="G747" s="627"/>
      <c r="H747" s="627"/>
      <c r="I747" s="627"/>
      <c r="J747" s="627"/>
      <c r="K747" s="627"/>
      <c r="L747" s="627"/>
      <c r="M747" s="627"/>
      <c r="N747" s="627"/>
      <c r="O747" s="627"/>
      <c r="P747" s="627"/>
      <c r="Q747" s="627"/>
      <c r="R747" s="627"/>
      <c r="S747" s="627"/>
      <c r="T747" s="627"/>
      <c r="U747" s="627"/>
      <c r="V747" s="627"/>
      <c r="W747" s="627"/>
      <c r="X747" s="627"/>
      <c r="Y747" s="627"/>
      <c r="Z747" s="627"/>
      <c r="AA747" s="627"/>
    </row>
    <row r="748" ht="14.25" customHeight="1">
      <c r="A748" s="627"/>
      <c r="B748" s="627"/>
      <c r="C748" s="627"/>
      <c r="D748" s="627"/>
      <c r="E748" s="627"/>
      <c r="F748" s="627"/>
      <c r="G748" s="627"/>
      <c r="H748" s="627"/>
      <c r="I748" s="627"/>
      <c r="J748" s="627"/>
      <c r="K748" s="627"/>
      <c r="L748" s="627"/>
      <c r="M748" s="627"/>
      <c r="N748" s="627"/>
      <c r="O748" s="627"/>
      <c r="P748" s="627"/>
      <c r="Q748" s="627"/>
      <c r="R748" s="627"/>
      <c r="S748" s="627"/>
      <c r="T748" s="627"/>
      <c r="U748" s="627"/>
      <c r="V748" s="627"/>
      <c r="W748" s="627"/>
      <c r="X748" s="627"/>
      <c r="Y748" s="627"/>
      <c r="Z748" s="627"/>
      <c r="AA748" s="627"/>
    </row>
    <row r="749" ht="14.25" customHeight="1">
      <c r="A749" s="627"/>
      <c r="B749" s="627"/>
      <c r="C749" s="627"/>
      <c r="D749" s="627"/>
      <c r="E749" s="627"/>
      <c r="F749" s="627"/>
      <c r="G749" s="627"/>
      <c r="H749" s="627"/>
      <c r="I749" s="627"/>
      <c r="J749" s="627"/>
      <c r="K749" s="627"/>
      <c r="L749" s="627"/>
      <c r="M749" s="627"/>
      <c r="N749" s="627"/>
      <c r="O749" s="627"/>
      <c r="P749" s="627"/>
      <c r="Q749" s="627"/>
      <c r="R749" s="627"/>
      <c r="S749" s="627"/>
      <c r="T749" s="627"/>
      <c r="U749" s="627"/>
      <c r="V749" s="627"/>
      <c r="W749" s="627"/>
      <c r="X749" s="627"/>
      <c r="Y749" s="627"/>
      <c r="Z749" s="627"/>
      <c r="AA749" s="627"/>
    </row>
    <row r="750" ht="14.25" customHeight="1">
      <c r="A750" s="627"/>
      <c r="B750" s="627"/>
      <c r="C750" s="627"/>
      <c r="D750" s="627"/>
      <c r="E750" s="627"/>
      <c r="F750" s="627"/>
      <c r="G750" s="627"/>
      <c r="H750" s="627"/>
      <c r="I750" s="627"/>
      <c r="J750" s="627"/>
      <c r="K750" s="627"/>
      <c r="L750" s="627"/>
      <c r="M750" s="627"/>
      <c r="N750" s="627"/>
      <c r="O750" s="627"/>
      <c r="P750" s="627"/>
      <c r="Q750" s="627"/>
      <c r="R750" s="627"/>
      <c r="S750" s="627"/>
      <c r="T750" s="627"/>
      <c r="U750" s="627"/>
      <c r="V750" s="627"/>
      <c r="W750" s="627"/>
      <c r="X750" s="627"/>
      <c r="Y750" s="627"/>
      <c r="Z750" s="627"/>
      <c r="AA750" s="627"/>
    </row>
    <row r="751" ht="14.25" customHeight="1">
      <c r="A751" s="627"/>
      <c r="B751" s="627"/>
      <c r="C751" s="627"/>
      <c r="D751" s="627"/>
      <c r="E751" s="627"/>
      <c r="F751" s="627"/>
      <c r="G751" s="627"/>
      <c r="H751" s="627"/>
      <c r="I751" s="627"/>
      <c r="J751" s="627"/>
      <c r="K751" s="627"/>
      <c r="L751" s="627"/>
      <c r="M751" s="627"/>
      <c r="N751" s="627"/>
      <c r="O751" s="627"/>
      <c r="P751" s="627"/>
      <c r="Q751" s="627"/>
      <c r="R751" s="627"/>
      <c r="S751" s="627"/>
      <c r="T751" s="627"/>
      <c r="U751" s="627"/>
      <c r="V751" s="627"/>
      <c r="W751" s="627"/>
      <c r="X751" s="627"/>
      <c r="Y751" s="627"/>
      <c r="Z751" s="627"/>
      <c r="AA751" s="627"/>
    </row>
    <row r="752" ht="14.25" customHeight="1">
      <c r="A752" s="627"/>
      <c r="B752" s="627"/>
      <c r="C752" s="627"/>
      <c r="D752" s="627"/>
      <c r="E752" s="627"/>
      <c r="F752" s="627"/>
      <c r="G752" s="627"/>
      <c r="H752" s="627"/>
      <c r="I752" s="627"/>
      <c r="J752" s="627"/>
      <c r="K752" s="627"/>
      <c r="L752" s="627"/>
      <c r="M752" s="627"/>
      <c r="N752" s="627"/>
      <c r="O752" s="627"/>
      <c r="P752" s="627"/>
      <c r="Q752" s="627"/>
      <c r="R752" s="627"/>
      <c r="S752" s="627"/>
      <c r="T752" s="627"/>
      <c r="U752" s="627"/>
      <c r="V752" s="627"/>
      <c r="W752" s="627"/>
      <c r="X752" s="627"/>
      <c r="Y752" s="627"/>
      <c r="Z752" s="627"/>
      <c r="AA752" s="627"/>
    </row>
    <row r="753" ht="14.25" customHeight="1">
      <c r="A753" s="627"/>
      <c r="B753" s="627"/>
      <c r="C753" s="627"/>
      <c r="D753" s="627"/>
      <c r="E753" s="627"/>
      <c r="F753" s="627"/>
      <c r="G753" s="627"/>
      <c r="H753" s="627"/>
      <c r="I753" s="627"/>
      <c r="J753" s="627"/>
      <c r="K753" s="627"/>
      <c r="L753" s="627"/>
      <c r="M753" s="627"/>
      <c r="N753" s="627"/>
      <c r="O753" s="627"/>
      <c r="P753" s="627"/>
      <c r="Q753" s="627"/>
      <c r="R753" s="627"/>
      <c r="S753" s="627"/>
      <c r="T753" s="627"/>
      <c r="U753" s="627"/>
      <c r="V753" s="627"/>
      <c r="W753" s="627"/>
      <c r="X753" s="627"/>
      <c r="Y753" s="627"/>
      <c r="Z753" s="627"/>
      <c r="AA753" s="627"/>
    </row>
    <row r="754" ht="14.25" customHeight="1">
      <c r="A754" s="627"/>
      <c r="B754" s="627"/>
      <c r="C754" s="627"/>
      <c r="D754" s="627"/>
      <c r="E754" s="627"/>
      <c r="F754" s="627"/>
      <c r="G754" s="627"/>
      <c r="H754" s="627"/>
      <c r="I754" s="627"/>
      <c r="J754" s="627"/>
      <c r="K754" s="627"/>
      <c r="L754" s="627"/>
      <c r="M754" s="627"/>
      <c r="N754" s="627"/>
      <c r="O754" s="627"/>
      <c r="P754" s="627"/>
      <c r="Q754" s="627"/>
      <c r="R754" s="627"/>
      <c r="S754" s="627"/>
      <c r="T754" s="627"/>
      <c r="U754" s="627"/>
      <c r="V754" s="627"/>
      <c r="W754" s="627"/>
      <c r="X754" s="627"/>
      <c r="Y754" s="627"/>
      <c r="Z754" s="627"/>
      <c r="AA754" s="627"/>
    </row>
    <row r="755" ht="14.25" customHeight="1">
      <c r="A755" s="627"/>
      <c r="B755" s="627"/>
      <c r="C755" s="627"/>
      <c r="D755" s="627"/>
      <c r="E755" s="627"/>
      <c r="F755" s="627"/>
      <c r="G755" s="627"/>
      <c r="H755" s="627"/>
      <c r="I755" s="627"/>
      <c r="J755" s="627"/>
      <c r="K755" s="627"/>
      <c r="L755" s="627"/>
      <c r="M755" s="627"/>
      <c r="N755" s="627"/>
      <c r="O755" s="627"/>
      <c r="P755" s="627"/>
      <c r="Q755" s="627"/>
      <c r="R755" s="627"/>
      <c r="S755" s="627"/>
      <c r="T755" s="627"/>
      <c r="U755" s="627"/>
      <c r="V755" s="627"/>
      <c r="W755" s="627"/>
      <c r="X755" s="627"/>
      <c r="Y755" s="627"/>
      <c r="Z755" s="627"/>
      <c r="AA755" s="627"/>
    </row>
    <row r="756" ht="14.25" customHeight="1">
      <c r="A756" s="627"/>
      <c r="B756" s="627"/>
      <c r="C756" s="627"/>
      <c r="D756" s="627"/>
      <c r="E756" s="627"/>
      <c r="F756" s="627"/>
      <c r="G756" s="627"/>
      <c r="H756" s="627"/>
      <c r="I756" s="627"/>
      <c r="J756" s="627"/>
      <c r="K756" s="627"/>
      <c r="L756" s="627"/>
      <c r="M756" s="627"/>
      <c r="N756" s="627"/>
      <c r="O756" s="627"/>
      <c r="P756" s="627"/>
      <c r="Q756" s="627"/>
      <c r="R756" s="627"/>
      <c r="S756" s="627"/>
      <c r="T756" s="627"/>
      <c r="U756" s="627"/>
      <c r="V756" s="627"/>
      <c r="W756" s="627"/>
      <c r="X756" s="627"/>
      <c r="Y756" s="627"/>
      <c r="Z756" s="627"/>
      <c r="AA756" s="627"/>
    </row>
    <row r="757" ht="14.25" customHeight="1">
      <c r="A757" s="627"/>
      <c r="B757" s="627"/>
      <c r="C757" s="627"/>
      <c r="D757" s="627"/>
      <c r="E757" s="627"/>
      <c r="F757" s="627"/>
      <c r="G757" s="627"/>
      <c r="H757" s="627"/>
      <c r="I757" s="627"/>
      <c r="J757" s="627"/>
      <c r="K757" s="627"/>
      <c r="L757" s="627"/>
      <c r="M757" s="627"/>
      <c r="N757" s="627"/>
      <c r="O757" s="627"/>
      <c r="P757" s="627"/>
      <c r="Q757" s="627"/>
      <c r="R757" s="627"/>
      <c r="S757" s="627"/>
      <c r="T757" s="627"/>
      <c r="U757" s="627"/>
      <c r="V757" s="627"/>
      <c r="W757" s="627"/>
      <c r="X757" s="627"/>
      <c r="Y757" s="627"/>
      <c r="Z757" s="627"/>
      <c r="AA757" s="627"/>
    </row>
    <row r="758" ht="14.25" customHeight="1">
      <c r="A758" s="627"/>
      <c r="B758" s="627"/>
      <c r="C758" s="627"/>
      <c r="D758" s="627"/>
      <c r="E758" s="627"/>
      <c r="F758" s="627"/>
      <c r="G758" s="627"/>
      <c r="H758" s="627"/>
      <c r="I758" s="627"/>
      <c r="J758" s="627"/>
      <c r="K758" s="627"/>
      <c r="L758" s="627"/>
      <c r="M758" s="627"/>
      <c r="N758" s="627"/>
      <c r="O758" s="627"/>
      <c r="P758" s="627"/>
      <c r="Q758" s="627"/>
      <c r="R758" s="627"/>
      <c r="S758" s="627"/>
      <c r="T758" s="627"/>
      <c r="U758" s="627"/>
      <c r="V758" s="627"/>
      <c r="W758" s="627"/>
      <c r="X758" s="627"/>
      <c r="Y758" s="627"/>
      <c r="Z758" s="627"/>
      <c r="AA758" s="627"/>
    </row>
    <row r="759" ht="14.25" customHeight="1">
      <c r="A759" s="627"/>
      <c r="B759" s="627"/>
      <c r="C759" s="627"/>
      <c r="D759" s="627"/>
      <c r="E759" s="627"/>
      <c r="F759" s="627"/>
      <c r="G759" s="627"/>
      <c r="H759" s="627"/>
      <c r="I759" s="627"/>
      <c r="J759" s="627"/>
      <c r="K759" s="627"/>
      <c r="L759" s="627"/>
      <c r="M759" s="627"/>
      <c r="N759" s="627"/>
      <c r="O759" s="627"/>
      <c r="P759" s="627"/>
      <c r="Q759" s="627"/>
      <c r="R759" s="627"/>
      <c r="S759" s="627"/>
      <c r="T759" s="627"/>
      <c r="U759" s="627"/>
      <c r="V759" s="627"/>
      <c r="W759" s="627"/>
      <c r="X759" s="627"/>
      <c r="Y759" s="627"/>
      <c r="Z759" s="627"/>
      <c r="AA759" s="627"/>
    </row>
    <row r="760" ht="14.25" customHeight="1">
      <c r="A760" s="627"/>
      <c r="B760" s="627"/>
      <c r="C760" s="627"/>
      <c r="D760" s="627"/>
      <c r="E760" s="627"/>
      <c r="F760" s="627"/>
      <c r="G760" s="627"/>
      <c r="H760" s="627"/>
      <c r="I760" s="627"/>
      <c r="J760" s="627"/>
      <c r="K760" s="627"/>
      <c r="L760" s="627"/>
      <c r="M760" s="627"/>
      <c r="N760" s="627"/>
      <c r="O760" s="627"/>
      <c r="P760" s="627"/>
      <c r="Q760" s="627"/>
      <c r="R760" s="627"/>
      <c r="S760" s="627"/>
      <c r="T760" s="627"/>
      <c r="U760" s="627"/>
      <c r="V760" s="627"/>
      <c r="W760" s="627"/>
      <c r="X760" s="627"/>
      <c r="Y760" s="627"/>
      <c r="Z760" s="627"/>
      <c r="AA760" s="627"/>
    </row>
    <row r="761" ht="14.25" customHeight="1">
      <c r="A761" s="627"/>
      <c r="B761" s="627"/>
      <c r="C761" s="627"/>
      <c r="D761" s="627"/>
      <c r="E761" s="627"/>
      <c r="F761" s="627"/>
      <c r="G761" s="627"/>
      <c r="H761" s="627"/>
      <c r="I761" s="627"/>
      <c r="J761" s="627"/>
      <c r="K761" s="627"/>
      <c r="L761" s="627"/>
      <c r="M761" s="627"/>
      <c r="N761" s="627"/>
      <c r="O761" s="627"/>
      <c r="P761" s="627"/>
      <c r="Q761" s="627"/>
      <c r="R761" s="627"/>
      <c r="S761" s="627"/>
      <c r="T761" s="627"/>
      <c r="U761" s="627"/>
      <c r="V761" s="627"/>
      <c r="W761" s="627"/>
      <c r="X761" s="627"/>
      <c r="Y761" s="627"/>
      <c r="Z761" s="627"/>
      <c r="AA761" s="627"/>
    </row>
    <row r="762" ht="14.25" customHeight="1">
      <c r="A762" s="627"/>
      <c r="B762" s="627"/>
      <c r="C762" s="627"/>
      <c r="D762" s="627"/>
      <c r="E762" s="627"/>
      <c r="F762" s="627"/>
      <c r="G762" s="627"/>
      <c r="H762" s="627"/>
      <c r="I762" s="627"/>
      <c r="J762" s="627"/>
      <c r="K762" s="627"/>
      <c r="L762" s="627"/>
      <c r="M762" s="627"/>
      <c r="N762" s="627"/>
      <c r="O762" s="627"/>
      <c r="P762" s="627"/>
      <c r="Q762" s="627"/>
      <c r="R762" s="627"/>
      <c r="S762" s="627"/>
      <c r="T762" s="627"/>
      <c r="U762" s="627"/>
      <c r="V762" s="627"/>
      <c r="W762" s="627"/>
      <c r="X762" s="627"/>
      <c r="Y762" s="627"/>
      <c r="Z762" s="627"/>
      <c r="AA762" s="627"/>
    </row>
    <row r="763" ht="14.25" customHeight="1">
      <c r="A763" s="627"/>
      <c r="B763" s="627"/>
      <c r="C763" s="627"/>
      <c r="D763" s="627"/>
      <c r="E763" s="627"/>
      <c r="F763" s="627"/>
      <c r="G763" s="627"/>
      <c r="H763" s="627"/>
      <c r="I763" s="627"/>
      <c r="J763" s="627"/>
      <c r="K763" s="627"/>
      <c r="L763" s="627"/>
      <c r="M763" s="627"/>
      <c r="N763" s="627"/>
      <c r="O763" s="627"/>
      <c r="P763" s="627"/>
      <c r="Q763" s="627"/>
      <c r="R763" s="627"/>
      <c r="S763" s="627"/>
      <c r="T763" s="627"/>
      <c r="U763" s="627"/>
      <c r="V763" s="627"/>
      <c r="W763" s="627"/>
      <c r="X763" s="627"/>
      <c r="Y763" s="627"/>
      <c r="Z763" s="627"/>
      <c r="AA763" s="627"/>
    </row>
    <row r="764" ht="14.25" customHeight="1">
      <c r="A764" s="627"/>
      <c r="B764" s="627"/>
      <c r="C764" s="627"/>
      <c r="D764" s="627"/>
      <c r="E764" s="627"/>
      <c r="F764" s="627"/>
      <c r="G764" s="627"/>
      <c r="H764" s="627"/>
      <c r="I764" s="627"/>
      <c r="J764" s="627"/>
      <c r="K764" s="627"/>
      <c r="L764" s="627"/>
      <c r="M764" s="627"/>
      <c r="N764" s="627"/>
      <c r="O764" s="627"/>
      <c r="P764" s="627"/>
      <c r="Q764" s="627"/>
      <c r="R764" s="627"/>
      <c r="S764" s="627"/>
      <c r="T764" s="627"/>
      <c r="U764" s="627"/>
      <c r="V764" s="627"/>
      <c r="W764" s="627"/>
      <c r="X764" s="627"/>
      <c r="Y764" s="627"/>
      <c r="Z764" s="627"/>
      <c r="AA764" s="627"/>
    </row>
    <row r="765" ht="14.25" customHeight="1">
      <c r="A765" s="627"/>
      <c r="B765" s="627"/>
      <c r="C765" s="627"/>
      <c r="D765" s="627"/>
      <c r="E765" s="627"/>
      <c r="F765" s="627"/>
      <c r="G765" s="627"/>
      <c r="H765" s="627"/>
      <c r="I765" s="627"/>
      <c r="J765" s="627"/>
      <c r="K765" s="627"/>
      <c r="L765" s="627"/>
      <c r="M765" s="627"/>
      <c r="N765" s="627"/>
      <c r="O765" s="627"/>
      <c r="P765" s="627"/>
      <c r="Q765" s="627"/>
      <c r="R765" s="627"/>
      <c r="S765" s="627"/>
      <c r="T765" s="627"/>
      <c r="U765" s="627"/>
      <c r="V765" s="627"/>
      <c r="W765" s="627"/>
      <c r="X765" s="627"/>
      <c r="Y765" s="627"/>
      <c r="Z765" s="627"/>
      <c r="AA765" s="627"/>
    </row>
    <row r="766" ht="14.25" customHeight="1">
      <c r="A766" s="627"/>
      <c r="B766" s="627"/>
      <c r="C766" s="627"/>
      <c r="D766" s="627"/>
      <c r="E766" s="627"/>
      <c r="F766" s="627"/>
      <c r="G766" s="627"/>
      <c r="H766" s="627"/>
      <c r="I766" s="627"/>
      <c r="J766" s="627"/>
      <c r="K766" s="627"/>
      <c r="L766" s="627"/>
      <c r="M766" s="627"/>
      <c r="N766" s="627"/>
      <c r="O766" s="627"/>
      <c r="P766" s="627"/>
      <c r="Q766" s="627"/>
      <c r="R766" s="627"/>
      <c r="S766" s="627"/>
      <c r="T766" s="627"/>
      <c r="U766" s="627"/>
      <c r="V766" s="627"/>
      <c r="W766" s="627"/>
      <c r="X766" s="627"/>
      <c r="Y766" s="627"/>
      <c r="Z766" s="627"/>
      <c r="AA766" s="627"/>
    </row>
    <row r="767" ht="14.25" customHeight="1">
      <c r="A767" s="627"/>
      <c r="B767" s="627"/>
      <c r="C767" s="627"/>
      <c r="D767" s="627"/>
      <c r="E767" s="627"/>
      <c r="F767" s="627"/>
      <c r="G767" s="627"/>
      <c r="H767" s="627"/>
      <c r="I767" s="627"/>
      <c r="J767" s="627"/>
      <c r="K767" s="627"/>
      <c r="L767" s="627"/>
      <c r="M767" s="627"/>
      <c r="N767" s="627"/>
      <c r="O767" s="627"/>
      <c r="P767" s="627"/>
      <c r="Q767" s="627"/>
      <c r="R767" s="627"/>
      <c r="S767" s="627"/>
      <c r="T767" s="627"/>
      <c r="U767" s="627"/>
      <c r="V767" s="627"/>
      <c r="W767" s="627"/>
      <c r="X767" s="627"/>
      <c r="Y767" s="627"/>
      <c r="Z767" s="627"/>
      <c r="AA767" s="627"/>
    </row>
    <row r="768" ht="14.25" customHeight="1">
      <c r="A768" s="627"/>
      <c r="B768" s="627"/>
      <c r="C768" s="627"/>
      <c r="D768" s="627"/>
      <c r="E768" s="627"/>
      <c r="F768" s="627"/>
      <c r="G768" s="627"/>
      <c r="H768" s="627"/>
      <c r="I768" s="627"/>
      <c r="J768" s="627"/>
      <c r="K768" s="627"/>
      <c r="L768" s="627"/>
      <c r="M768" s="627"/>
      <c r="N768" s="627"/>
      <c r="O768" s="627"/>
      <c r="P768" s="627"/>
      <c r="Q768" s="627"/>
      <c r="R768" s="627"/>
      <c r="S768" s="627"/>
      <c r="T768" s="627"/>
      <c r="U768" s="627"/>
      <c r="V768" s="627"/>
      <c r="W768" s="627"/>
      <c r="X768" s="627"/>
      <c r="Y768" s="627"/>
      <c r="Z768" s="627"/>
      <c r="AA768" s="627"/>
    </row>
    <row r="769" ht="14.25" customHeight="1">
      <c r="A769" s="627"/>
      <c r="B769" s="627"/>
      <c r="C769" s="627"/>
      <c r="D769" s="627"/>
      <c r="E769" s="627"/>
      <c r="F769" s="627"/>
      <c r="G769" s="627"/>
      <c r="H769" s="627"/>
      <c r="I769" s="627"/>
      <c r="J769" s="627"/>
      <c r="K769" s="627"/>
      <c r="L769" s="627"/>
      <c r="M769" s="627"/>
      <c r="N769" s="627"/>
      <c r="O769" s="627"/>
      <c r="P769" s="627"/>
      <c r="Q769" s="627"/>
      <c r="R769" s="627"/>
      <c r="S769" s="627"/>
      <c r="T769" s="627"/>
      <c r="U769" s="627"/>
      <c r="V769" s="627"/>
      <c r="W769" s="627"/>
      <c r="X769" s="627"/>
      <c r="Y769" s="627"/>
      <c r="Z769" s="627"/>
      <c r="AA769" s="627"/>
    </row>
    <row r="770" ht="14.25" customHeight="1">
      <c r="A770" s="627"/>
      <c r="B770" s="627"/>
      <c r="C770" s="627"/>
      <c r="D770" s="627"/>
      <c r="E770" s="627"/>
      <c r="F770" s="627"/>
      <c r="G770" s="627"/>
      <c r="H770" s="627"/>
      <c r="I770" s="627"/>
      <c r="J770" s="627"/>
      <c r="K770" s="627"/>
      <c r="L770" s="627"/>
      <c r="M770" s="627"/>
      <c r="N770" s="627"/>
      <c r="O770" s="627"/>
      <c r="P770" s="627"/>
      <c r="Q770" s="627"/>
      <c r="R770" s="627"/>
      <c r="S770" s="627"/>
      <c r="T770" s="627"/>
      <c r="U770" s="627"/>
      <c r="V770" s="627"/>
      <c r="W770" s="627"/>
      <c r="X770" s="627"/>
      <c r="Y770" s="627"/>
      <c r="Z770" s="627"/>
      <c r="AA770" s="627"/>
    </row>
    <row r="771" ht="14.25" customHeight="1">
      <c r="A771" s="627"/>
      <c r="B771" s="627"/>
      <c r="C771" s="627"/>
      <c r="D771" s="627"/>
      <c r="E771" s="627"/>
      <c r="F771" s="627"/>
      <c r="G771" s="627"/>
      <c r="H771" s="627"/>
      <c r="I771" s="627"/>
      <c r="J771" s="627"/>
      <c r="K771" s="627"/>
      <c r="L771" s="627"/>
      <c r="M771" s="627"/>
      <c r="N771" s="627"/>
      <c r="O771" s="627"/>
      <c r="P771" s="627"/>
      <c r="Q771" s="627"/>
      <c r="R771" s="627"/>
      <c r="S771" s="627"/>
      <c r="T771" s="627"/>
      <c r="U771" s="627"/>
      <c r="V771" s="627"/>
      <c r="W771" s="627"/>
      <c r="X771" s="627"/>
      <c r="Y771" s="627"/>
      <c r="Z771" s="627"/>
      <c r="AA771" s="627"/>
    </row>
    <row r="772" ht="14.25" customHeight="1">
      <c r="A772" s="627"/>
      <c r="B772" s="627"/>
      <c r="C772" s="627"/>
      <c r="D772" s="627"/>
      <c r="E772" s="627"/>
      <c r="F772" s="627"/>
      <c r="G772" s="627"/>
      <c r="H772" s="627"/>
      <c r="I772" s="627"/>
      <c r="J772" s="627"/>
      <c r="K772" s="627"/>
      <c r="L772" s="627"/>
      <c r="M772" s="627"/>
      <c r="N772" s="627"/>
      <c r="O772" s="627"/>
      <c r="P772" s="627"/>
      <c r="Q772" s="627"/>
      <c r="R772" s="627"/>
      <c r="S772" s="627"/>
      <c r="T772" s="627"/>
      <c r="U772" s="627"/>
      <c r="V772" s="627"/>
      <c r="W772" s="627"/>
      <c r="X772" s="627"/>
      <c r="Y772" s="627"/>
      <c r="Z772" s="627"/>
      <c r="AA772" s="627"/>
    </row>
    <row r="773" ht="14.25" customHeight="1">
      <c r="A773" s="627"/>
      <c r="B773" s="627"/>
      <c r="C773" s="627"/>
      <c r="D773" s="627"/>
      <c r="E773" s="627"/>
      <c r="F773" s="627"/>
      <c r="G773" s="627"/>
      <c r="H773" s="627"/>
      <c r="I773" s="627"/>
      <c r="J773" s="627"/>
      <c r="K773" s="627"/>
      <c r="L773" s="627"/>
      <c r="M773" s="627"/>
      <c r="N773" s="627"/>
      <c r="O773" s="627"/>
      <c r="P773" s="627"/>
      <c r="Q773" s="627"/>
      <c r="R773" s="627"/>
      <c r="S773" s="627"/>
      <c r="T773" s="627"/>
      <c r="U773" s="627"/>
      <c r="V773" s="627"/>
      <c r="W773" s="627"/>
      <c r="X773" s="627"/>
      <c r="Y773" s="627"/>
      <c r="Z773" s="627"/>
      <c r="AA773" s="627"/>
    </row>
    <row r="774" ht="14.25" customHeight="1">
      <c r="A774" s="627"/>
      <c r="B774" s="627"/>
      <c r="C774" s="627"/>
      <c r="D774" s="627"/>
      <c r="E774" s="627"/>
      <c r="F774" s="627"/>
      <c r="G774" s="627"/>
      <c r="H774" s="627"/>
      <c r="I774" s="627"/>
      <c r="J774" s="627"/>
      <c r="K774" s="627"/>
      <c r="L774" s="627"/>
      <c r="M774" s="627"/>
      <c r="N774" s="627"/>
      <c r="O774" s="627"/>
      <c r="P774" s="627"/>
      <c r="Q774" s="627"/>
      <c r="R774" s="627"/>
      <c r="S774" s="627"/>
      <c r="T774" s="627"/>
      <c r="U774" s="627"/>
      <c r="V774" s="627"/>
      <c r="W774" s="627"/>
      <c r="X774" s="627"/>
      <c r="Y774" s="627"/>
      <c r="Z774" s="627"/>
      <c r="AA774" s="627"/>
    </row>
    <row r="775" ht="14.25" customHeight="1">
      <c r="A775" s="627"/>
      <c r="B775" s="627"/>
      <c r="C775" s="627"/>
      <c r="D775" s="627"/>
      <c r="E775" s="627"/>
      <c r="F775" s="627"/>
      <c r="G775" s="627"/>
      <c r="H775" s="627"/>
      <c r="I775" s="627"/>
      <c r="J775" s="627"/>
      <c r="K775" s="627"/>
      <c r="L775" s="627"/>
      <c r="M775" s="627"/>
      <c r="N775" s="627"/>
      <c r="O775" s="627"/>
      <c r="P775" s="627"/>
      <c r="Q775" s="627"/>
      <c r="R775" s="627"/>
      <c r="S775" s="627"/>
      <c r="T775" s="627"/>
      <c r="U775" s="627"/>
      <c r="V775" s="627"/>
      <c r="W775" s="627"/>
      <c r="X775" s="627"/>
      <c r="Y775" s="627"/>
      <c r="Z775" s="627"/>
      <c r="AA775" s="627"/>
    </row>
    <row r="776" ht="14.25" customHeight="1">
      <c r="A776" s="627"/>
      <c r="B776" s="627"/>
      <c r="C776" s="627"/>
      <c r="D776" s="627"/>
      <c r="E776" s="627"/>
      <c r="F776" s="627"/>
      <c r="G776" s="627"/>
      <c r="H776" s="627"/>
      <c r="I776" s="627"/>
      <c r="J776" s="627"/>
      <c r="K776" s="627"/>
      <c r="L776" s="627"/>
      <c r="M776" s="627"/>
      <c r="N776" s="627"/>
      <c r="O776" s="627"/>
      <c r="P776" s="627"/>
      <c r="Q776" s="627"/>
      <c r="R776" s="627"/>
      <c r="S776" s="627"/>
      <c r="T776" s="627"/>
      <c r="U776" s="627"/>
      <c r="V776" s="627"/>
      <c r="W776" s="627"/>
      <c r="X776" s="627"/>
      <c r="Y776" s="627"/>
      <c r="Z776" s="627"/>
      <c r="AA776" s="627"/>
    </row>
    <row r="777" ht="14.25" customHeight="1">
      <c r="A777" s="627"/>
      <c r="B777" s="627"/>
      <c r="C777" s="627"/>
      <c r="D777" s="627"/>
      <c r="E777" s="627"/>
      <c r="F777" s="627"/>
      <c r="G777" s="627"/>
      <c r="H777" s="627"/>
      <c r="I777" s="627"/>
      <c r="J777" s="627"/>
      <c r="K777" s="627"/>
      <c r="L777" s="627"/>
      <c r="M777" s="627"/>
      <c r="N777" s="627"/>
      <c r="O777" s="627"/>
      <c r="P777" s="627"/>
      <c r="Q777" s="627"/>
      <c r="R777" s="627"/>
      <c r="S777" s="627"/>
      <c r="T777" s="627"/>
      <c r="U777" s="627"/>
      <c r="V777" s="627"/>
      <c r="W777" s="627"/>
      <c r="X777" s="627"/>
      <c r="Y777" s="627"/>
      <c r="Z777" s="627"/>
      <c r="AA777" s="627"/>
    </row>
    <row r="778" ht="14.25" customHeight="1">
      <c r="A778" s="627"/>
      <c r="B778" s="627"/>
      <c r="C778" s="627"/>
      <c r="D778" s="627"/>
      <c r="E778" s="627"/>
      <c r="F778" s="627"/>
      <c r="G778" s="627"/>
      <c r="H778" s="627"/>
      <c r="I778" s="627"/>
      <c r="J778" s="627"/>
      <c r="K778" s="627"/>
      <c r="L778" s="627"/>
      <c r="M778" s="627"/>
      <c r="N778" s="627"/>
      <c r="O778" s="627"/>
      <c r="P778" s="627"/>
      <c r="Q778" s="627"/>
      <c r="R778" s="627"/>
      <c r="S778" s="627"/>
      <c r="T778" s="627"/>
      <c r="U778" s="627"/>
      <c r="V778" s="627"/>
      <c r="W778" s="627"/>
      <c r="X778" s="627"/>
      <c r="Y778" s="627"/>
      <c r="Z778" s="627"/>
      <c r="AA778" s="627"/>
    </row>
    <row r="779" ht="14.25" customHeight="1">
      <c r="A779" s="627"/>
      <c r="B779" s="627"/>
      <c r="C779" s="627"/>
      <c r="D779" s="627"/>
      <c r="E779" s="627"/>
      <c r="F779" s="627"/>
      <c r="G779" s="627"/>
      <c r="H779" s="627"/>
      <c r="I779" s="627"/>
      <c r="J779" s="627"/>
      <c r="K779" s="627"/>
      <c r="L779" s="627"/>
      <c r="M779" s="627"/>
      <c r="N779" s="627"/>
      <c r="O779" s="627"/>
      <c r="P779" s="627"/>
      <c r="Q779" s="627"/>
      <c r="R779" s="627"/>
      <c r="S779" s="627"/>
      <c r="T779" s="627"/>
      <c r="U779" s="627"/>
      <c r="V779" s="627"/>
      <c r="W779" s="627"/>
      <c r="X779" s="627"/>
      <c r="Y779" s="627"/>
      <c r="Z779" s="627"/>
      <c r="AA779" s="627"/>
    </row>
    <row r="780" ht="14.25" customHeight="1">
      <c r="A780" s="627"/>
      <c r="B780" s="627"/>
      <c r="C780" s="627"/>
      <c r="D780" s="627"/>
      <c r="E780" s="627"/>
      <c r="F780" s="627"/>
      <c r="G780" s="627"/>
      <c r="H780" s="627"/>
      <c r="I780" s="627"/>
      <c r="J780" s="627"/>
      <c r="K780" s="627"/>
      <c r="L780" s="627"/>
      <c r="M780" s="627"/>
      <c r="N780" s="627"/>
      <c r="O780" s="627"/>
      <c r="P780" s="627"/>
      <c r="Q780" s="627"/>
      <c r="R780" s="627"/>
      <c r="S780" s="627"/>
      <c r="T780" s="627"/>
      <c r="U780" s="627"/>
      <c r="V780" s="627"/>
      <c r="W780" s="627"/>
      <c r="X780" s="627"/>
      <c r="Y780" s="627"/>
      <c r="Z780" s="627"/>
      <c r="AA780" s="627"/>
    </row>
    <row r="781" ht="14.25" customHeight="1">
      <c r="A781" s="627"/>
      <c r="B781" s="627"/>
      <c r="C781" s="627"/>
      <c r="D781" s="627"/>
      <c r="E781" s="627"/>
      <c r="F781" s="627"/>
      <c r="G781" s="627"/>
      <c r="H781" s="627"/>
      <c r="I781" s="627"/>
      <c r="J781" s="627"/>
      <c r="K781" s="627"/>
      <c r="L781" s="627"/>
      <c r="M781" s="627"/>
      <c r="N781" s="627"/>
      <c r="O781" s="627"/>
      <c r="P781" s="627"/>
      <c r="Q781" s="627"/>
      <c r="R781" s="627"/>
      <c r="S781" s="627"/>
      <c r="T781" s="627"/>
      <c r="U781" s="627"/>
      <c r="V781" s="627"/>
      <c r="W781" s="627"/>
      <c r="X781" s="627"/>
      <c r="Y781" s="627"/>
      <c r="Z781" s="627"/>
      <c r="AA781" s="627"/>
    </row>
    <row r="782" ht="14.25" customHeight="1">
      <c r="A782" s="627"/>
      <c r="B782" s="627"/>
      <c r="C782" s="627"/>
      <c r="D782" s="627"/>
      <c r="E782" s="627"/>
      <c r="F782" s="627"/>
      <c r="G782" s="627"/>
      <c r="H782" s="627"/>
      <c r="I782" s="627"/>
      <c r="J782" s="627"/>
      <c r="K782" s="627"/>
      <c r="L782" s="627"/>
      <c r="M782" s="627"/>
      <c r="N782" s="627"/>
      <c r="O782" s="627"/>
      <c r="P782" s="627"/>
      <c r="Q782" s="627"/>
      <c r="R782" s="627"/>
      <c r="S782" s="627"/>
      <c r="T782" s="627"/>
      <c r="U782" s="627"/>
      <c r="V782" s="627"/>
      <c r="W782" s="627"/>
      <c r="X782" s="627"/>
      <c r="Y782" s="627"/>
      <c r="Z782" s="627"/>
      <c r="AA782" s="627"/>
    </row>
    <row r="783" ht="14.25" customHeight="1">
      <c r="A783" s="627"/>
      <c r="B783" s="627"/>
      <c r="C783" s="627"/>
      <c r="D783" s="627"/>
      <c r="E783" s="627"/>
      <c r="F783" s="627"/>
      <c r="G783" s="627"/>
      <c r="H783" s="627"/>
      <c r="I783" s="627"/>
      <c r="J783" s="627"/>
      <c r="K783" s="627"/>
      <c r="L783" s="627"/>
      <c r="M783" s="627"/>
      <c r="N783" s="627"/>
      <c r="O783" s="627"/>
      <c r="P783" s="627"/>
      <c r="Q783" s="627"/>
      <c r="R783" s="627"/>
      <c r="S783" s="627"/>
      <c r="T783" s="627"/>
      <c r="U783" s="627"/>
      <c r="V783" s="627"/>
      <c r="W783" s="627"/>
      <c r="X783" s="627"/>
      <c r="Y783" s="627"/>
      <c r="Z783" s="627"/>
      <c r="AA783" s="627"/>
    </row>
    <row r="784" ht="14.25" customHeight="1">
      <c r="A784" s="627"/>
      <c r="B784" s="627"/>
      <c r="C784" s="627"/>
      <c r="D784" s="627"/>
      <c r="E784" s="627"/>
      <c r="F784" s="627"/>
      <c r="G784" s="627"/>
      <c r="H784" s="627"/>
      <c r="I784" s="627"/>
      <c r="J784" s="627"/>
      <c r="K784" s="627"/>
      <c r="L784" s="627"/>
      <c r="M784" s="627"/>
      <c r="N784" s="627"/>
      <c r="O784" s="627"/>
      <c r="P784" s="627"/>
      <c r="Q784" s="627"/>
      <c r="R784" s="627"/>
      <c r="S784" s="627"/>
      <c r="T784" s="627"/>
      <c r="U784" s="627"/>
      <c r="V784" s="627"/>
      <c r="W784" s="627"/>
      <c r="X784" s="627"/>
      <c r="Y784" s="627"/>
      <c r="Z784" s="627"/>
      <c r="AA784" s="627"/>
    </row>
    <row r="785" ht="14.25" customHeight="1">
      <c r="A785" s="627"/>
      <c r="B785" s="627"/>
      <c r="C785" s="627"/>
      <c r="D785" s="627"/>
      <c r="E785" s="627"/>
      <c r="F785" s="627"/>
      <c r="G785" s="627"/>
      <c r="H785" s="627"/>
      <c r="I785" s="627"/>
      <c r="J785" s="627"/>
      <c r="K785" s="627"/>
      <c r="L785" s="627"/>
      <c r="M785" s="627"/>
      <c r="N785" s="627"/>
      <c r="O785" s="627"/>
      <c r="P785" s="627"/>
      <c r="Q785" s="627"/>
      <c r="R785" s="627"/>
      <c r="S785" s="627"/>
      <c r="T785" s="627"/>
      <c r="U785" s="627"/>
      <c r="V785" s="627"/>
      <c r="W785" s="627"/>
      <c r="X785" s="627"/>
      <c r="Y785" s="627"/>
      <c r="Z785" s="627"/>
      <c r="AA785" s="627"/>
    </row>
    <row r="786" ht="14.25" customHeight="1">
      <c r="A786" s="627"/>
      <c r="B786" s="627"/>
      <c r="C786" s="627"/>
      <c r="D786" s="627"/>
      <c r="E786" s="627"/>
      <c r="F786" s="627"/>
      <c r="G786" s="627"/>
      <c r="H786" s="627"/>
      <c r="I786" s="627"/>
      <c r="J786" s="627"/>
      <c r="K786" s="627"/>
      <c r="L786" s="627"/>
      <c r="M786" s="627"/>
      <c r="N786" s="627"/>
      <c r="O786" s="627"/>
      <c r="P786" s="627"/>
      <c r="Q786" s="627"/>
      <c r="R786" s="627"/>
      <c r="S786" s="627"/>
      <c r="T786" s="627"/>
      <c r="U786" s="627"/>
      <c r="V786" s="627"/>
      <c r="W786" s="627"/>
      <c r="X786" s="627"/>
      <c r="Y786" s="627"/>
      <c r="Z786" s="627"/>
      <c r="AA786" s="627"/>
    </row>
    <row r="787" ht="14.25" customHeight="1">
      <c r="A787" s="627"/>
      <c r="B787" s="627"/>
      <c r="C787" s="627"/>
      <c r="D787" s="627"/>
      <c r="E787" s="627"/>
      <c r="F787" s="627"/>
      <c r="G787" s="627"/>
      <c r="H787" s="627"/>
      <c r="I787" s="627"/>
      <c r="J787" s="627"/>
      <c r="K787" s="627"/>
      <c r="L787" s="627"/>
      <c r="M787" s="627"/>
      <c r="N787" s="627"/>
      <c r="O787" s="627"/>
      <c r="P787" s="627"/>
      <c r="Q787" s="627"/>
      <c r="R787" s="627"/>
      <c r="S787" s="627"/>
      <c r="T787" s="627"/>
      <c r="U787" s="627"/>
      <c r="V787" s="627"/>
      <c r="W787" s="627"/>
      <c r="X787" s="627"/>
      <c r="Y787" s="627"/>
      <c r="Z787" s="627"/>
      <c r="AA787" s="627"/>
    </row>
    <row r="788" ht="14.25" customHeight="1">
      <c r="A788" s="627"/>
      <c r="B788" s="627"/>
      <c r="C788" s="627"/>
      <c r="D788" s="627"/>
      <c r="E788" s="627"/>
      <c r="F788" s="627"/>
      <c r="G788" s="627"/>
      <c r="H788" s="627"/>
      <c r="I788" s="627"/>
      <c r="J788" s="627"/>
      <c r="K788" s="627"/>
      <c r="L788" s="627"/>
      <c r="M788" s="627"/>
      <c r="N788" s="627"/>
      <c r="O788" s="627"/>
      <c r="P788" s="627"/>
      <c r="Q788" s="627"/>
      <c r="R788" s="627"/>
      <c r="S788" s="627"/>
      <c r="T788" s="627"/>
      <c r="U788" s="627"/>
      <c r="V788" s="627"/>
      <c r="W788" s="627"/>
      <c r="X788" s="627"/>
      <c r="Y788" s="627"/>
      <c r="Z788" s="627"/>
      <c r="AA788" s="627"/>
    </row>
    <row r="789" ht="14.25" customHeight="1">
      <c r="A789" s="627"/>
      <c r="B789" s="627"/>
      <c r="C789" s="627"/>
      <c r="D789" s="627"/>
      <c r="E789" s="627"/>
      <c r="F789" s="627"/>
      <c r="G789" s="627"/>
      <c r="H789" s="627"/>
      <c r="I789" s="627"/>
      <c r="J789" s="627"/>
      <c r="K789" s="627"/>
      <c r="L789" s="627"/>
      <c r="M789" s="627"/>
      <c r="N789" s="627"/>
      <c r="O789" s="627"/>
      <c r="P789" s="627"/>
      <c r="Q789" s="627"/>
      <c r="R789" s="627"/>
      <c r="S789" s="627"/>
      <c r="T789" s="627"/>
      <c r="U789" s="627"/>
      <c r="V789" s="627"/>
      <c r="W789" s="627"/>
      <c r="X789" s="627"/>
      <c r="Y789" s="627"/>
      <c r="Z789" s="627"/>
      <c r="AA789" s="627"/>
    </row>
    <row r="790" ht="14.25" customHeight="1">
      <c r="A790" s="627"/>
      <c r="B790" s="627"/>
      <c r="C790" s="627"/>
      <c r="D790" s="627"/>
      <c r="E790" s="627"/>
      <c r="F790" s="627"/>
      <c r="G790" s="627"/>
      <c r="H790" s="627"/>
      <c r="I790" s="627"/>
      <c r="J790" s="627"/>
      <c r="K790" s="627"/>
      <c r="L790" s="627"/>
      <c r="M790" s="627"/>
      <c r="N790" s="627"/>
      <c r="O790" s="627"/>
      <c r="P790" s="627"/>
      <c r="Q790" s="627"/>
      <c r="R790" s="627"/>
      <c r="S790" s="627"/>
      <c r="T790" s="627"/>
      <c r="U790" s="627"/>
      <c r="V790" s="627"/>
      <c r="W790" s="627"/>
      <c r="X790" s="627"/>
      <c r="Y790" s="627"/>
      <c r="Z790" s="627"/>
      <c r="AA790" s="627"/>
    </row>
    <row r="791" ht="14.25" customHeight="1">
      <c r="A791" s="627"/>
      <c r="B791" s="627"/>
      <c r="C791" s="627"/>
      <c r="D791" s="627"/>
      <c r="E791" s="627"/>
      <c r="F791" s="627"/>
      <c r="G791" s="627"/>
      <c r="H791" s="627"/>
      <c r="I791" s="627"/>
      <c r="J791" s="627"/>
      <c r="K791" s="627"/>
      <c r="L791" s="627"/>
      <c r="M791" s="627"/>
      <c r="N791" s="627"/>
      <c r="O791" s="627"/>
      <c r="P791" s="627"/>
      <c r="Q791" s="627"/>
      <c r="R791" s="627"/>
      <c r="S791" s="627"/>
      <c r="T791" s="627"/>
      <c r="U791" s="627"/>
      <c r="V791" s="627"/>
      <c r="W791" s="627"/>
      <c r="X791" s="627"/>
      <c r="Y791" s="627"/>
      <c r="Z791" s="627"/>
      <c r="AA791" s="627"/>
    </row>
    <row r="792" ht="14.25" customHeight="1">
      <c r="A792" s="627"/>
      <c r="B792" s="627"/>
      <c r="C792" s="627"/>
      <c r="D792" s="627"/>
      <c r="E792" s="627"/>
      <c r="F792" s="627"/>
      <c r="G792" s="627"/>
      <c r="H792" s="627"/>
      <c r="I792" s="627"/>
      <c r="J792" s="627"/>
      <c r="K792" s="627"/>
      <c r="L792" s="627"/>
      <c r="M792" s="627"/>
      <c r="N792" s="627"/>
      <c r="O792" s="627"/>
      <c r="P792" s="627"/>
      <c r="Q792" s="627"/>
      <c r="R792" s="627"/>
      <c r="S792" s="627"/>
      <c r="T792" s="627"/>
      <c r="U792" s="627"/>
      <c r="V792" s="627"/>
      <c r="W792" s="627"/>
      <c r="X792" s="627"/>
      <c r="Y792" s="627"/>
      <c r="Z792" s="627"/>
      <c r="AA792" s="627"/>
    </row>
    <row r="793" ht="14.25" customHeight="1">
      <c r="A793" s="627"/>
      <c r="B793" s="627"/>
      <c r="C793" s="627"/>
      <c r="D793" s="627"/>
      <c r="E793" s="627"/>
      <c r="F793" s="627"/>
      <c r="G793" s="627"/>
      <c r="H793" s="627"/>
      <c r="I793" s="627"/>
      <c r="J793" s="627"/>
      <c r="K793" s="627"/>
      <c r="L793" s="627"/>
      <c r="M793" s="627"/>
      <c r="N793" s="627"/>
      <c r="O793" s="627"/>
      <c r="P793" s="627"/>
      <c r="Q793" s="627"/>
      <c r="R793" s="627"/>
      <c r="S793" s="627"/>
      <c r="T793" s="627"/>
      <c r="U793" s="627"/>
      <c r="V793" s="627"/>
      <c r="W793" s="627"/>
      <c r="X793" s="627"/>
      <c r="Y793" s="627"/>
      <c r="Z793" s="627"/>
      <c r="AA793" s="627"/>
    </row>
    <row r="794" ht="14.25" customHeight="1">
      <c r="A794" s="627"/>
      <c r="B794" s="627"/>
      <c r="C794" s="627"/>
      <c r="D794" s="627"/>
      <c r="E794" s="627"/>
      <c r="F794" s="627"/>
      <c r="G794" s="627"/>
      <c r="H794" s="627"/>
      <c r="I794" s="627"/>
      <c r="J794" s="627"/>
      <c r="K794" s="627"/>
      <c r="L794" s="627"/>
      <c r="M794" s="627"/>
      <c r="N794" s="627"/>
      <c r="O794" s="627"/>
      <c r="P794" s="627"/>
      <c r="Q794" s="627"/>
      <c r="R794" s="627"/>
      <c r="S794" s="627"/>
      <c r="T794" s="627"/>
      <c r="U794" s="627"/>
      <c r="V794" s="627"/>
      <c r="W794" s="627"/>
      <c r="X794" s="627"/>
      <c r="Y794" s="627"/>
      <c r="Z794" s="627"/>
      <c r="AA794" s="627"/>
    </row>
    <row r="795" ht="14.25" customHeight="1">
      <c r="A795" s="627"/>
      <c r="B795" s="627"/>
      <c r="C795" s="627"/>
      <c r="D795" s="627"/>
      <c r="E795" s="627"/>
      <c r="F795" s="627"/>
      <c r="G795" s="627"/>
      <c r="H795" s="627"/>
      <c r="I795" s="627"/>
      <c r="J795" s="627"/>
      <c r="K795" s="627"/>
      <c r="L795" s="627"/>
      <c r="M795" s="627"/>
      <c r="N795" s="627"/>
      <c r="O795" s="627"/>
      <c r="P795" s="627"/>
      <c r="Q795" s="627"/>
      <c r="R795" s="627"/>
      <c r="S795" s="627"/>
      <c r="T795" s="627"/>
      <c r="U795" s="627"/>
      <c r="V795" s="627"/>
      <c r="W795" s="627"/>
      <c r="X795" s="627"/>
      <c r="Y795" s="627"/>
      <c r="Z795" s="627"/>
      <c r="AA795" s="627"/>
    </row>
    <row r="796" ht="14.25" customHeight="1">
      <c r="A796" s="627"/>
      <c r="B796" s="627"/>
      <c r="C796" s="627"/>
      <c r="D796" s="627"/>
      <c r="E796" s="627"/>
      <c r="F796" s="627"/>
      <c r="G796" s="627"/>
      <c r="H796" s="627"/>
      <c r="I796" s="627"/>
      <c r="J796" s="627"/>
      <c r="K796" s="627"/>
      <c r="L796" s="627"/>
      <c r="M796" s="627"/>
      <c r="N796" s="627"/>
      <c r="O796" s="627"/>
      <c r="P796" s="627"/>
      <c r="Q796" s="627"/>
      <c r="R796" s="627"/>
      <c r="S796" s="627"/>
      <c r="T796" s="627"/>
      <c r="U796" s="627"/>
      <c r="V796" s="627"/>
      <c r="W796" s="627"/>
      <c r="X796" s="627"/>
      <c r="Y796" s="627"/>
      <c r="Z796" s="627"/>
      <c r="AA796" s="627"/>
    </row>
    <row r="797" ht="14.25" customHeight="1">
      <c r="A797" s="627"/>
      <c r="B797" s="627"/>
      <c r="C797" s="627"/>
      <c r="D797" s="627"/>
      <c r="E797" s="627"/>
      <c r="F797" s="627"/>
      <c r="G797" s="627"/>
      <c r="H797" s="627"/>
      <c r="I797" s="627"/>
      <c r="J797" s="627"/>
      <c r="K797" s="627"/>
      <c r="L797" s="627"/>
      <c r="M797" s="627"/>
      <c r="N797" s="627"/>
      <c r="O797" s="627"/>
      <c r="P797" s="627"/>
      <c r="Q797" s="627"/>
      <c r="R797" s="627"/>
      <c r="S797" s="627"/>
      <c r="T797" s="627"/>
      <c r="U797" s="627"/>
      <c r="V797" s="627"/>
      <c r="W797" s="627"/>
      <c r="X797" s="627"/>
      <c r="Y797" s="627"/>
      <c r="Z797" s="627"/>
      <c r="AA797" s="627"/>
    </row>
    <row r="798" ht="14.25" customHeight="1">
      <c r="A798" s="627"/>
      <c r="B798" s="627"/>
      <c r="C798" s="627"/>
      <c r="D798" s="627"/>
      <c r="E798" s="627"/>
      <c r="F798" s="627"/>
      <c r="G798" s="627"/>
      <c r="H798" s="627"/>
      <c r="I798" s="627"/>
      <c r="J798" s="627"/>
      <c r="K798" s="627"/>
      <c r="L798" s="627"/>
      <c r="M798" s="627"/>
      <c r="N798" s="627"/>
      <c r="O798" s="627"/>
      <c r="P798" s="627"/>
      <c r="Q798" s="627"/>
      <c r="R798" s="627"/>
      <c r="S798" s="627"/>
      <c r="T798" s="627"/>
      <c r="U798" s="627"/>
      <c r="V798" s="627"/>
      <c r="W798" s="627"/>
      <c r="X798" s="627"/>
      <c r="Y798" s="627"/>
      <c r="Z798" s="627"/>
      <c r="AA798" s="627"/>
    </row>
    <row r="799" ht="14.25" customHeight="1">
      <c r="A799" s="627"/>
      <c r="B799" s="627"/>
      <c r="C799" s="627"/>
      <c r="D799" s="627"/>
      <c r="E799" s="627"/>
      <c r="F799" s="627"/>
      <c r="G799" s="627"/>
      <c r="H799" s="627"/>
      <c r="I799" s="627"/>
      <c r="J799" s="627"/>
      <c r="K799" s="627"/>
      <c r="L799" s="627"/>
      <c r="M799" s="627"/>
      <c r="N799" s="627"/>
      <c r="O799" s="627"/>
      <c r="P799" s="627"/>
      <c r="Q799" s="627"/>
      <c r="R799" s="627"/>
      <c r="S799" s="627"/>
      <c r="T799" s="627"/>
      <c r="U799" s="627"/>
      <c r="V799" s="627"/>
      <c r="W799" s="627"/>
      <c r="X799" s="627"/>
      <c r="Y799" s="627"/>
      <c r="Z799" s="627"/>
      <c r="AA799" s="627"/>
    </row>
    <row r="800" ht="14.25" customHeight="1">
      <c r="A800" s="627"/>
      <c r="B800" s="627"/>
      <c r="C800" s="627"/>
      <c r="D800" s="627"/>
      <c r="E800" s="627"/>
      <c r="F800" s="627"/>
      <c r="G800" s="627"/>
      <c r="H800" s="627"/>
      <c r="I800" s="627"/>
      <c r="J800" s="627"/>
      <c r="K800" s="627"/>
      <c r="L800" s="627"/>
      <c r="M800" s="627"/>
      <c r="N800" s="627"/>
      <c r="O800" s="627"/>
      <c r="P800" s="627"/>
      <c r="Q800" s="627"/>
      <c r="R800" s="627"/>
      <c r="S800" s="627"/>
      <c r="T800" s="627"/>
      <c r="U800" s="627"/>
      <c r="V800" s="627"/>
      <c r="W800" s="627"/>
      <c r="X800" s="627"/>
      <c r="Y800" s="627"/>
      <c r="Z800" s="627"/>
      <c r="AA800" s="627"/>
    </row>
    <row r="801" ht="14.25" customHeight="1">
      <c r="A801" s="627"/>
      <c r="B801" s="627"/>
      <c r="C801" s="627"/>
      <c r="D801" s="627"/>
      <c r="E801" s="627"/>
      <c r="F801" s="627"/>
      <c r="G801" s="627"/>
      <c r="H801" s="627"/>
      <c r="I801" s="627"/>
      <c r="J801" s="627"/>
      <c r="K801" s="627"/>
      <c r="L801" s="627"/>
      <c r="M801" s="627"/>
      <c r="N801" s="627"/>
      <c r="O801" s="627"/>
      <c r="P801" s="627"/>
      <c r="Q801" s="627"/>
      <c r="R801" s="627"/>
      <c r="S801" s="627"/>
      <c r="T801" s="627"/>
      <c r="U801" s="627"/>
      <c r="V801" s="627"/>
      <c r="W801" s="627"/>
      <c r="X801" s="627"/>
      <c r="Y801" s="627"/>
      <c r="Z801" s="627"/>
      <c r="AA801" s="627"/>
    </row>
    <row r="802" ht="14.25" customHeight="1">
      <c r="A802" s="627"/>
      <c r="B802" s="627"/>
      <c r="C802" s="627"/>
      <c r="D802" s="627"/>
      <c r="E802" s="627"/>
      <c r="F802" s="627"/>
      <c r="G802" s="627"/>
      <c r="H802" s="627"/>
      <c r="I802" s="627"/>
      <c r="J802" s="627"/>
      <c r="K802" s="627"/>
      <c r="L802" s="627"/>
      <c r="M802" s="627"/>
      <c r="N802" s="627"/>
      <c r="O802" s="627"/>
      <c r="P802" s="627"/>
      <c r="Q802" s="627"/>
      <c r="R802" s="627"/>
      <c r="S802" s="627"/>
      <c r="T802" s="627"/>
      <c r="U802" s="627"/>
      <c r="V802" s="627"/>
      <c r="W802" s="627"/>
      <c r="X802" s="627"/>
      <c r="Y802" s="627"/>
      <c r="Z802" s="627"/>
      <c r="AA802" s="627"/>
    </row>
    <row r="803" ht="14.25" customHeight="1">
      <c r="A803" s="627"/>
      <c r="B803" s="627"/>
      <c r="C803" s="627"/>
      <c r="D803" s="627"/>
      <c r="E803" s="627"/>
      <c r="F803" s="627"/>
      <c r="G803" s="627"/>
      <c r="H803" s="627"/>
      <c r="I803" s="627"/>
      <c r="J803" s="627"/>
      <c r="K803" s="627"/>
      <c r="L803" s="627"/>
      <c r="M803" s="627"/>
      <c r="N803" s="627"/>
      <c r="O803" s="627"/>
      <c r="P803" s="627"/>
      <c r="Q803" s="627"/>
      <c r="R803" s="627"/>
      <c r="S803" s="627"/>
      <c r="T803" s="627"/>
      <c r="U803" s="627"/>
      <c r="V803" s="627"/>
      <c r="W803" s="627"/>
      <c r="X803" s="627"/>
      <c r="Y803" s="627"/>
      <c r="Z803" s="627"/>
      <c r="AA803" s="627"/>
    </row>
    <row r="804" ht="14.25" customHeight="1">
      <c r="A804" s="627"/>
      <c r="B804" s="627"/>
      <c r="C804" s="627"/>
      <c r="D804" s="627"/>
      <c r="E804" s="627"/>
      <c r="F804" s="627"/>
      <c r="G804" s="627"/>
      <c r="H804" s="627"/>
      <c r="I804" s="627"/>
      <c r="J804" s="627"/>
      <c r="K804" s="627"/>
      <c r="L804" s="627"/>
      <c r="M804" s="627"/>
      <c r="N804" s="627"/>
      <c r="O804" s="627"/>
      <c r="P804" s="627"/>
      <c r="Q804" s="627"/>
      <c r="R804" s="627"/>
      <c r="S804" s="627"/>
      <c r="T804" s="627"/>
      <c r="U804" s="627"/>
      <c r="V804" s="627"/>
      <c r="W804" s="627"/>
      <c r="X804" s="627"/>
      <c r="Y804" s="627"/>
      <c r="Z804" s="627"/>
      <c r="AA804" s="627"/>
    </row>
    <row r="805" ht="14.25" customHeight="1">
      <c r="A805" s="627"/>
      <c r="B805" s="627"/>
      <c r="C805" s="627"/>
      <c r="D805" s="627"/>
      <c r="E805" s="627"/>
      <c r="F805" s="627"/>
      <c r="G805" s="627"/>
      <c r="H805" s="627"/>
      <c r="I805" s="627"/>
      <c r="J805" s="627"/>
      <c r="K805" s="627"/>
      <c r="L805" s="627"/>
      <c r="M805" s="627"/>
      <c r="N805" s="627"/>
      <c r="O805" s="627"/>
      <c r="P805" s="627"/>
      <c r="Q805" s="627"/>
      <c r="R805" s="627"/>
      <c r="S805" s="627"/>
      <c r="T805" s="627"/>
      <c r="U805" s="627"/>
      <c r="V805" s="627"/>
      <c r="W805" s="627"/>
      <c r="X805" s="627"/>
      <c r="Y805" s="627"/>
      <c r="Z805" s="627"/>
      <c r="AA805" s="627"/>
    </row>
    <row r="806" ht="14.25" customHeight="1">
      <c r="A806" s="627"/>
      <c r="B806" s="627"/>
      <c r="C806" s="627"/>
      <c r="D806" s="627"/>
      <c r="E806" s="627"/>
      <c r="F806" s="627"/>
      <c r="G806" s="627"/>
      <c r="H806" s="627"/>
      <c r="I806" s="627"/>
      <c r="J806" s="627"/>
      <c r="K806" s="627"/>
      <c r="L806" s="627"/>
      <c r="M806" s="627"/>
      <c r="N806" s="627"/>
      <c r="O806" s="627"/>
      <c r="P806" s="627"/>
      <c r="Q806" s="627"/>
      <c r="R806" s="627"/>
      <c r="S806" s="627"/>
      <c r="T806" s="627"/>
      <c r="U806" s="627"/>
      <c r="V806" s="627"/>
      <c r="W806" s="627"/>
      <c r="X806" s="627"/>
      <c r="Y806" s="627"/>
      <c r="Z806" s="627"/>
      <c r="AA806" s="627"/>
    </row>
    <row r="807" ht="14.25" customHeight="1">
      <c r="A807" s="627"/>
      <c r="B807" s="627"/>
      <c r="C807" s="627"/>
      <c r="D807" s="627"/>
      <c r="E807" s="627"/>
      <c r="F807" s="627"/>
      <c r="G807" s="627"/>
      <c r="H807" s="627"/>
      <c r="I807" s="627"/>
      <c r="J807" s="627"/>
      <c r="K807" s="627"/>
      <c r="L807" s="627"/>
      <c r="M807" s="627"/>
      <c r="N807" s="627"/>
      <c r="O807" s="627"/>
      <c r="P807" s="627"/>
      <c r="Q807" s="627"/>
      <c r="R807" s="627"/>
      <c r="S807" s="627"/>
      <c r="T807" s="627"/>
      <c r="U807" s="627"/>
      <c r="V807" s="627"/>
      <c r="W807" s="627"/>
      <c r="X807" s="627"/>
      <c r="Y807" s="627"/>
      <c r="Z807" s="627"/>
      <c r="AA807" s="627"/>
    </row>
    <row r="808" ht="14.25" customHeight="1">
      <c r="A808" s="627"/>
      <c r="B808" s="627"/>
      <c r="C808" s="627"/>
      <c r="D808" s="627"/>
      <c r="E808" s="627"/>
      <c r="F808" s="627"/>
      <c r="G808" s="627"/>
      <c r="H808" s="627"/>
      <c r="I808" s="627"/>
      <c r="J808" s="627"/>
      <c r="K808" s="627"/>
      <c r="L808" s="627"/>
      <c r="M808" s="627"/>
      <c r="N808" s="627"/>
      <c r="O808" s="627"/>
      <c r="P808" s="627"/>
      <c r="Q808" s="627"/>
      <c r="R808" s="627"/>
      <c r="S808" s="627"/>
      <c r="T808" s="627"/>
      <c r="U808" s="627"/>
      <c r="V808" s="627"/>
      <c r="W808" s="627"/>
      <c r="X808" s="627"/>
      <c r="Y808" s="627"/>
      <c r="Z808" s="627"/>
      <c r="AA808" s="627"/>
    </row>
    <row r="809" ht="14.25" customHeight="1">
      <c r="A809" s="627"/>
      <c r="B809" s="627"/>
      <c r="C809" s="627"/>
      <c r="D809" s="627"/>
      <c r="E809" s="627"/>
      <c r="F809" s="627"/>
      <c r="G809" s="627"/>
      <c r="H809" s="627"/>
      <c r="I809" s="627"/>
      <c r="J809" s="627"/>
      <c r="K809" s="627"/>
      <c r="L809" s="627"/>
      <c r="M809" s="627"/>
      <c r="N809" s="627"/>
      <c r="O809" s="627"/>
      <c r="P809" s="627"/>
      <c r="Q809" s="627"/>
      <c r="R809" s="627"/>
      <c r="S809" s="627"/>
      <c r="T809" s="627"/>
      <c r="U809" s="627"/>
      <c r="V809" s="627"/>
      <c r="W809" s="627"/>
      <c r="X809" s="627"/>
      <c r="Y809" s="627"/>
      <c r="Z809" s="627"/>
      <c r="AA809" s="627"/>
    </row>
    <row r="810" ht="14.25" customHeight="1">
      <c r="A810" s="627"/>
      <c r="B810" s="627"/>
      <c r="C810" s="627"/>
      <c r="D810" s="627"/>
      <c r="E810" s="627"/>
      <c r="F810" s="627"/>
      <c r="G810" s="627"/>
      <c r="H810" s="627"/>
      <c r="I810" s="627"/>
      <c r="J810" s="627"/>
      <c r="K810" s="627"/>
      <c r="L810" s="627"/>
      <c r="M810" s="627"/>
      <c r="N810" s="627"/>
      <c r="O810" s="627"/>
      <c r="P810" s="627"/>
      <c r="Q810" s="627"/>
      <c r="R810" s="627"/>
      <c r="S810" s="627"/>
      <c r="T810" s="627"/>
      <c r="U810" s="627"/>
      <c r="V810" s="627"/>
      <c r="W810" s="627"/>
      <c r="X810" s="627"/>
      <c r="Y810" s="627"/>
      <c r="Z810" s="627"/>
      <c r="AA810" s="627"/>
    </row>
    <row r="811" ht="14.25" customHeight="1">
      <c r="A811" s="627"/>
      <c r="B811" s="627"/>
      <c r="C811" s="627"/>
      <c r="D811" s="627"/>
      <c r="E811" s="627"/>
      <c r="F811" s="627"/>
      <c r="G811" s="627"/>
      <c r="H811" s="627"/>
      <c r="I811" s="627"/>
      <c r="J811" s="627"/>
      <c r="K811" s="627"/>
      <c r="L811" s="627"/>
      <c r="M811" s="627"/>
      <c r="N811" s="627"/>
      <c r="O811" s="627"/>
      <c r="P811" s="627"/>
      <c r="Q811" s="627"/>
      <c r="R811" s="627"/>
      <c r="S811" s="627"/>
      <c r="T811" s="627"/>
      <c r="U811" s="627"/>
      <c r="V811" s="627"/>
      <c r="W811" s="627"/>
      <c r="X811" s="627"/>
      <c r="Y811" s="627"/>
      <c r="Z811" s="627"/>
      <c r="AA811" s="627"/>
    </row>
    <row r="812" ht="14.25" customHeight="1">
      <c r="A812" s="627"/>
      <c r="B812" s="627"/>
      <c r="C812" s="627"/>
      <c r="D812" s="627"/>
      <c r="E812" s="627"/>
      <c r="F812" s="627"/>
      <c r="G812" s="627"/>
      <c r="H812" s="627"/>
      <c r="I812" s="627"/>
      <c r="J812" s="627"/>
      <c r="K812" s="627"/>
      <c r="L812" s="627"/>
      <c r="M812" s="627"/>
      <c r="N812" s="627"/>
      <c r="O812" s="627"/>
      <c r="P812" s="627"/>
      <c r="Q812" s="627"/>
      <c r="R812" s="627"/>
      <c r="S812" s="627"/>
      <c r="T812" s="627"/>
      <c r="U812" s="627"/>
      <c r="V812" s="627"/>
      <c r="W812" s="627"/>
      <c r="X812" s="627"/>
      <c r="Y812" s="627"/>
      <c r="Z812" s="627"/>
      <c r="AA812" s="627"/>
    </row>
    <row r="813" ht="14.25" customHeight="1">
      <c r="A813" s="627"/>
      <c r="B813" s="627"/>
      <c r="C813" s="627"/>
      <c r="D813" s="627"/>
      <c r="E813" s="627"/>
      <c r="F813" s="627"/>
      <c r="G813" s="627"/>
      <c r="H813" s="627"/>
      <c r="I813" s="627"/>
      <c r="J813" s="627"/>
      <c r="K813" s="627"/>
      <c r="L813" s="627"/>
      <c r="M813" s="627"/>
      <c r="N813" s="627"/>
      <c r="O813" s="627"/>
      <c r="P813" s="627"/>
      <c r="Q813" s="627"/>
      <c r="R813" s="627"/>
      <c r="S813" s="627"/>
      <c r="T813" s="627"/>
      <c r="U813" s="627"/>
      <c r="V813" s="627"/>
      <c r="W813" s="627"/>
      <c r="X813" s="627"/>
      <c r="Y813" s="627"/>
      <c r="Z813" s="627"/>
      <c r="AA813" s="627"/>
    </row>
    <row r="814" ht="14.25" customHeight="1">
      <c r="A814" s="627"/>
      <c r="B814" s="627"/>
      <c r="C814" s="627"/>
      <c r="D814" s="627"/>
      <c r="E814" s="627"/>
      <c r="F814" s="627"/>
      <c r="G814" s="627"/>
      <c r="H814" s="627"/>
      <c r="I814" s="627"/>
      <c r="J814" s="627"/>
      <c r="K814" s="627"/>
      <c r="L814" s="627"/>
      <c r="M814" s="627"/>
      <c r="N814" s="627"/>
      <c r="O814" s="627"/>
      <c r="P814" s="627"/>
      <c r="Q814" s="627"/>
      <c r="R814" s="627"/>
      <c r="S814" s="627"/>
      <c r="T814" s="627"/>
      <c r="U814" s="627"/>
      <c r="V814" s="627"/>
      <c r="W814" s="627"/>
      <c r="X814" s="627"/>
      <c r="Y814" s="627"/>
      <c r="Z814" s="627"/>
      <c r="AA814" s="627"/>
    </row>
    <row r="815" ht="14.25" customHeight="1">
      <c r="A815" s="627"/>
      <c r="B815" s="627"/>
      <c r="C815" s="627"/>
      <c r="D815" s="627"/>
      <c r="E815" s="627"/>
      <c r="F815" s="627"/>
      <c r="G815" s="627"/>
      <c r="H815" s="627"/>
      <c r="I815" s="627"/>
      <c r="J815" s="627"/>
      <c r="K815" s="627"/>
      <c r="L815" s="627"/>
      <c r="M815" s="627"/>
      <c r="N815" s="627"/>
      <c r="O815" s="627"/>
      <c r="P815" s="627"/>
      <c r="Q815" s="627"/>
      <c r="R815" s="627"/>
      <c r="S815" s="627"/>
      <c r="T815" s="627"/>
      <c r="U815" s="627"/>
      <c r="V815" s="627"/>
      <c r="W815" s="627"/>
      <c r="X815" s="627"/>
      <c r="Y815" s="627"/>
      <c r="Z815" s="627"/>
      <c r="AA815" s="627"/>
    </row>
    <row r="816" ht="14.25" customHeight="1">
      <c r="A816" s="627"/>
      <c r="B816" s="627"/>
      <c r="C816" s="627"/>
      <c r="D816" s="627"/>
      <c r="E816" s="627"/>
      <c r="F816" s="627"/>
      <c r="G816" s="627"/>
      <c r="H816" s="627"/>
      <c r="I816" s="627"/>
      <c r="J816" s="627"/>
      <c r="K816" s="627"/>
      <c r="L816" s="627"/>
      <c r="M816" s="627"/>
      <c r="N816" s="627"/>
      <c r="O816" s="627"/>
      <c r="P816" s="627"/>
      <c r="Q816" s="627"/>
      <c r="R816" s="627"/>
      <c r="S816" s="627"/>
      <c r="T816" s="627"/>
      <c r="U816" s="627"/>
      <c r="V816" s="627"/>
      <c r="W816" s="627"/>
      <c r="X816" s="627"/>
      <c r="Y816" s="627"/>
      <c r="Z816" s="627"/>
      <c r="AA816" s="627"/>
    </row>
    <row r="817" ht="14.25" customHeight="1">
      <c r="A817" s="627"/>
      <c r="B817" s="627"/>
      <c r="C817" s="627"/>
      <c r="D817" s="627"/>
      <c r="E817" s="627"/>
      <c r="F817" s="627"/>
      <c r="G817" s="627"/>
      <c r="H817" s="627"/>
      <c r="I817" s="627"/>
      <c r="J817" s="627"/>
      <c r="K817" s="627"/>
      <c r="L817" s="627"/>
      <c r="M817" s="627"/>
      <c r="N817" s="627"/>
      <c r="O817" s="627"/>
      <c r="P817" s="627"/>
      <c r="Q817" s="627"/>
      <c r="R817" s="627"/>
      <c r="S817" s="627"/>
      <c r="T817" s="627"/>
      <c r="U817" s="627"/>
      <c r="V817" s="627"/>
      <c r="W817" s="627"/>
      <c r="X817" s="627"/>
      <c r="Y817" s="627"/>
      <c r="Z817" s="627"/>
      <c r="AA817" s="627"/>
    </row>
    <row r="818" ht="14.25" customHeight="1">
      <c r="A818" s="627"/>
      <c r="B818" s="627"/>
      <c r="C818" s="627"/>
      <c r="D818" s="627"/>
      <c r="E818" s="627"/>
      <c r="F818" s="627"/>
      <c r="G818" s="627"/>
      <c r="H818" s="627"/>
      <c r="I818" s="627"/>
      <c r="J818" s="627"/>
      <c r="K818" s="627"/>
      <c r="L818" s="627"/>
      <c r="M818" s="627"/>
      <c r="N818" s="627"/>
      <c r="O818" s="627"/>
      <c r="P818" s="627"/>
      <c r="Q818" s="627"/>
      <c r="R818" s="627"/>
      <c r="S818" s="627"/>
      <c r="T818" s="627"/>
      <c r="U818" s="627"/>
      <c r="V818" s="627"/>
      <c r="W818" s="627"/>
      <c r="X818" s="627"/>
      <c r="Y818" s="627"/>
      <c r="Z818" s="627"/>
      <c r="AA818" s="627"/>
    </row>
    <row r="819" ht="14.25" customHeight="1">
      <c r="A819" s="627"/>
      <c r="B819" s="627"/>
      <c r="C819" s="627"/>
      <c r="D819" s="627"/>
      <c r="E819" s="627"/>
      <c r="F819" s="627"/>
      <c r="G819" s="627"/>
      <c r="H819" s="627"/>
      <c r="I819" s="627"/>
      <c r="J819" s="627"/>
      <c r="K819" s="627"/>
      <c r="L819" s="627"/>
      <c r="M819" s="627"/>
      <c r="N819" s="627"/>
      <c r="O819" s="627"/>
      <c r="P819" s="627"/>
      <c r="Q819" s="627"/>
      <c r="R819" s="627"/>
      <c r="S819" s="627"/>
      <c r="T819" s="627"/>
      <c r="U819" s="627"/>
      <c r="V819" s="627"/>
      <c r="W819" s="627"/>
      <c r="X819" s="627"/>
      <c r="Y819" s="627"/>
      <c r="Z819" s="627"/>
      <c r="AA819" s="627"/>
    </row>
    <row r="820" ht="14.25" customHeight="1">
      <c r="A820" s="627"/>
      <c r="B820" s="627"/>
      <c r="C820" s="627"/>
      <c r="D820" s="627"/>
      <c r="E820" s="627"/>
      <c r="F820" s="627"/>
      <c r="G820" s="627"/>
      <c r="H820" s="627"/>
      <c r="I820" s="627"/>
      <c r="J820" s="627"/>
      <c r="K820" s="627"/>
      <c r="L820" s="627"/>
      <c r="M820" s="627"/>
      <c r="N820" s="627"/>
      <c r="O820" s="627"/>
      <c r="P820" s="627"/>
      <c r="Q820" s="627"/>
      <c r="R820" s="627"/>
      <c r="S820" s="627"/>
      <c r="T820" s="627"/>
      <c r="U820" s="627"/>
      <c r="V820" s="627"/>
      <c r="W820" s="627"/>
      <c r="X820" s="627"/>
      <c r="Y820" s="627"/>
      <c r="Z820" s="627"/>
      <c r="AA820" s="627"/>
    </row>
    <row r="821" ht="14.25" customHeight="1">
      <c r="A821" s="627"/>
      <c r="B821" s="627"/>
      <c r="C821" s="627"/>
      <c r="D821" s="627"/>
      <c r="E821" s="627"/>
      <c r="F821" s="627"/>
      <c r="G821" s="627"/>
      <c r="H821" s="627"/>
      <c r="I821" s="627"/>
      <c r="J821" s="627"/>
      <c r="K821" s="627"/>
      <c r="L821" s="627"/>
      <c r="M821" s="627"/>
      <c r="N821" s="627"/>
      <c r="O821" s="627"/>
      <c r="P821" s="627"/>
      <c r="Q821" s="627"/>
      <c r="R821" s="627"/>
      <c r="S821" s="627"/>
      <c r="T821" s="627"/>
      <c r="U821" s="627"/>
      <c r="V821" s="627"/>
      <c r="W821" s="627"/>
      <c r="X821" s="627"/>
      <c r="Y821" s="627"/>
      <c r="Z821" s="627"/>
      <c r="AA821" s="627"/>
    </row>
    <row r="822" ht="14.25" customHeight="1">
      <c r="A822" s="627"/>
      <c r="B822" s="627"/>
      <c r="C822" s="627"/>
      <c r="D822" s="627"/>
      <c r="E822" s="627"/>
      <c r="F822" s="627"/>
      <c r="G822" s="627"/>
      <c r="H822" s="627"/>
      <c r="I822" s="627"/>
      <c r="J822" s="627"/>
      <c r="K822" s="627"/>
      <c r="L822" s="627"/>
      <c r="M822" s="627"/>
      <c r="N822" s="627"/>
      <c r="O822" s="627"/>
      <c r="P822" s="627"/>
      <c r="Q822" s="627"/>
      <c r="R822" s="627"/>
      <c r="S822" s="627"/>
      <c r="T822" s="627"/>
      <c r="U822" s="627"/>
      <c r="V822" s="627"/>
      <c r="W822" s="627"/>
      <c r="X822" s="627"/>
      <c r="Y822" s="627"/>
      <c r="Z822" s="627"/>
      <c r="AA822" s="627"/>
    </row>
    <row r="823" ht="14.25" customHeight="1">
      <c r="A823" s="627"/>
      <c r="B823" s="627"/>
      <c r="C823" s="627"/>
      <c r="D823" s="627"/>
      <c r="E823" s="627"/>
      <c r="F823" s="627"/>
      <c r="G823" s="627"/>
      <c r="H823" s="627"/>
      <c r="I823" s="627"/>
      <c r="J823" s="627"/>
      <c r="K823" s="627"/>
      <c r="L823" s="627"/>
      <c r="M823" s="627"/>
      <c r="N823" s="627"/>
      <c r="O823" s="627"/>
      <c r="P823" s="627"/>
      <c r="Q823" s="627"/>
      <c r="R823" s="627"/>
      <c r="S823" s="627"/>
      <c r="T823" s="627"/>
      <c r="U823" s="627"/>
      <c r="V823" s="627"/>
      <c r="W823" s="627"/>
      <c r="X823" s="627"/>
      <c r="Y823" s="627"/>
      <c r="Z823" s="627"/>
      <c r="AA823" s="627"/>
    </row>
    <row r="824" ht="14.25" customHeight="1">
      <c r="A824" s="627"/>
      <c r="B824" s="627"/>
      <c r="C824" s="627"/>
      <c r="D824" s="627"/>
      <c r="E824" s="627"/>
      <c r="F824" s="627"/>
      <c r="G824" s="627"/>
      <c r="H824" s="627"/>
      <c r="I824" s="627"/>
      <c r="J824" s="627"/>
      <c r="K824" s="627"/>
      <c r="L824" s="627"/>
      <c r="M824" s="627"/>
      <c r="N824" s="627"/>
      <c r="O824" s="627"/>
      <c r="P824" s="627"/>
      <c r="Q824" s="627"/>
      <c r="R824" s="627"/>
      <c r="S824" s="627"/>
      <c r="T824" s="627"/>
      <c r="U824" s="627"/>
      <c r="V824" s="627"/>
      <c r="W824" s="627"/>
      <c r="X824" s="627"/>
      <c r="Y824" s="627"/>
      <c r="Z824" s="627"/>
      <c r="AA824" s="627"/>
    </row>
    <row r="825" ht="14.25" customHeight="1">
      <c r="A825" s="627"/>
      <c r="B825" s="627"/>
      <c r="C825" s="627"/>
      <c r="D825" s="627"/>
      <c r="E825" s="627"/>
      <c r="F825" s="627"/>
      <c r="G825" s="627"/>
      <c r="H825" s="627"/>
      <c r="I825" s="627"/>
      <c r="J825" s="627"/>
      <c r="K825" s="627"/>
      <c r="L825" s="627"/>
      <c r="M825" s="627"/>
      <c r="N825" s="627"/>
      <c r="O825" s="627"/>
      <c r="P825" s="627"/>
      <c r="Q825" s="627"/>
      <c r="R825" s="627"/>
      <c r="S825" s="627"/>
      <c r="T825" s="627"/>
      <c r="U825" s="627"/>
      <c r="V825" s="627"/>
      <c r="W825" s="627"/>
      <c r="X825" s="627"/>
      <c r="Y825" s="627"/>
      <c r="Z825" s="627"/>
      <c r="AA825" s="627"/>
    </row>
    <row r="826" ht="14.25" customHeight="1">
      <c r="A826" s="627"/>
      <c r="B826" s="627"/>
      <c r="C826" s="627"/>
      <c r="D826" s="627"/>
      <c r="E826" s="627"/>
      <c r="F826" s="627"/>
      <c r="G826" s="627"/>
      <c r="H826" s="627"/>
      <c r="I826" s="627"/>
      <c r="J826" s="627"/>
      <c r="K826" s="627"/>
      <c r="L826" s="627"/>
      <c r="M826" s="627"/>
      <c r="N826" s="627"/>
      <c r="O826" s="627"/>
      <c r="P826" s="627"/>
      <c r="Q826" s="627"/>
      <c r="R826" s="627"/>
      <c r="S826" s="627"/>
      <c r="T826" s="627"/>
      <c r="U826" s="627"/>
      <c r="V826" s="627"/>
      <c r="W826" s="627"/>
      <c r="X826" s="627"/>
      <c r="Y826" s="627"/>
      <c r="Z826" s="627"/>
      <c r="AA826" s="627"/>
    </row>
    <row r="827" ht="14.25" customHeight="1">
      <c r="A827" s="627"/>
      <c r="B827" s="627"/>
      <c r="C827" s="627"/>
      <c r="D827" s="627"/>
      <c r="E827" s="627"/>
      <c r="F827" s="627"/>
      <c r="G827" s="627"/>
      <c r="H827" s="627"/>
      <c r="I827" s="627"/>
      <c r="J827" s="627"/>
      <c r="K827" s="627"/>
      <c r="L827" s="627"/>
      <c r="M827" s="627"/>
      <c r="N827" s="627"/>
      <c r="O827" s="627"/>
      <c r="P827" s="627"/>
      <c r="Q827" s="627"/>
      <c r="R827" s="627"/>
      <c r="S827" s="627"/>
      <c r="T827" s="627"/>
      <c r="U827" s="627"/>
      <c r="V827" s="627"/>
      <c r="W827" s="627"/>
      <c r="X827" s="627"/>
      <c r="Y827" s="627"/>
      <c r="Z827" s="627"/>
      <c r="AA827" s="627"/>
    </row>
    <row r="828" ht="14.25" customHeight="1">
      <c r="A828" s="627"/>
      <c r="B828" s="627"/>
      <c r="C828" s="627"/>
      <c r="D828" s="627"/>
      <c r="E828" s="627"/>
      <c r="F828" s="627"/>
      <c r="G828" s="627"/>
      <c r="H828" s="627"/>
      <c r="I828" s="627"/>
      <c r="J828" s="627"/>
      <c r="K828" s="627"/>
      <c r="L828" s="627"/>
      <c r="M828" s="627"/>
      <c r="N828" s="627"/>
      <c r="O828" s="627"/>
      <c r="P828" s="627"/>
      <c r="Q828" s="627"/>
      <c r="R828" s="627"/>
      <c r="S828" s="627"/>
      <c r="T828" s="627"/>
      <c r="U828" s="627"/>
      <c r="V828" s="627"/>
      <c r="W828" s="627"/>
      <c r="X828" s="627"/>
      <c r="Y828" s="627"/>
      <c r="Z828" s="627"/>
      <c r="AA828" s="627"/>
    </row>
    <row r="829" ht="14.25" customHeight="1">
      <c r="A829" s="627"/>
      <c r="B829" s="627"/>
      <c r="C829" s="627"/>
      <c r="D829" s="627"/>
      <c r="E829" s="627"/>
      <c r="F829" s="627"/>
      <c r="G829" s="627"/>
      <c r="H829" s="627"/>
      <c r="I829" s="627"/>
      <c r="J829" s="627"/>
      <c r="K829" s="627"/>
      <c r="L829" s="627"/>
      <c r="M829" s="627"/>
      <c r="N829" s="627"/>
      <c r="O829" s="627"/>
      <c r="P829" s="627"/>
      <c r="Q829" s="627"/>
      <c r="R829" s="627"/>
      <c r="S829" s="627"/>
      <c r="T829" s="627"/>
      <c r="U829" s="627"/>
      <c r="V829" s="627"/>
      <c r="W829" s="627"/>
      <c r="X829" s="627"/>
      <c r="Y829" s="627"/>
      <c r="Z829" s="627"/>
      <c r="AA829" s="627"/>
    </row>
    <row r="830" ht="14.25" customHeight="1">
      <c r="A830" s="627"/>
      <c r="B830" s="627"/>
      <c r="C830" s="627"/>
      <c r="D830" s="627"/>
      <c r="E830" s="627"/>
      <c r="F830" s="627"/>
      <c r="G830" s="627"/>
      <c r="H830" s="627"/>
      <c r="I830" s="627"/>
      <c r="J830" s="627"/>
      <c r="K830" s="627"/>
      <c r="L830" s="627"/>
      <c r="M830" s="627"/>
      <c r="N830" s="627"/>
      <c r="O830" s="627"/>
      <c r="P830" s="627"/>
      <c r="Q830" s="627"/>
      <c r="R830" s="627"/>
      <c r="S830" s="627"/>
      <c r="T830" s="627"/>
      <c r="U830" s="627"/>
      <c r="V830" s="627"/>
      <c r="W830" s="627"/>
      <c r="X830" s="627"/>
      <c r="Y830" s="627"/>
      <c r="Z830" s="627"/>
      <c r="AA830" s="627"/>
    </row>
    <row r="831" ht="14.25" customHeight="1">
      <c r="A831" s="627"/>
      <c r="B831" s="627"/>
      <c r="C831" s="627"/>
      <c r="D831" s="627"/>
      <c r="E831" s="627"/>
      <c r="F831" s="627"/>
      <c r="G831" s="627"/>
      <c r="H831" s="627"/>
      <c r="I831" s="627"/>
      <c r="J831" s="627"/>
      <c r="K831" s="627"/>
      <c r="L831" s="627"/>
      <c r="M831" s="627"/>
      <c r="N831" s="627"/>
      <c r="O831" s="627"/>
      <c r="P831" s="627"/>
      <c r="Q831" s="627"/>
      <c r="R831" s="627"/>
      <c r="S831" s="627"/>
      <c r="T831" s="627"/>
      <c r="U831" s="627"/>
      <c r="V831" s="627"/>
      <c r="W831" s="627"/>
      <c r="X831" s="627"/>
      <c r="Y831" s="627"/>
      <c r="Z831" s="627"/>
      <c r="AA831" s="627"/>
    </row>
    <row r="832" ht="14.25" customHeight="1">
      <c r="A832" s="627"/>
      <c r="B832" s="627"/>
      <c r="C832" s="627"/>
      <c r="D832" s="627"/>
      <c r="E832" s="627"/>
      <c r="F832" s="627"/>
      <c r="G832" s="627"/>
      <c r="H832" s="627"/>
      <c r="I832" s="627"/>
      <c r="J832" s="627"/>
      <c r="K832" s="627"/>
      <c r="L832" s="627"/>
      <c r="M832" s="627"/>
      <c r="N832" s="627"/>
      <c r="O832" s="627"/>
      <c r="P832" s="627"/>
      <c r="Q832" s="627"/>
      <c r="R832" s="627"/>
      <c r="S832" s="627"/>
      <c r="T832" s="627"/>
      <c r="U832" s="627"/>
      <c r="V832" s="627"/>
      <c r="W832" s="627"/>
      <c r="X832" s="627"/>
      <c r="Y832" s="627"/>
      <c r="Z832" s="627"/>
      <c r="AA832" s="627"/>
    </row>
    <row r="833" ht="14.25" customHeight="1">
      <c r="A833" s="627"/>
      <c r="B833" s="627"/>
      <c r="C833" s="627"/>
      <c r="D833" s="627"/>
      <c r="E833" s="627"/>
      <c r="F833" s="627"/>
      <c r="G833" s="627"/>
      <c r="H833" s="627"/>
      <c r="I833" s="627"/>
      <c r="J833" s="627"/>
      <c r="K833" s="627"/>
      <c r="L833" s="627"/>
      <c r="M833" s="627"/>
      <c r="N833" s="627"/>
      <c r="O833" s="627"/>
      <c r="P833" s="627"/>
      <c r="Q833" s="627"/>
      <c r="R833" s="627"/>
      <c r="S833" s="627"/>
      <c r="T833" s="627"/>
      <c r="U833" s="627"/>
      <c r="V833" s="627"/>
      <c r="W833" s="627"/>
      <c r="X833" s="627"/>
      <c r="Y833" s="627"/>
      <c r="Z833" s="627"/>
      <c r="AA833" s="627"/>
    </row>
    <row r="834" ht="14.25" customHeight="1">
      <c r="A834" s="627"/>
      <c r="B834" s="627"/>
      <c r="C834" s="627"/>
      <c r="D834" s="627"/>
      <c r="E834" s="627"/>
      <c r="F834" s="627"/>
      <c r="G834" s="627"/>
      <c r="H834" s="627"/>
      <c r="I834" s="627"/>
      <c r="J834" s="627"/>
      <c r="K834" s="627"/>
      <c r="L834" s="627"/>
      <c r="M834" s="627"/>
      <c r="N834" s="627"/>
      <c r="O834" s="627"/>
      <c r="P834" s="627"/>
      <c r="Q834" s="627"/>
      <c r="R834" s="627"/>
      <c r="S834" s="627"/>
      <c r="T834" s="627"/>
      <c r="U834" s="627"/>
      <c r="V834" s="627"/>
      <c r="W834" s="627"/>
      <c r="X834" s="627"/>
      <c r="Y834" s="627"/>
      <c r="Z834" s="627"/>
      <c r="AA834" s="627"/>
    </row>
    <row r="835" ht="14.25" customHeight="1">
      <c r="A835" s="627"/>
      <c r="B835" s="627"/>
      <c r="C835" s="627"/>
      <c r="D835" s="627"/>
      <c r="E835" s="627"/>
      <c r="F835" s="627"/>
      <c r="G835" s="627"/>
      <c r="H835" s="627"/>
      <c r="I835" s="627"/>
      <c r="J835" s="627"/>
      <c r="K835" s="627"/>
      <c r="L835" s="627"/>
      <c r="M835" s="627"/>
      <c r="N835" s="627"/>
      <c r="O835" s="627"/>
      <c r="P835" s="627"/>
      <c r="Q835" s="627"/>
      <c r="R835" s="627"/>
      <c r="S835" s="627"/>
      <c r="T835" s="627"/>
      <c r="U835" s="627"/>
      <c r="V835" s="627"/>
      <c r="W835" s="627"/>
      <c r="X835" s="627"/>
      <c r="Y835" s="627"/>
      <c r="Z835" s="627"/>
      <c r="AA835" s="627"/>
    </row>
    <row r="836" ht="14.25" customHeight="1">
      <c r="A836" s="627"/>
      <c r="B836" s="627"/>
      <c r="C836" s="627"/>
      <c r="D836" s="627"/>
      <c r="E836" s="627"/>
      <c r="F836" s="627"/>
      <c r="G836" s="627"/>
      <c r="H836" s="627"/>
      <c r="I836" s="627"/>
      <c r="J836" s="627"/>
      <c r="K836" s="627"/>
      <c r="L836" s="627"/>
      <c r="M836" s="627"/>
      <c r="N836" s="627"/>
      <c r="O836" s="627"/>
      <c r="P836" s="627"/>
      <c r="Q836" s="627"/>
      <c r="R836" s="627"/>
      <c r="S836" s="627"/>
      <c r="T836" s="627"/>
      <c r="U836" s="627"/>
      <c r="V836" s="627"/>
      <c r="W836" s="627"/>
      <c r="X836" s="627"/>
      <c r="Y836" s="627"/>
      <c r="Z836" s="627"/>
      <c r="AA836" s="627"/>
    </row>
    <row r="837" ht="14.25" customHeight="1">
      <c r="A837" s="627"/>
      <c r="B837" s="627"/>
      <c r="C837" s="627"/>
      <c r="D837" s="627"/>
      <c r="E837" s="627"/>
      <c r="F837" s="627"/>
      <c r="G837" s="627"/>
      <c r="H837" s="627"/>
      <c r="I837" s="627"/>
      <c r="J837" s="627"/>
      <c r="K837" s="627"/>
      <c r="L837" s="627"/>
      <c r="M837" s="627"/>
      <c r="N837" s="627"/>
      <c r="O837" s="627"/>
      <c r="P837" s="627"/>
      <c r="Q837" s="627"/>
      <c r="R837" s="627"/>
      <c r="S837" s="627"/>
      <c r="T837" s="627"/>
      <c r="U837" s="627"/>
      <c r="V837" s="627"/>
      <c r="W837" s="627"/>
      <c r="X837" s="627"/>
      <c r="Y837" s="627"/>
      <c r="Z837" s="627"/>
      <c r="AA837" s="627"/>
    </row>
    <row r="838" ht="14.25" customHeight="1">
      <c r="A838" s="627"/>
      <c r="B838" s="627"/>
      <c r="C838" s="627"/>
      <c r="D838" s="627"/>
      <c r="E838" s="627"/>
      <c r="F838" s="627"/>
      <c r="G838" s="627"/>
      <c r="H838" s="627"/>
      <c r="I838" s="627"/>
      <c r="J838" s="627"/>
      <c r="K838" s="627"/>
      <c r="L838" s="627"/>
      <c r="M838" s="627"/>
      <c r="N838" s="627"/>
      <c r="O838" s="627"/>
      <c r="P838" s="627"/>
      <c r="Q838" s="627"/>
      <c r="R838" s="627"/>
      <c r="S838" s="627"/>
      <c r="T838" s="627"/>
      <c r="U838" s="627"/>
      <c r="V838" s="627"/>
      <c r="W838" s="627"/>
      <c r="X838" s="627"/>
      <c r="Y838" s="627"/>
      <c r="Z838" s="627"/>
      <c r="AA838" s="627"/>
    </row>
    <row r="839" ht="14.25" customHeight="1">
      <c r="A839" s="627"/>
      <c r="B839" s="627"/>
      <c r="C839" s="627"/>
      <c r="D839" s="627"/>
      <c r="E839" s="627"/>
      <c r="F839" s="627"/>
      <c r="G839" s="627"/>
      <c r="H839" s="627"/>
      <c r="I839" s="627"/>
      <c r="J839" s="627"/>
      <c r="K839" s="627"/>
      <c r="L839" s="627"/>
      <c r="M839" s="627"/>
      <c r="N839" s="627"/>
      <c r="O839" s="627"/>
      <c r="P839" s="627"/>
      <c r="Q839" s="627"/>
      <c r="R839" s="627"/>
      <c r="S839" s="627"/>
      <c r="T839" s="627"/>
      <c r="U839" s="627"/>
      <c r="V839" s="627"/>
      <c r="W839" s="627"/>
      <c r="X839" s="627"/>
      <c r="Y839" s="627"/>
      <c r="Z839" s="627"/>
      <c r="AA839" s="627"/>
    </row>
    <row r="840" ht="14.25" customHeight="1">
      <c r="A840" s="627"/>
      <c r="B840" s="627"/>
      <c r="C840" s="627"/>
      <c r="D840" s="627"/>
      <c r="E840" s="627"/>
      <c r="F840" s="627"/>
      <c r="G840" s="627"/>
      <c r="H840" s="627"/>
      <c r="I840" s="627"/>
      <c r="J840" s="627"/>
      <c r="K840" s="627"/>
      <c r="L840" s="627"/>
      <c r="M840" s="627"/>
      <c r="N840" s="627"/>
      <c r="O840" s="627"/>
      <c r="P840" s="627"/>
      <c r="Q840" s="627"/>
      <c r="R840" s="627"/>
      <c r="S840" s="627"/>
      <c r="T840" s="627"/>
      <c r="U840" s="627"/>
      <c r="V840" s="627"/>
      <c r="W840" s="627"/>
      <c r="X840" s="627"/>
      <c r="Y840" s="627"/>
      <c r="Z840" s="627"/>
      <c r="AA840" s="627"/>
    </row>
    <row r="841" ht="14.25" customHeight="1">
      <c r="A841" s="627"/>
      <c r="B841" s="627"/>
      <c r="C841" s="627"/>
      <c r="D841" s="627"/>
      <c r="E841" s="627"/>
      <c r="F841" s="627"/>
      <c r="G841" s="627"/>
      <c r="H841" s="627"/>
      <c r="I841" s="627"/>
      <c r="J841" s="627"/>
      <c r="K841" s="627"/>
      <c r="L841" s="627"/>
      <c r="M841" s="627"/>
      <c r="N841" s="627"/>
      <c r="O841" s="627"/>
      <c r="P841" s="627"/>
      <c r="Q841" s="627"/>
      <c r="R841" s="627"/>
      <c r="S841" s="627"/>
      <c r="T841" s="627"/>
      <c r="U841" s="627"/>
      <c r="V841" s="627"/>
      <c r="W841" s="627"/>
      <c r="X841" s="627"/>
      <c r="Y841" s="627"/>
      <c r="Z841" s="627"/>
      <c r="AA841" s="627"/>
    </row>
    <row r="842" ht="14.25" customHeight="1">
      <c r="A842" s="627"/>
      <c r="B842" s="627"/>
      <c r="C842" s="627"/>
      <c r="D842" s="627"/>
      <c r="E842" s="627"/>
      <c r="F842" s="627"/>
      <c r="G842" s="627"/>
      <c r="H842" s="627"/>
      <c r="I842" s="627"/>
      <c r="J842" s="627"/>
      <c r="K842" s="627"/>
      <c r="L842" s="627"/>
      <c r="M842" s="627"/>
      <c r="N842" s="627"/>
      <c r="O842" s="627"/>
      <c r="P842" s="627"/>
      <c r="Q842" s="627"/>
      <c r="R842" s="627"/>
      <c r="S842" s="627"/>
      <c r="T842" s="627"/>
      <c r="U842" s="627"/>
      <c r="V842" s="627"/>
      <c r="W842" s="627"/>
      <c r="X842" s="627"/>
      <c r="Y842" s="627"/>
      <c r="Z842" s="627"/>
      <c r="AA842" s="627"/>
    </row>
    <row r="843" ht="14.25" customHeight="1">
      <c r="A843" s="627"/>
      <c r="B843" s="627"/>
      <c r="C843" s="627"/>
      <c r="D843" s="627"/>
      <c r="E843" s="627"/>
      <c r="F843" s="627"/>
      <c r="G843" s="627"/>
      <c r="H843" s="627"/>
      <c r="I843" s="627"/>
      <c r="J843" s="627"/>
      <c r="K843" s="627"/>
      <c r="L843" s="627"/>
      <c r="M843" s="627"/>
      <c r="N843" s="627"/>
      <c r="O843" s="627"/>
      <c r="P843" s="627"/>
      <c r="Q843" s="627"/>
      <c r="R843" s="627"/>
      <c r="S843" s="627"/>
      <c r="T843" s="627"/>
      <c r="U843" s="627"/>
      <c r="V843" s="627"/>
      <c r="W843" s="627"/>
      <c r="X843" s="627"/>
      <c r="Y843" s="627"/>
      <c r="Z843" s="627"/>
      <c r="AA843" s="627"/>
    </row>
    <row r="844" ht="14.25" customHeight="1">
      <c r="A844" s="627"/>
      <c r="B844" s="627"/>
      <c r="C844" s="627"/>
      <c r="D844" s="627"/>
      <c r="E844" s="627"/>
      <c r="F844" s="627"/>
      <c r="G844" s="627"/>
      <c r="H844" s="627"/>
      <c r="I844" s="627"/>
      <c r="J844" s="627"/>
      <c r="K844" s="627"/>
      <c r="L844" s="627"/>
      <c r="M844" s="627"/>
      <c r="N844" s="627"/>
      <c r="O844" s="627"/>
      <c r="P844" s="627"/>
      <c r="Q844" s="627"/>
      <c r="R844" s="627"/>
      <c r="S844" s="627"/>
      <c r="T844" s="627"/>
      <c r="U844" s="627"/>
      <c r="V844" s="627"/>
      <c r="W844" s="627"/>
      <c r="X844" s="627"/>
      <c r="Y844" s="627"/>
      <c r="Z844" s="627"/>
      <c r="AA844" s="627"/>
    </row>
    <row r="845" ht="14.25" customHeight="1">
      <c r="A845" s="627"/>
      <c r="B845" s="627"/>
      <c r="C845" s="627"/>
      <c r="D845" s="627"/>
      <c r="E845" s="627"/>
      <c r="F845" s="627"/>
      <c r="G845" s="627"/>
      <c r="H845" s="627"/>
      <c r="I845" s="627"/>
      <c r="J845" s="627"/>
      <c r="K845" s="627"/>
      <c r="L845" s="627"/>
      <c r="M845" s="627"/>
      <c r="N845" s="627"/>
      <c r="O845" s="627"/>
      <c r="P845" s="627"/>
      <c r="Q845" s="627"/>
      <c r="R845" s="627"/>
      <c r="S845" s="627"/>
      <c r="T845" s="627"/>
      <c r="U845" s="627"/>
      <c r="V845" s="627"/>
      <c r="W845" s="627"/>
      <c r="X845" s="627"/>
      <c r="Y845" s="627"/>
      <c r="Z845" s="627"/>
      <c r="AA845" s="627"/>
    </row>
    <row r="846" ht="14.25" customHeight="1">
      <c r="A846" s="627"/>
      <c r="B846" s="627"/>
      <c r="C846" s="627"/>
      <c r="D846" s="627"/>
      <c r="E846" s="627"/>
      <c r="F846" s="627"/>
      <c r="G846" s="627"/>
      <c r="H846" s="627"/>
      <c r="I846" s="627"/>
      <c r="J846" s="627"/>
      <c r="K846" s="627"/>
      <c r="L846" s="627"/>
      <c r="M846" s="627"/>
      <c r="N846" s="627"/>
      <c r="O846" s="627"/>
      <c r="P846" s="627"/>
      <c r="Q846" s="627"/>
      <c r="R846" s="627"/>
      <c r="S846" s="627"/>
      <c r="T846" s="627"/>
      <c r="U846" s="627"/>
      <c r="V846" s="627"/>
      <c r="W846" s="627"/>
      <c r="X846" s="627"/>
      <c r="Y846" s="627"/>
      <c r="Z846" s="627"/>
      <c r="AA846" s="627"/>
    </row>
    <row r="847" ht="14.25" customHeight="1">
      <c r="A847" s="627"/>
      <c r="B847" s="627"/>
      <c r="C847" s="627"/>
      <c r="D847" s="627"/>
      <c r="E847" s="627"/>
      <c r="F847" s="627"/>
      <c r="G847" s="627"/>
      <c r="H847" s="627"/>
      <c r="I847" s="627"/>
      <c r="J847" s="627"/>
      <c r="K847" s="627"/>
      <c r="L847" s="627"/>
      <c r="M847" s="627"/>
      <c r="N847" s="627"/>
      <c r="O847" s="627"/>
      <c r="P847" s="627"/>
      <c r="Q847" s="627"/>
      <c r="R847" s="627"/>
      <c r="S847" s="627"/>
      <c r="T847" s="627"/>
      <c r="U847" s="627"/>
      <c r="V847" s="627"/>
      <c r="W847" s="627"/>
      <c r="X847" s="627"/>
      <c r="Y847" s="627"/>
      <c r="Z847" s="627"/>
      <c r="AA847" s="627"/>
    </row>
    <row r="848" ht="14.25" customHeight="1">
      <c r="A848" s="627"/>
      <c r="B848" s="627"/>
      <c r="C848" s="627"/>
      <c r="D848" s="627"/>
      <c r="E848" s="627"/>
      <c r="F848" s="627"/>
      <c r="G848" s="627"/>
      <c r="H848" s="627"/>
      <c r="I848" s="627"/>
      <c r="J848" s="627"/>
      <c r="K848" s="627"/>
      <c r="L848" s="627"/>
      <c r="M848" s="627"/>
      <c r="N848" s="627"/>
      <c r="O848" s="627"/>
      <c r="P848" s="627"/>
      <c r="Q848" s="627"/>
      <c r="R848" s="627"/>
      <c r="S848" s="627"/>
      <c r="T848" s="627"/>
      <c r="U848" s="627"/>
      <c r="V848" s="627"/>
      <c r="W848" s="627"/>
      <c r="X848" s="627"/>
      <c r="Y848" s="627"/>
      <c r="Z848" s="627"/>
      <c r="AA848" s="627"/>
    </row>
    <row r="849" ht="14.25" customHeight="1">
      <c r="A849" s="627"/>
      <c r="B849" s="627"/>
      <c r="C849" s="627"/>
      <c r="D849" s="627"/>
      <c r="E849" s="627"/>
      <c r="F849" s="627"/>
      <c r="G849" s="627"/>
      <c r="H849" s="627"/>
      <c r="I849" s="627"/>
      <c r="J849" s="627"/>
      <c r="K849" s="627"/>
      <c r="L849" s="627"/>
      <c r="M849" s="627"/>
      <c r="N849" s="627"/>
      <c r="O849" s="627"/>
      <c r="P849" s="627"/>
      <c r="Q849" s="627"/>
      <c r="R849" s="627"/>
      <c r="S849" s="627"/>
      <c r="T849" s="627"/>
      <c r="U849" s="627"/>
      <c r="V849" s="627"/>
      <c r="W849" s="627"/>
      <c r="X849" s="627"/>
      <c r="Y849" s="627"/>
      <c r="Z849" s="627"/>
      <c r="AA849" s="627"/>
    </row>
    <row r="850" ht="14.25" customHeight="1">
      <c r="A850" s="627"/>
      <c r="B850" s="627"/>
      <c r="C850" s="627"/>
      <c r="D850" s="627"/>
      <c r="E850" s="627"/>
      <c r="F850" s="627"/>
      <c r="G850" s="627"/>
      <c r="H850" s="627"/>
      <c r="I850" s="627"/>
      <c r="J850" s="627"/>
      <c r="K850" s="627"/>
      <c r="L850" s="627"/>
      <c r="M850" s="627"/>
      <c r="N850" s="627"/>
      <c r="O850" s="627"/>
      <c r="P850" s="627"/>
      <c r="Q850" s="627"/>
      <c r="R850" s="627"/>
      <c r="S850" s="627"/>
      <c r="T850" s="627"/>
      <c r="U850" s="627"/>
      <c r="V850" s="627"/>
      <c r="W850" s="627"/>
      <c r="X850" s="627"/>
      <c r="Y850" s="627"/>
      <c r="Z850" s="627"/>
      <c r="AA850" s="627"/>
    </row>
    <row r="851" ht="14.25" customHeight="1">
      <c r="A851" s="627"/>
      <c r="B851" s="627"/>
      <c r="C851" s="627"/>
      <c r="D851" s="627"/>
      <c r="E851" s="627"/>
      <c r="F851" s="627"/>
      <c r="G851" s="627"/>
      <c r="H851" s="627"/>
      <c r="I851" s="627"/>
      <c r="J851" s="627"/>
      <c r="K851" s="627"/>
      <c r="L851" s="627"/>
      <c r="M851" s="627"/>
      <c r="N851" s="627"/>
      <c r="O851" s="627"/>
      <c r="P851" s="627"/>
      <c r="Q851" s="627"/>
      <c r="R851" s="627"/>
      <c r="S851" s="627"/>
      <c r="T851" s="627"/>
      <c r="U851" s="627"/>
      <c r="V851" s="627"/>
      <c r="W851" s="627"/>
      <c r="X851" s="627"/>
      <c r="Y851" s="627"/>
      <c r="Z851" s="627"/>
      <c r="AA851" s="627"/>
    </row>
    <row r="852" ht="14.25" customHeight="1">
      <c r="A852" s="627"/>
      <c r="B852" s="627"/>
      <c r="C852" s="627"/>
      <c r="D852" s="627"/>
      <c r="E852" s="627"/>
      <c r="F852" s="627"/>
      <c r="G852" s="627"/>
      <c r="H852" s="627"/>
      <c r="I852" s="627"/>
      <c r="J852" s="627"/>
      <c r="K852" s="627"/>
      <c r="L852" s="627"/>
      <c r="M852" s="627"/>
      <c r="N852" s="627"/>
      <c r="O852" s="627"/>
      <c r="P852" s="627"/>
      <c r="Q852" s="627"/>
      <c r="R852" s="627"/>
      <c r="S852" s="627"/>
      <c r="T852" s="627"/>
      <c r="U852" s="627"/>
      <c r="V852" s="627"/>
      <c r="W852" s="627"/>
      <c r="X852" s="627"/>
      <c r="Y852" s="627"/>
      <c r="Z852" s="627"/>
      <c r="AA852" s="627"/>
    </row>
    <row r="853" ht="14.25" customHeight="1">
      <c r="A853" s="627"/>
      <c r="B853" s="627"/>
      <c r="C853" s="627"/>
      <c r="D853" s="627"/>
      <c r="E853" s="627"/>
      <c r="F853" s="627"/>
      <c r="G853" s="627"/>
      <c r="H853" s="627"/>
      <c r="I853" s="627"/>
      <c r="J853" s="627"/>
      <c r="K853" s="627"/>
      <c r="L853" s="627"/>
      <c r="M853" s="627"/>
      <c r="N853" s="627"/>
      <c r="O853" s="627"/>
      <c r="P853" s="627"/>
      <c r="Q853" s="627"/>
      <c r="R853" s="627"/>
      <c r="S853" s="627"/>
      <c r="T853" s="627"/>
      <c r="U853" s="627"/>
      <c r="V853" s="627"/>
      <c r="W853" s="627"/>
      <c r="X853" s="627"/>
      <c r="Y853" s="627"/>
      <c r="Z853" s="627"/>
      <c r="AA853" s="627"/>
    </row>
    <row r="854" ht="14.25" customHeight="1">
      <c r="A854" s="627"/>
      <c r="B854" s="627"/>
      <c r="C854" s="627"/>
      <c r="D854" s="627"/>
      <c r="E854" s="627"/>
      <c r="F854" s="627"/>
      <c r="G854" s="627"/>
      <c r="H854" s="627"/>
      <c r="I854" s="627"/>
      <c r="J854" s="627"/>
      <c r="K854" s="627"/>
      <c r="L854" s="627"/>
      <c r="M854" s="627"/>
      <c r="N854" s="627"/>
      <c r="O854" s="627"/>
      <c r="P854" s="627"/>
      <c r="Q854" s="627"/>
      <c r="R854" s="627"/>
      <c r="S854" s="627"/>
      <c r="T854" s="627"/>
      <c r="U854" s="627"/>
      <c r="V854" s="627"/>
      <c r="W854" s="627"/>
      <c r="X854" s="627"/>
      <c r="Y854" s="627"/>
      <c r="Z854" s="627"/>
      <c r="AA854" s="627"/>
    </row>
    <row r="855" ht="14.25" customHeight="1">
      <c r="A855" s="627"/>
      <c r="B855" s="627"/>
      <c r="C855" s="627"/>
      <c r="D855" s="627"/>
      <c r="E855" s="627"/>
      <c r="F855" s="627"/>
      <c r="G855" s="627"/>
      <c r="H855" s="627"/>
      <c r="I855" s="627"/>
      <c r="J855" s="627"/>
      <c r="K855" s="627"/>
      <c r="L855" s="627"/>
      <c r="M855" s="627"/>
      <c r="N855" s="627"/>
      <c r="O855" s="627"/>
      <c r="P855" s="627"/>
      <c r="Q855" s="627"/>
      <c r="R855" s="627"/>
      <c r="S855" s="627"/>
      <c r="T855" s="627"/>
      <c r="U855" s="627"/>
      <c r="V855" s="627"/>
      <c r="W855" s="627"/>
      <c r="X855" s="627"/>
      <c r="Y855" s="627"/>
      <c r="Z855" s="627"/>
      <c r="AA855" s="627"/>
    </row>
    <row r="856" ht="14.25" customHeight="1">
      <c r="A856" s="627"/>
      <c r="B856" s="627"/>
      <c r="C856" s="627"/>
      <c r="D856" s="627"/>
      <c r="E856" s="627"/>
      <c r="F856" s="627"/>
      <c r="G856" s="627"/>
      <c r="H856" s="627"/>
      <c r="I856" s="627"/>
      <c r="J856" s="627"/>
      <c r="K856" s="627"/>
      <c r="L856" s="627"/>
      <c r="M856" s="627"/>
      <c r="N856" s="627"/>
      <c r="O856" s="627"/>
      <c r="P856" s="627"/>
      <c r="Q856" s="627"/>
      <c r="R856" s="627"/>
      <c r="S856" s="627"/>
      <c r="T856" s="627"/>
      <c r="U856" s="627"/>
      <c r="V856" s="627"/>
      <c r="W856" s="627"/>
      <c r="X856" s="627"/>
      <c r="Y856" s="627"/>
      <c r="Z856" s="627"/>
      <c r="AA856" s="627"/>
    </row>
    <row r="857" ht="14.25" customHeight="1">
      <c r="A857" s="627"/>
      <c r="B857" s="627"/>
      <c r="C857" s="627"/>
      <c r="D857" s="627"/>
      <c r="E857" s="627"/>
      <c r="F857" s="627"/>
      <c r="G857" s="627"/>
      <c r="H857" s="627"/>
      <c r="I857" s="627"/>
      <c r="J857" s="627"/>
      <c r="K857" s="627"/>
      <c r="L857" s="627"/>
      <c r="M857" s="627"/>
      <c r="N857" s="627"/>
      <c r="O857" s="627"/>
      <c r="P857" s="627"/>
      <c r="Q857" s="627"/>
      <c r="R857" s="627"/>
      <c r="S857" s="627"/>
      <c r="T857" s="627"/>
      <c r="U857" s="627"/>
      <c r="V857" s="627"/>
      <c r="W857" s="627"/>
      <c r="X857" s="627"/>
      <c r="Y857" s="627"/>
      <c r="Z857" s="627"/>
      <c r="AA857" s="627"/>
    </row>
    <row r="858" ht="14.25" customHeight="1">
      <c r="A858" s="627"/>
      <c r="B858" s="627"/>
      <c r="C858" s="627"/>
      <c r="D858" s="627"/>
      <c r="E858" s="627"/>
      <c r="F858" s="627"/>
      <c r="G858" s="627"/>
      <c r="H858" s="627"/>
      <c r="I858" s="627"/>
      <c r="J858" s="627"/>
      <c r="K858" s="627"/>
      <c r="L858" s="627"/>
      <c r="M858" s="627"/>
      <c r="N858" s="627"/>
      <c r="O858" s="627"/>
      <c r="P858" s="627"/>
      <c r="Q858" s="627"/>
      <c r="R858" s="627"/>
      <c r="S858" s="627"/>
      <c r="T858" s="627"/>
      <c r="U858" s="627"/>
      <c r="V858" s="627"/>
      <c r="W858" s="627"/>
      <c r="X858" s="627"/>
      <c r="Y858" s="627"/>
      <c r="Z858" s="627"/>
      <c r="AA858" s="627"/>
    </row>
    <row r="859" ht="14.25" customHeight="1">
      <c r="A859" s="627"/>
      <c r="B859" s="627"/>
      <c r="C859" s="627"/>
      <c r="D859" s="627"/>
      <c r="E859" s="627"/>
      <c r="F859" s="627"/>
      <c r="G859" s="627"/>
      <c r="H859" s="627"/>
      <c r="I859" s="627"/>
      <c r="J859" s="627"/>
      <c r="K859" s="627"/>
      <c r="L859" s="627"/>
      <c r="M859" s="627"/>
      <c r="N859" s="627"/>
      <c r="O859" s="627"/>
      <c r="P859" s="627"/>
      <c r="Q859" s="627"/>
      <c r="R859" s="627"/>
      <c r="S859" s="627"/>
      <c r="T859" s="627"/>
      <c r="U859" s="627"/>
      <c r="V859" s="627"/>
      <c r="W859" s="627"/>
      <c r="X859" s="627"/>
      <c r="Y859" s="627"/>
      <c r="Z859" s="627"/>
      <c r="AA859" s="627"/>
    </row>
    <row r="860" ht="14.25" customHeight="1">
      <c r="A860" s="627"/>
      <c r="B860" s="627"/>
      <c r="C860" s="627"/>
      <c r="D860" s="627"/>
      <c r="E860" s="627"/>
      <c r="F860" s="627"/>
      <c r="G860" s="627"/>
      <c r="H860" s="627"/>
      <c r="I860" s="627"/>
      <c r="J860" s="627"/>
      <c r="K860" s="627"/>
      <c r="L860" s="627"/>
      <c r="M860" s="627"/>
      <c r="N860" s="627"/>
      <c r="O860" s="627"/>
      <c r="P860" s="627"/>
      <c r="Q860" s="627"/>
      <c r="R860" s="627"/>
      <c r="S860" s="627"/>
      <c r="T860" s="627"/>
      <c r="U860" s="627"/>
      <c r="V860" s="627"/>
      <c r="W860" s="627"/>
      <c r="X860" s="627"/>
      <c r="Y860" s="627"/>
      <c r="Z860" s="627"/>
      <c r="AA860" s="627"/>
    </row>
    <row r="861" ht="14.25" customHeight="1">
      <c r="A861" s="627"/>
      <c r="B861" s="627"/>
      <c r="C861" s="627"/>
      <c r="D861" s="627"/>
      <c r="E861" s="627"/>
      <c r="F861" s="627"/>
      <c r="G861" s="627"/>
      <c r="H861" s="627"/>
      <c r="I861" s="627"/>
      <c r="J861" s="627"/>
      <c r="K861" s="627"/>
      <c r="L861" s="627"/>
      <c r="M861" s="627"/>
      <c r="N861" s="627"/>
      <c r="O861" s="627"/>
      <c r="P861" s="627"/>
      <c r="Q861" s="627"/>
      <c r="R861" s="627"/>
      <c r="S861" s="627"/>
      <c r="T861" s="627"/>
      <c r="U861" s="627"/>
      <c r="V861" s="627"/>
      <c r="W861" s="627"/>
      <c r="X861" s="627"/>
      <c r="Y861" s="627"/>
      <c r="Z861" s="627"/>
      <c r="AA861" s="627"/>
    </row>
    <row r="862" ht="14.25" customHeight="1">
      <c r="A862" s="627"/>
      <c r="B862" s="627"/>
      <c r="C862" s="627"/>
      <c r="D862" s="627"/>
      <c r="E862" s="627"/>
      <c r="F862" s="627"/>
      <c r="G862" s="627"/>
      <c r="H862" s="627"/>
      <c r="I862" s="627"/>
      <c r="J862" s="627"/>
      <c r="K862" s="627"/>
      <c r="L862" s="627"/>
      <c r="M862" s="627"/>
      <c r="N862" s="627"/>
      <c r="O862" s="627"/>
      <c r="P862" s="627"/>
      <c r="Q862" s="627"/>
      <c r="R862" s="627"/>
      <c r="S862" s="627"/>
      <c r="T862" s="627"/>
      <c r="U862" s="627"/>
      <c r="V862" s="627"/>
      <c r="W862" s="627"/>
      <c r="X862" s="627"/>
      <c r="Y862" s="627"/>
      <c r="Z862" s="627"/>
      <c r="AA862" s="627"/>
    </row>
    <row r="863" ht="14.25" customHeight="1">
      <c r="A863" s="627"/>
      <c r="B863" s="627"/>
      <c r="C863" s="627"/>
      <c r="D863" s="627"/>
      <c r="E863" s="627"/>
      <c r="F863" s="627"/>
      <c r="G863" s="627"/>
      <c r="H863" s="627"/>
      <c r="I863" s="627"/>
      <c r="J863" s="627"/>
      <c r="K863" s="627"/>
      <c r="L863" s="627"/>
      <c r="M863" s="627"/>
      <c r="N863" s="627"/>
      <c r="O863" s="627"/>
      <c r="P863" s="627"/>
      <c r="Q863" s="627"/>
      <c r="R863" s="627"/>
      <c r="S863" s="627"/>
      <c r="T863" s="627"/>
      <c r="U863" s="627"/>
      <c r="V863" s="627"/>
      <c r="W863" s="627"/>
      <c r="X863" s="627"/>
      <c r="Y863" s="627"/>
      <c r="Z863" s="627"/>
      <c r="AA863" s="627"/>
    </row>
    <row r="864" ht="14.25" customHeight="1">
      <c r="A864" s="627"/>
      <c r="B864" s="627"/>
      <c r="C864" s="627"/>
      <c r="D864" s="627"/>
      <c r="E864" s="627"/>
      <c r="F864" s="627"/>
      <c r="G864" s="627"/>
      <c r="H864" s="627"/>
      <c r="I864" s="627"/>
      <c r="J864" s="627"/>
      <c r="K864" s="627"/>
      <c r="L864" s="627"/>
      <c r="M864" s="627"/>
      <c r="N864" s="627"/>
      <c r="O864" s="627"/>
      <c r="P864" s="627"/>
      <c r="Q864" s="627"/>
      <c r="R864" s="627"/>
      <c r="S864" s="627"/>
      <c r="T864" s="627"/>
      <c r="U864" s="627"/>
      <c r="V864" s="627"/>
      <c r="W864" s="627"/>
      <c r="X864" s="627"/>
      <c r="Y864" s="627"/>
      <c r="Z864" s="627"/>
      <c r="AA864" s="627"/>
    </row>
    <row r="865" ht="14.25" customHeight="1">
      <c r="A865" s="627"/>
      <c r="B865" s="627"/>
      <c r="C865" s="627"/>
      <c r="D865" s="627"/>
      <c r="E865" s="627"/>
      <c r="F865" s="627"/>
      <c r="G865" s="627"/>
      <c r="H865" s="627"/>
      <c r="I865" s="627"/>
      <c r="J865" s="627"/>
      <c r="K865" s="627"/>
      <c r="L865" s="627"/>
      <c r="M865" s="627"/>
      <c r="N865" s="627"/>
      <c r="O865" s="627"/>
      <c r="P865" s="627"/>
      <c r="Q865" s="627"/>
      <c r="R865" s="627"/>
      <c r="S865" s="627"/>
      <c r="T865" s="627"/>
      <c r="U865" s="627"/>
      <c r="V865" s="627"/>
      <c r="W865" s="627"/>
      <c r="X865" s="627"/>
      <c r="Y865" s="627"/>
      <c r="Z865" s="627"/>
      <c r="AA865" s="627"/>
    </row>
    <row r="866" ht="14.25" customHeight="1">
      <c r="A866" s="627"/>
      <c r="B866" s="627"/>
      <c r="C866" s="627"/>
      <c r="D866" s="627"/>
      <c r="E866" s="627"/>
      <c r="F866" s="627"/>
      <c r="G866" s="627"/>
      <c r="H866" s="627"/>
      <c r="I866" s="627"/>
      <c r="J866" s="627"/>
      <c r="K866" s="627"/>
      <c r="L866" s="627"/>
      <c r="M866" s="627"/>
      <c r="N866" s="627"/>
      <c r="O866" s="627"/>
      <c r="P866" s="627"/>
      <c r="Q866" s="627"/>
      <c r="R866" s="627"/>
      <c r="S866" s="627"/>
      <c r="T866" s="627"/>
      <c r="U866" s="627"/>
      <c r="V866" s="627"/>
      <c r="W866" s="627"/>
      <c r="X866" s="627"/>
      <c r="Y866" s="627"/>
      <c r="Z866" s="627"/>
      <c r="AA866" s="627"/>
    </row>
    <row r="867" ht="14.25" customHeight="1">
      <c r="A867" s="627"/>
      <c r="B867" s="627"/>
      <c r="C867" s="627"/>
      <c r="D867" s="627"/>
      <c r="E867" s="627"/>
      <c r="F867" s="627"/>
      <c r="G867" s="627"/>
      <c r="H867" s="627"/>
      <c r="I867" s="627"/>
      <c r="J867" s="627"/>
      <c r="K867" s="627"/>
      <c r="L867" s="627"/>
      <c r="M867" s="627"/>
      <c r="N867" s="627"/>
      <c r="O867" s="627"/>
      <c r="P867" s="627"/>
      <c r="Q867" s="627"/>
      <c r="R867" s="627"/>
      <c r="S867" s="627"/>
      <c r="T867" s="627"/>
      <c r="U867" s="627"/>
      <c r="V867" s="627"/>
      <c r="W867" s="627"/>
      <c r="X867" s="627"/>
      <c r="Y867" s="627"/>
      <c r="Z867" s="627"/>
      <c r="AA867" s="627"/>
    </row>
    <row r="868" ht="14.25" customHeight="1">
      <c r="A868" s="627"/>
      <c r="B868" s="627"/>
      <c r="C868" s="627"/>
      <c r="D868" s="627"/>
      <c r="E868" s="627"/>
      <c r="F868" s="627"/>
      <c r="G868" s="627"/>
      <c r="H868" s="627"/>
      <c r="I868" s="627"/>
      <c r="J868" s="627"/>
      <c r="K868" s="627"/>
      <c r="L868" s="627"/>
      <c r="M868" s="627"/>
      <c r="N868" s="627"/>
      <c r="O868" s="627"/>
      <c r="P868" s="627"/>
      <c r="Q868" s="627"/>
      <c r="R868" s="627"/>
      <c r="S868" s="627"/>
      <c r="T868" s="627"/>
      <c r="U868" s="627"/>
      <c r="V868" s="627"/>
      <c r="W868" s="627"/>
      <c r="X868" s="627"/>
      <c r="Y868" s="627"/>
      <c r="Z868" s="627"/>
      <c r="AA868" s="627"/>
    </row>
    <row r="869" ht="14.25" customHeight="1">
      <c r="A869" s="627"/>
      <c r="B869" s="627"/>
      <c r="C869" s="627"/>
      <c r="D869" s="627"/>
      <c r="E869" s="627"/>
      <c r="F869" s="627"/>
      <c r="G869" s="627"/>
      <c r="H869" s="627"/>
      <c r="I869" s="627"/>
      <c r="J869" s="627"/>
      <c r="K869" s="627"/>
      <c r="L869" s="627"/>
      <c r="M869" s="627"/>
      <c r="N869" s="627"/>
      <c r="O869" s="627"/>
      <c r="P869" s="627"/>
      <c r="Q869" s="627"/>
      <c r="R869" s="627"/>
      <c r="S869" s="627"/>
      <c r="T869" s="627"/>
      <c r="U869" s="627"/>
      <c r="V869" s="627"/>
      <c r="W869" s="627"/>
      <c r="X869" s="627"/>
      <c r="Y869" s="627"/>
      <c r="Z869" s="627"/>
      <c r="AA869" s="627"/>
    </row>
    <row r="870" ht="14.25" customHeight="1">
      <c r="A870" s="627"/>
      <c r="B870" s="627"/>
      <c r="C870" s="627"/>
      <c r="D870" s="627"/>
      <c r="E870" s="627"/>
      <c r="F870" s="627"/>
      <c r="G870" s="627"/>
      <c r="H870" s="627"/>
      <c r="I870" s="627"/>
      <c r="J870" s="627"/>
      <c r="K870" s="627"/>
      <c r="L870" s="627"/>
      <c r="M870" s="627"/>
      <c r="N870" s="627"/>
      <c r="O870" s="627"/>
      <c r="P870" s="627"/>
      <c r="Q870" s="627"/>
      <c r="R870" s="627"/>
      <c r="S870" s="627"/>
      <c r="T870" s="627"/>
      <c r="U870" s="627"/>
      <c r="V870" s="627"/>
      <c r="W870" s="627"/>
      <c r="X870" s="627"/>
      <c r="Y870" s="627"/>
      <c r="Z870" s="627"/>
      <c r="AA870" s="627"/>
    </row>
    <row r="871" ht="14.25" customHeight="1">
      <c r="A871" s="627"/>
      <c r="B871" s="627"/>
      <c r="C871" s="627"/>
      <c r="D871" s="627"/>
      <c r="E871" s="627"/>
      <c r="F871" s="627"/>
      <c r="G871" s="627"/>
      <c r="H871" s="627"/>
      <c r="I871" s="627"/>
      <c r="J871" s="627"/>
      <c r="K871" s="627"/>
      <c r="L871" s="627"/>
      <c r="M871" s="627"/>
      <c r="N871" s="627"/>
      <c r="O871" s="627"/>
      <c r="P871" s="627"/>
      <c r="Q871" s="627"/>
      <c r="R871" s="627"/>
      <c r="S871" s="627"/>
      <c r="T871" s="627"/>
      <c r="U871" s="627"/>
      <c r="V871" s="627"/>
      <c r="W871" s="627"/>
      <c r="X871" s="627"/>
      <c r="Y871" s="627"/>
      <c r="Z871" s="627"/>
      <c r="AA871" s="627"/>
    </row>
    <row r="872" ht="14.25" customHeight="1">
      <c r="A872" s="627"/>
      <c r="B872" s="627"/>
      <c r="C872" s="627"/>
      <c r="D872" s="627"/>
      <c r="E872" s="627"/>
      <c r="F872" s="627"/>
      <c r="G872" s="627"/>
      <c r="H872" s="627"/>
      <c r="I872" s="627"/>
      <c r="J872" s="627"/>
      <c r="K872" s="627"/>
      <c r="L872" s="627"/>
      <c r="M872" s="627"/>
      <c r="N872" s="627"/>
      <c r="O872" s="627"/>
      <c r="P872" s="627"/>
      <c r="Q872" s="627"/>
      <c r="R872" s="627"/>
      <c r="S872" s="627"/>
      <c r="T872" s="627"/>
      <c r="U872" s="627"/>
      <c r="V872" s="627"/>
      <c r="W872" s="627"/>
      <c r="X872" s="627"/>
      <c r="Y872" s="627"/>
      <c r="Z872" s="627"/>
      <c r="AA872" s="627"/>
    </row>
    <row r="873" ht="14.25" customHeight="1">
      <c r="A873" s="627"/>
      <c r="B873" s="627"/>
      <c r="C873" s="627"/>
      <c r="D873" s="627"/>
      <c r="E873" s="627"/>
      <c r="F873" s="627"/>
      <c r="G873" s="627"/>
      <c r="H873" s="627"/>
      <c r="I873" s="627"/>
      <c r="J873" s="627"/>
      <c r="K873" s="627"/>
      <c r="L873" s="627"/>
      <c r="M873" s="627"/>
      <c r="N873" s="627"/>
      <c r="O873" s="627"/>
      <c r="P873" s="627"/>
      <c r="Q873" s="627"/>
      <c r="R873" s="627"/>
      <c r="S873" s="627"/>
      <c r="T873" s="627"/>
      <c r="U873" s="627"/>
      <c r="V873" s="627"/>
      <c r="W873" s="627"/>
      <c r="X873" s="627"/>
      <c r="Y873" s="627"/>
      <c r="Z873" s="627"/>
      <c r="AA873" s="627"/>
    </row>
    <row r="874" ht="14.25" customHeight="1">
      <c r="A874" s="627"/>
      <c r="B874" s="627"/>
      <c r="C874" s="627"/>
      <c r="D874" s="627"/>
      <c r="E874" s="627"/>
      <c r="F874" s="627"/>
      <c r="G874" s="627"/>
      <c r="H874" s="627"/>
      <c r="I874" s="627"/>
      <c r="J874" s="627"/>
      <c r="K874" s="627"/>
      <c r="L874" s="627"/>
      <c r="M874" s="627"/>
      <c r="N874" s="627"/>
      <c r="O874" s="627"/>
      <c r="P874" s="627"/>
      <c r="Q874" s="627"/>
      <c r="R874" s="627"/>
      <c r="S874" s="627"/>
      <c r="T874" s="627"/>
      <c r="U874" s="627"/>
      <c r="V874" s="627"/>
      <c r="W874" s="627"/>
      <c r="X874" s="627"/>
      <c r="Y874" s="627"/>
      <c r="Z874" s="627"/>
      <c r="AA874" s="627"/>
    </row>
    <row r="875" ht="14.25" customHeight="1">
      <c r="A875" s="627"/>
      <c r="B875" s="627"/>
      <c r="C875" s="627"/>
      <c r="D875" s="627"/>
      <c r="E875" s="627"/>
      <c r="F875" s="627"/>
      <c r="G875" s="627"/>
      <c r="H875" s="627"/>
      <c r="I875" s="627"/>
      <c r="J875" s="627"/>
      <c r="K875" s="627"/>
      <c r="L875" s="627"/>
      <c r="M875" s="627"/>
      <c r="N875" s="627"/>
      <c r="O875" s="627"/>
      <c r="P875" s="627"/>
      <c r="Q875" s="627"/>
      <c r="R875" s="627"/>
      <c r="S875" s="627"/>
      <c r="T875" s="627"/>
      <c r="U875" s="627"/>
      <c r="V875" s="627"/>
      <c r="W875" s="627"/>
      <c r="X875" s="627"/>
      <c r="Y875" s="627"/>
      <c r="Z875" s="627"/>
      <c r="AA875" s="627"/>
    </row>
    <row r="876" ht="14.25" customHeight="1">
      <c r="A876" s="627"/>
      <c r="B876" s="627"/>
      <c r="C876" s="627"/>
      <c r="D876" s="627"/>
      <c r="E876" s="627"/>
      <c r="F876" s="627"/>
      <c r="G876" s="627"/>
      <c r="H876" s="627"/>
      <c r="I876" s="627"/>
      <c r="J876" s="627"/>
      <c r="K876" s="627"/>
      <c r="L876" s="627"/>
      <c r="M876" s="627"/>
      <c r="N876" s="627"/>
      <c r="O876" s="627"/>
      <c r="P876" s="627"/>
      <c r="Q876" s="627"/>
      <c r="R876" s="627"/>
      <c r="S876" s="627"/>
      <c r="T876" s="627"/>
      <c r="U876" s="627"/>
      <c r="V876" s="627"/>
      <c r="W876" s="627"/>
      <c r="X876" s="627"/>
      <c r="Y876" s="627"/>
      <c r="Z876" s="627"/>
      <c r="AA876" s="627"/>
    </row>
    <row r="877" ht="14.25" customHeight="1">
      <c r="A877" s="627"/>
      <c r="B877" s="627"/>
      <c r="C877" s="627"/>
      <c r="D877" s="627"/>
      <c r="E877" s="627"/>
      <c r="F877" s="627"/>
      <c r="G877" s="627"/>
      <c r="H877" s="627"/>
      <c r="I877" s="627"/>
      <c r="J877" s="627"/>
      <c r="K877" s="627"/>
      <c r="L877" s="627"/>
      <c r="M877" s="627"/>
      <c r="N877" s="627"/>
      <c r="O877" s="627"/>
      <c r="P877" s="627"/>
      <c r="Q877" s="627"/>
      <c r="R877" s="627"/>
      <c r="S877" s="627"/>
      <c r="T877" s="627"/>
      <c r="U877" s="627"/>
      <c r="V877" s="627"/>
      <c r="W877" s="627"/>
      <c r="X877" s="627"/>
      <c r="Y877" s="627"/>
      <c r="Z877" s="627"/>
      <c r="AA877" s="627"/>
    </row>
    <row r="878" ht="14.25" customHeight="1">
      <c r="A878" s="627"/>
      <c r="B878" s="627"/>
      <c r="C878" s="627"/>
      <c r="D878" s="627"/>
      <c r="E878" s="627"/>
      <c r="F878" s="627"/>
      <c r="G878" s="627"/>
      <c r="H878" s="627"/>
      <c r="I878" s="627"/>
      <c r="J878" s="627"/>
      <c r="K878" s="627"/>
      <c r="L878" s="627"/>
      <c r="M878" s="627"/>
      <c r="N878" s="627"/>
      <c r="O878" s="627"/>
      <c r="P878" s="627"/>
      <c r="Q878" s="627"/>
      <c r="R878" s="627"/>
      <c r="S878" s="627"/>
      <c r="T878" s="627"/>
      <c r="U878" s="627"/>
      <c r="V878" s="627"/>
      <c r="W878" s="627"/>
      <c r="X878" s="627"/>
      <c r="Y878" s="627"/>
      <c r="Z878" s="627"/>
      <c r="AA878" s="627"/>
    </row>
    <row r="879" ht="14.25" customHeight="1">
      <c r="A879" s="627"/>
      <c r="B879" s="627"/>
      <c r="C879" s="627"/>
      <c r="D879" s="627"/>
      <c r="E879" s="627"/>
      <c r="F879" s="627"/>
      <c r="G879" s="627"/>
      <c r="H879" s="627"/>
      <c r="I879" s="627"/>
      <c r="J879" s="627"/>
      <c r="K879" s="627"/>
      <c r="L879" s="627"/>
      <c r="M879" s="627"/>
      <c r="N879" s="627"/>
      <c r="O879" s="627"/>
      <c r="P879" s="627"/>
      <c r="Q879" s="627"/>
      <c r="R879" s="627"/>
      <c r="S879" s="627"/>
      <c r="T879" s="627"/>
      <c r="U879" s="627"/>
      <c r="V879" s="627"/>
      <c r="W879" s="627"/>
      <c r="X879" s="627"/>
      <c r="Y879" s="627"/>
      <c r="Z879" s="627"/>
      <c r="AA879" s="627"/>
    </row>
    <row r="880" ht="14.25" customHeight="1">
      <c r="A880" s="627"/>
      <c r="B880" s="627"/>
      <c r="C880" s="627"/>
      <c r="D880" s="627"/>
      <c r="E880" s="627"/>
      <c r="F880" s="627"/>
      <c r="G880" s="627"/>
      <c r="H880" s="627"/>
      <c r="I880" s="627"/>
      <c r="J880" s="627"/>
      <c r="K880" s="627"/>
      <c r="L880" s="627"/>
      <c r="M880" s="627"/>
      <c r="N880" s="627"/>
      <c r="O880" s="627"/>
      <c r="P880" s="627"/>
      <c r="Q880" s="627"/>
      <c r="R880" s="627"/>
      <c r="S880" s="627"/>
      <c r="T880" s="627"/>
      <c r="U880" s="627"/>
      <c r="V880" s="627"/>
      <c r="W880" s="627"/>
      <c r="X880" s="627"/>
      <c r="Y880" s="627"/>
      <c r="Z880" s="627"/>
      <c r="AA880" s="627"/>
    </row>
    <row r="881" ht="14.25" customHeight="1">
      <c r="A881" s="627"/>
      <c r="B881" s="627"/>
      <c r="C881" s="627"/>
      <c r="D881" s="627"/>
      <c r="E881" s="627"/>
      <c r="F881" s="627"/>
      <c r="G881" s="627"/>
      <c r="H881" s="627"/>
      <c r="I881" s="627"/>
      <c r="J881" s="627"/>
      <c r="K881" s="627"/>
      <c r="L881" s="627"/>
      <c r="M881" s="627"/>
      <c r="N881" s="627"/>
      <c r="O881" s="627"/>
      <c r="P881" s="627"/>
      <c r="Q881" s="627"/>
      <c r="R881" s="627"/>
      <c r="S881" s="627"/>
      <c r="T881" s="627"/>
      <c r="U881" s="627"/>
      <c r="V881" s="627"/>
      <c r="W881" s="627"/>
      <c r="X881" s="627"/>
      <c r="Y881" s="627"/>
      <c r="Z881" s="627"/>
      <c r="AA881" s="627"/>
    </row>
    <row r="882" ht="14.25" customHeight="1">
      <c r="A882" s="627"/>
      <c r="B882" s="627"/>
      <c r="C882" s="627"/>
      <c r="D882" s="627"/>
      <c r="E882" s="627"/>
      <c r="F882" s="627"/>
      <c r="G882" s="627"/>
      <c r="H882" s="627"/>
      <c r="I882" s="627"/>
      <c r="J882" s="627"/>
      <c r="K882" s="627"/>
      <c r="L882" s="627"/>
      <c r="M882" s="627"/>
      <c r="N882" s="627"/>
      <c r="O882" s="627"/>
      <c r="P882" s="627"/>
      <c r="Q882" s="627"/>
      <c r="R882" s="627"/>
      <c r="S882" s="627"/>
      <c r="T882" s="627"/>
      <c r="U882" s="627"/>
      <c r="V882" s="627"/>
      <c r="W882" s="627"/>
      <c r="X882" s="627"/>
      <c r="Y882" s="627"/>
      <c r="Z882" s="627"/>
      <c r="AA882" s="627"/>
    </row>
    <row r="883" ht="14.25" customHeight="1">
      <c r="A883" s="627"/>
      <c r="B883" s="627"/>
      <c r="C883" s="627"/>
      <c r="D883" s="627"/>
      <c r="E883" s="627"/>
      <c r="F883" s="627"/>
      <c r="G883" s="627"/>
      <c r="H883" s="627"/>
      <c r="I883" s="627"/>
      <c r="J883" s="627"/>
      <c r="K883" s="627"/>
      <c r="L883" s="627"/>
      <c r="M883" s="627"/>
      <c r="N883" s="627"/>
      <c r="O883" s="627"/>
      <c r="P883" s="627"/>
      <c r="Q883" s="627"/>
      <c r="R883" s="627"/>
      <c r="S883" s="627"/>
      <c r="T883" s="627"/>
      <c r="U883" s="627"/>
      <c r="V883" s="627"/>
      <c r="W883" s="627"/>
      <c r="X883" s="627"/>
      <c r="Y883" s="627"/>
      <c r="Z883" s="627"/>
      <c r="AA883" s="627"/>
    </row>
    <row r="884" ht="14.25" customHeight="1">
      <c r="A884" s="627"/>
      <c r="B884" s="627"/>
      <c r="C884" s="627"/>
      <c r="D884" s="627"/>
      <c r="E884" s="627"/>
      <c r="F884" s="627"/>
      <c r="G884" s="627"/>
      <c r="H884" s="627"/>
      <c r="I884" s="627"/>
      <c r="J884" s="627"/>
      <c r="K884" s="627"/>
      <c r="L884" s="627"/>
      <c r="M884" s="627"/>
      <c r="N884" s="627"/>
      <c r="O884" s="627"/>
      <c r="P884" s="627"/>
      <c r="Q884" s="627"/>
      <c r="R884" s="627"/>
      <c r="S884" s="627"/>
      <c r="T884" s="627"/>
      <c r="U884" s="627"/>
      <c r="V884" s="627"/>
      <c r="W884" s="627"/>
      <c r="X884" s="627"/>
      <c r="Y884" s="627"/>
      <c r="Z884" s="627"/>
      <c r="AA884" s="627"/>
    </row>
    <row r="885" ht="14.25" customHeight="1">
      <c r="A885" s="627"/>
      <c r="B885" s="627"/>
      <c r="C885" s="627"/>
      <c r="D885" s="627"/>
      <c r="E885" s="627"/>
      <c r="F885" s="627"/>
      <c r="G885" s="627"/>
      <c r="H885" s="627"/>
      <c r="I885" s="627"/>
      <c r="J885" s="627"/>
      <c r="K885" s="627"/>
      <c r="L885" s="627"/>
      <c r="M885" s="627"/>
      <c r="N885" s="627"/>
      <c r="O885" s="627"/>
      <c r="P885" s="627"/>
      <c r="Q885" s="627"/>
      <c r="R885" s="627"/>
      <c r="S885" s="627"/>
      <c r="T885" s="627"/>
      <c r="U885" s="627"/>
      <c r="V885" s="627"/>
      <c r="W885" s="627"/>
      <c r="X885" s="627"/>
      <c r="Y885" s="627"/>
      <c r="Z885" s="627"/>
      <c r="AA885" s="627"/>
    </row>
    <row r="886" ht="14.25" customHeight="1">
      <c r="A886" s="627"/>
      <c r="B886" s="627"/>
      <c r="C886" s="627"/>
      <c r="D886" s="627"/>
      <c r="E886" s="627"/>
      <c r="F886" s="627"/>
      <c r="G886" s="627"/>
      <c r="H886" s="627"/>
      <c r="I886" s="627"/>
      <c r="J886" s="627"/>
      <c r="K886" s="627"/>
      <c r="L886" s="627"/>
      <c r="M886" s="627"/>
      <c r="N886" s="627"/>
      <c r="O886" s="627"/>
      <c r="P886" s="627"/>
      <c r="Q886" s="627"/>
      <c r="R886" s="627"/>
      <c r="S886" s="627"/>
      <c r="T886" s="627"/>
      <c r="U886" s="627"/>
      <c r="V886" s="627"/>
      <c r="W886" s="627"/>
      <c r="X886" s="627"/>
      <c r="Y886" s="627"/>
      <c r="Z886" s="627"/>
      <c r="AA886" s="627"/>
    </row>
    <row r="887" ht="14.25" customHeight="1">
      <c r="A887" s="627"/>
      <c r="B887" s="627"/>
      <c r="C887" s="627"/>
      <c r="D887" s="627"/>
      <c r="E887" s="627"/>
      <c r="F887" s="627"/>
      <c r="G887" s="627"/>
      <c r="H887" s="627"/>
      <c r="I887" s="627"/>
      <c r="J887" s="627"/>
      <c r="K887" s="627"/>
      <c r="L887" s="627"/>
      <c r="M887" s="627"/>
      <c r="N887" s="627"/>
      <c r="O887" s="627"/>
      <c r="P887" s="627"/>
      <c r="Q887" s="627"/>
      <c r="R887" s="627"/>
      <c r="S887" s="627"/>
      <c r="T887" s="627"/>
      <c r="U887" s="627"/>
      <c r="V887" s="627"/>
      <c r="W887" s="627"/>
      <c r="X887" s="627"/>
      <c r="Y887" s="627"/>
      <c r="Z887" s="627"/>
      <c r="AA887" s="627"/>
    </row>
    <row r="888" ht="14.25" customHeight="1">
      <c r="A888" s="627"/>
      <c r="B888" s="627"/>
      <c r="C888" s="627"/>
      <c r="D888" s="627"/>
      <c r="E888" s="627"/>
      <c r="F888" s="627"/>
      <c r="G888" s="627"/>
      <c r="H888" s="627"/>
      <c r="I888" s="627"/>
      <c r="J888" s="627"/>
      <c r="K888" s="627"/>
      <c r="L888" s="627"/>
      <c r="M888" s="627"/>
      <c r="N888" s="627"/>
      <c r="O888" s="627"/>
      <c r="P888" s="627"/>
      <c r="Q888" s="627"/>
      <c r="R888" s="627"/>
      <c r="S888" s="627"/>
      <c r="T888" s="627"/>
      <c r="U888" s="627"/>
      <c r="V888" s="627"/>
      <c r="W888" s="627"/>
      <c r="X888" s="627"/>
      <c r="Y888" s="627"/>
      <c r="Z888" s="627"/>
      <c r="AA888" s="627"/>
    </row>
    <row r="889" ht="14.25" customHeight="1">
      <c r="A889" s="627"/>
      <c r="B889" s="627"/>
      <c r="C889" s="627"/>
      <c r="D889" s="627"/>
      <c r="E889" s="627"/>
      <c r="F889" s="627"/>
      <c r="G889" s="627"/>
      <c r="H889" s="627"/>
      <c r="I889" s="627"/>
      <c r="J889" s="627"/>
      <c r="K889" s="627"/>
      <c r="L889" s="627"/>
      <c r="M889" s="627"/>
      <c r="N889" s="627"/>
      <c r="O889" s="627"/>
      <c r="P889" s="627"/>
      <c r="Q889" s="627"/>
      <c r="R889" s="627"/>
      <c r="S889" s="627"/>
      <c r="T889" s="627"/>
      <c r="U889" s="627"/>
      <c r="V889" s="627"/>
      <c r="W889" s="627"/>
      <c r="X889" s="627"/>
      <c r="Y889" s="627"/>
      <c r="Z889" s="627"/>
      <c r="AA889" s="627"/>
    </row>
    <row r="890" ht="14.25" customHeight="1">
      <c r="A890" s="627"/>
      <c r="B890" s="627"/>
      <c r="C890" s="627"/>
      <c r="D890" s="627"/>
      <c r="E890" s="627"/>
      <c r="F890" s="627"/>
      <c r="G890" s="627"/>
      <c r="H890" s="627"/>
      <c r="I890" s="627"/>
      <c r="J890" s="627"/>
      <c r="K890" s="627"/>
      <c r="L890" s="627"/>
      <c r="M890" s="627"/>
      <c r="N890" s="627"/>
      <c r="O890" s="627"/>
      <c r="P890" s="627"/>
      <c r="Q890" s="627"/>
      <c r="R890" s="627"/>
      <c r="S890" s="627"/>
      <c r="T890" s="627"/>
      <c r="U890" s="627"/>
      <c r="V890" s="627"/>
      <c r="W890" s="627"/>
      <c r="X890" s="627"/>
      <c r="Y890" s="627"/>
      <c r="Z890" s="627"/>
      <c r="AA890" s="627"/>
    </row>
    <row r="891" ht="14.25" customHeight="1">
      <c r="A891" s="627"/>
      <c r="B891" s="627"/>
      <c r="C891" s="627"/>
      <c r="D891" s="627"/>
      <c r="E891" s="627"/>
      <c r="F891" s="627"/>
      <c r="G891" s="627"/>
      <c r="H891" s="627"/>
      <c r="I891" s="627"/>
      <c r="J891" s="627"/>
      <c r="K891" s="627"/>
      <c r="L891" s="627"/>
      <c r="M891" s="627"/>
      <c r="N891" s="627"/>
      <c r="O891" s="627"/>
      <c r="P891" s="627"/>
      <c r="Q891" s="627"/>
      <c r="R891" s="627"/>
      <c r="S891" s="627"/>
      <c r="T891" s="627"/>
      <c r="U891" s="627"/>
      <c r="V891" s="627"/>
      <c r="W891" s="627"/>
      <c r="X891" s="627"/>
      <c r="Y891" s="627"/>
      <c r="Z891" s="627"/>
      <c r="AA891" s="627"/>
    </row>
    <row r="892" ht="14.25" customHeight="1">
      <c r="A892" s="627"/>
      <c r="B892" s="627"/>
      <c r="C892" s="627"/>
      <c r="D892" s="627"/>
      <c r="E892" s="627"/>
      <c r="F892" s="627"/>
      <c r="G892" s="627"/>
      <c r="H892" s="627"/>
      <c r="I892" s="627"/>
      <c r="J892" s="627"/>
      <c r="K892" s="627"/>
      <c r="L892" s="627"/>
      <c r="M892" s="627"/>
      <c r="N892" s="627"/>
      <c r="O892" s="627"/>
      <c r="P892" s="627"/>
      <c r="Q892" s="627"/>
      <c r="R892" s="627"/>
      <c r="S892" s="627"/>
      <c r="T892" s="627"/>
      <c r="U892" s="627"/>
      <c r="V892" s="627"/>
      <c r="W892" s="627"/>
      <c r="X892" s="627"/>
      <c r="Y892" s="627"/>
      <c r="Z892" s="627"/>
      <c r="AA892" s="627"/>
    </row>
    <row r="893" ht="14.25" customHeight="1">
      <c r="A893" s="627"/>
      <c r="B893" s="627"/>
      <c r="C893" s="627"/>
      <c r="D893" s="627"/>
      <c r="E893" s="627"/>
      <c r="F893" s="627"/>
      <c r="G893" s="627"/>
      <c r="H893" s="627"/>
      <c r="I893" s="627"/>
      <c r="J893" s="627"/>
      <c r="K893" s="627"/>
      <c r="L893" s="627"/>
      <c r="M893" s="627"/>
      <c r="N893" s="627"/>
      <c r="O893" s="627"/>
      <c r="P893" s="627"/>
      <c r="Q893" s="627"/>
      <c r="R893" s="627"/>
      <c r="S893" s="627"/>
      <c r="T893" s="627"/>
      <c r="U893" s="627"/>
      <c r="V893" s="627"/>
      <c r="W893" s="627"/>
      <c r="X893" s="627"/>
      <c r="Y893" s="627"/>
      <c r="Z893" s="627"/>
      <c r="AA893" s="627"/>
    </row>
    <row r="894" ht="14.25" customHeight="1">
      <c r="A894" s="627"/>
      <c r="B894" s="627"/>
      <c r="C894" s="627"/>
      <c r="D894" s="627"/>
      <c r="E894" s="627"/>
      <c r="F894" s="627"/>
      <c r="G894" s="627"/>
      <c r="H894" s="627"/>
      <c r="I894" s="627"/>
      <c r="J894" s="627"/>
      <c r="K894" s="627"/>
      <c r="L894" s="627"/>
      <c r="M894" s="627"/>
      <c r="N894" s="627"/>
      <c r="O894" s="627"/>
      <c r="P894" s="627"/>
      <c r="Q894" s="627"/>
      <c r="R894" s="627"/>
      <c r="S894" s="627"/>
      <c r="T894" s="627"/>
      <c r="U894" s="627"/>
      <c r="V894" s="627"/>
      <c r="W894" s="627"/>
      <c r="X894" s="627"/>
      <c r="Y894" s="627"/>
      <c r="Z894" s="627"/>
      <c r="AA894" s="627"/>
    </row>
    <row r="895" ht="14.25" customHeight="1">
      <c r="A895" s="627"/>
      <c r="B895" s="627"/>
      <c r="C895" s="627"/>
      <c r="D895" s="627"/>
      <c r="E895" s="627"/>
      <c r="F895" s="627"/>
      <c r="G895" s="627"/>
      <c r="H895" s="627"/>
      <c r="I895" s="627"/>
      <c r="J895" s="627"/>
      <c r="K895" s="627"/>
      <c r="L895" s="627"/>
      <c r="M895" s="627"/>
      <c r="N895" s="627"/>
      <c r="O895" s="627"/>
      <c r="P895" s="627"/>
      <c r="Q895" s="627"/>
      <c r="R895" s="627"/>
      <c r="S895" s="627"/>
      <c r="T895" s="627"/>
      <c r="U895" s="627"/>
      <c r="V895" s="627"/>
      <c r="W895" s="627"/>
      <c r="X895" s="627"/>
      <c r="Y895" s="627"/>
      <c r="Z895" s="627"/>
      <c r="AA895" s="627"/>
    </row>
    <row r="896" ht="14.25" customHeight="1">
      <c r="A896" s="627"/>
      <c r="B896" s="627"/>
      <c r="C896" s="627"/>
      <c r="D896" s="627"/>
      <c r="E896" s="627"/>
      <c r="F896" s="627"/>
      <c r="G896" s="627"/>
      <c r="H896" s="627"/>
      <c r="I896" s="627"/>
      <c r="J896" s="627"/>
      <c r="K896" s="627"/>
      <c r="L896" s="627"/>
      <c r="M896" s="627"/>
      <c r="N896" s="627"/>
      <c r="O896" s="627"/>
      <c r="P896" s="627"/>
      <c r="Q896" s="627"/>
      <c r="R896" s="627"/>
      <c r="S896" s="627"/>
      <c r="T896" s="627"/>
      <c r="U896" s="627"/>
      <c r="V896" s="627"/>
      <c r="W896" s="627"/>
      <c r="X896" s="627"/>
      <c r="Y896" s="627"/>
      <c r="Z896" s="627"/>
      <c r="AA896" s="627"/>
    </row>
    <row r="897" ht="14.25" customHeight="1">
      <c r="A897" s="627"/>
      <c r="B897" s="627"/>
      <c r="C897" s="627"/>
      <c r="D897" s="627"/>
      <c r="E897" s="627"/>
      <c r="F897" s="627"/>
      <c r="G897" s="627"/>
      <c r="H897" s="627"/>
      <c r="I897" s="627"/>
      <c r="J897" s="627"/>
      <c r="K897" s="627"/>
      <c r="L897" s="627"/>
      <c r="M897" s="627"/>
      <c r="N897" s="627"/>
      <c r="O897" s="627"/>
      <c r="P897" s="627"/>
      <c r="Q897" s="627"/>
      <c r="R897" s="627"/>
      <c r="S897" s="627"/>
      <c r="T897" s="627"/>
      <c r="U897" s="627"/>
      <c r="V897" s="627"/>
      <c r="W897" s="627"/>
      <c r="X897" s="627"/>
      <c r="Y897" s="627"/>
      <c r="Z897" s="627"/>
      <c r="AA897" s="627"/>
    </row>
    <row r="898" ht="14.25" customHeight="1">
      <c r="A898" s="627"/>
      <c r="B898" s="627"/>
      <c r="C898" s="627"/>
      <c r="D898" s="627"/>
      <c r="E898" s="627"/>
      <c r="F898" s="627"/>
      <c r="G898" s="627"/>
      <c r="H898" s="627"/>
      <c r="I898" s="627"/>
      <c r="J898" s="627"/>
      <c r="K898" s="627"/>
      <c r="L898" s="627"/>
      <c r="M898" s="627"/>
      <c r="N898" s="627"/>
      <c r="O898" s="627"/>
      <c r="P898" s="627"/>
      <c r="Q898" s="627"/>
      <c r="R898" s="627"/>
      <c r="S898" s="627"/>
      <c r="T898" s="627"/>
      <c r="U898" s="627"/>
      <c r="V898" s="627"/>
      <c r="W898" s="627"/>
      <c r="X898" s="627"/>
      <c r="Y898" s="627"/>
      <c r="Z898" s="627"/>
      <c r="AA898" s="627"/>
    </row>
    <row r="899" ht="14.25" customHeight="1">
      <c r="A899" s="627"/>
      <c r="B899" s="627"/>
      <c r="C899" s="627"/>
      <c r="D899" s="627"/>
      <c r="E899" s="627"/>
      <c r="F899" s="627"/>
      <c r="G899" s="627"/>
      <c r="H899" s="627"/>
      <c r="I899" s="627"/>
      <c r="J899" s="627"/>
      <c r="K899" s="627"/>
      <c r="L899" s="627"/>
      <c r="M899" s="627"/>
      <c r="N899" s="627"/>
      <c r="O899" s="627"/>
      <c r="P899" s="627"/>
      <c r="Q899" s="627"/>
      <c r="R899" s="627"/>
      <c r="S899" s="627"/>
      <c r="T899" s="627"/>
      <c r="U899" s="627"/>
      <c r="V899" s="627"/>
      <c r="W899" s="627"/>
      <c r="X899" s="627"/>
      <c r="Y899" s="627"/>
      <c r="Z899" s="627"/>
      <c r="AA899" s="627"/>
    </row>
    <row r="900" ht="14.25" customHeight="1">
      <c r="A900" s="627"/>
      <c r="B900" s="627"/>
      <c r="C900" s="627"/>
      <c r="D900" s="627"/>
      <c r="E900" s="627"/>
      <c r="F900" s="627"/>
      <c r="G900" s="627"/>
      <c r="H900" s="627"/>
      <c r="I900" s="627"/>
      <c r="J900" s="627"/>
      <c r="K900" s="627"/>
      <c r="L900" s="627"/>
      <c r="M900" s="627"/>
      <c r="N900" s="627"/>
      <c r="O900" s="627"/>
      <c r="P900" s="627"/>
      <c r="Q900" s="627"/>
      <c r="R900" s="627"/>
      <c r="S900" s="627"/>
      <c r="T900" s="627"/>
      <c r="U900" s="627"/>
      <c r="V900" s="627"/>
      <c r="W900" s="627"/>
      <c r="X900" s="627"/>
      <c r="Y900" s="627"/>
      <c r="Z900" s="627"/>
      <c r="AA900" s="627"/>
    </row>
    <row r="901" ht="14.25" customHeight="1">
      <c r="A901" s="627"/>
      <c r="B901" s="627"/>
      <c r="C901" s="627"/>
      <c r="D901" s="627"/>
      <c r="E901" s="627"/>
      <c r="F901" s="627"/>
      <c r="G901" s="627"/>
      <c r="H901" s="627"/>
      <c r="I901" s="627"/>
      <c r="J901" s="627"/>
      <c r="K901" s="627"/>
      <c r="L901" s="627"/>
      <c r="M901" s="627"/>
      <c r="N901" s="627"/>
      <c r="O901" s="627"/>
      <c r="P901" s="627"/>
      <c r="Q901" s="627"/>
      <c r="R901" s="627"/>
      <c r="S901" s="627"/>
      <c r="T901" s="627"/>
      <c r="U901" s="627"/>
      <c r="V901" s="627"/>
      <c r="W901" s="627"/>
      <c r="X901" s="627"/>
      <c r="Y901" s="627"/>
      <c r="Z901" s="627"/>
      <c r="AA901" s="627"/>
    </row>
    <row r="902" ht="14.25" customHeight="1">
      <c r="A902" s="627"/>
      <c r="B902" s="627"/>
      <c r="C902" s="627"/>
      <c r="D902" s="627"/>
      <c r="E902" s="627"/>
      <c r="F902" s="627"/>
      <c r="G902" s="627"/>
      <c r="H902" s="627"/>
      <c r="I902" s="627"/>
      <c r="J902" s="627"/>
      <c r="K902" s="627"/>
      <c r="L902" s="627"/>
      <c r="M902" s="627"/>
      <c r="N902" s="627"/>
      <c r="O902" s="627"/>
      <c r="P902" s="627"/>
      <c r="Q902" s="627"/>
      <c r="R902" s="627"/>
      <c r="S902" s="627"/>
      <c r="T902" s="627"/>
      <c r="U902" s="627"/>
      <c r="V902" s="627"/>
      <c r="W902" s="627"/>
      <c r="X902" s="627"/>
      <c r="Y902" s="627"/>
      <c r="Z902" s="627"/>
      <c r="AA902" s="627"/>
    </row>
    <row r="903" ht="14.25" customHeight="1">
      <c r="A903" s="627"/>
      <c r="B903" s="627"/>
      <c r="C903" s="627"/>
      <c r="D903" s="627"/>
      <c r="E903" s="627"/>
      <c r="F903" s="627"/>
      <c r="G903" s="627"/>
      <c r="H903" s="627"/>
      <c r="I903" s="627"/>
      <c r="J903" s="627"/>
      <c r="K903" s="627"/>
      <c r="L903" s="627"/>
      <c r="M903" s="627"/>
      <c r="N903" s="627"/>
      <c r="O903" s="627"/>
      <c r="P903" s="627"/>
      <c r="Q903" s="627"/>
      <c r="R903" s="627"/>
      <c r="S903" s="627"/>
      <c r="T903" s="627"/>
      <c r="U903" s="627"/>
      <c r="V903" s="627"/>
      <c r="W903" s="627"/>
      <c r="X903" s="627"/>
      <c r="Y903" s="627"/>
      <c r="Z903" s="627"/>
      <c r="AA903" s="627"/>
    </row>
    <row r="904" ht="14.25" customHeight="1">
      <c r="A904" s="627"/>
      <c r="B904" s="627"/>
      <c r="C904" s="627"/>
      <c r="D904" s="627"/>
      <c r="E904" s="627"/>
      <c r="F904" s="627"/>
      <c r="G904" s="627"/>
      <c r="H904" s="627"/>
      <c r="I904" s="627"/>
      <c r="J904" s="627"/>
      <c r="K904" s="627"/>
      <c r="L904" s="627"/>
      <c r="M904" s="627"/>
      <c r="N904" s="627"/>
      <c r="O904" s="627"/>
      <c r="P904" s="627"/>
      <c r="Q904" s="627"/>
      <c r="R904" s="627"/>
      <c r="S904" s="627"/>
      <c r="T904" s="627"/>
      <c r="U904" s="627"/>
      <c r="V904" s="627"/>
      <c r="W904" s="627"/>
      <c r="X904" s="627"/>
      <c r="Y904" s="627"/>
      <c r="Z904" s="627"/>
      <c r="AA904" s="627"/>
    </row>
    <row r="905" ht="14.25" customHeight="1">
      <c r="A905" s="627"/>
      <c r="B905" s="627"/>
      <c r="C905" s="627"/>
      <c r="D905" s="627"/>
      <c r="E905" s="627"/>
      <c r="F905" s="627"/>
      <c r="G905" s="627"/>
      <c r="H905" s="627"/>
      <c r="I905" s="627"/>
      <c r="J905" s="627"/>
      <c r="K905" s="627"/>
      <c r="L905" s="627"/>
      <c r="M905" s="627"/>
      <c r="N905" s="627"/>
      <c r="O905" s="627"/>
      <c r="P905" s="627"/>
      <c r="Q905" s="627"/>
      <c r="R905" s="627"/>
      <c r="S905" s="627"/>
      <c r="T905" s="627"/>
      <c r="U905" s="627"/>
      <c r="V905" s="627"/>
      <c r="W905" s="627"/>
      <c r="X905" s="627"/>
      <c r="Y905" s="627"/>
      <c r="Z905" s="627"/>
      <c r="AA905" s="627"/>
    </row>
    <row r="906" ht="14.25" customHeight="1">
      <c r="A906" s="627"/>
      <c r="B906" s="627"/>
      <c r="C906" s="627"/>
      <c r="D906" s="627"/>
      <c r="E906" s="627"/>
      <c r="F906" s="627"/>
      <c r="G906" s="627"/>
      <c r="H906" s="627"/>
      <c r="I906" s="627"/>
      <c r="J906" s="627"/>
      <c r="K906" s="627"/>
      <c r="L906" s="627"/>
      <c r="M906" s="627"/>
      <c r="N906" s="627"/>
      <c r="O906" s="627"/>
      <c r="P906" s="627"/>
      <c r="Q906" s="627"/>
      <c r="R906" s="627"/>
      <c r="S906" s="627"/>
      <c r="T906" s="627"/>
      <c r="U906" s="627"/>
      <c r="V906" s="627"/>
      <c r="W906" s="627"/>
      <c r="X906" s="627"/>
      <c r="Y906" s="627"/>
      <c r="Z906" s="627"/>
      <c r="AA906" s="627"/>
    </row>
    <row r="907" ht="14.25" customHeight="1">
      <c r="A907" s="627"/>
      <c r="B907" s="627"/>
      <c r="C907" s="627"/>
      <c r="D907" s="627"/>
      <c r="E907" s="627"/>
      <c r="F907" s="627"/>
      <c r="G907" s="627"/>
      <c r="H907" s="627"/>
      <c r="I907" s="627"/>
      <c r="J907" s="627"/>
      <c r="K907" s="627"/>
      <c r="L907" s="627"/>
      <c r="M907" s="627"/>
      <c r="N907" s="627"/>
      <c r="O907" s="627"/>
      <c r="P907" s="627"/>
      <c r="Q907" s="627"/>
      <c r="R907" s="627"/>
      <c r="S907" s="627"/>
      <c r="T907" s="627"/>
      <c r="U907" s="627"/>
      <c r="V907" s="627"/>
      <c r="W907" s="627"/>
      <c r="X907" s="627"/>
      <c r="Y907" s="627"/>
      <c r="Z907" s="627"/>
      <c r="AA907" s="627"/>
    </row>
    <row r="908" ht="14.25" customHeight="1">
      <c r="A908" s="627"/>
      <c r="B908" s="627"/>
      <c r="C908" s="627"/>
      <c r="D908" s="627"/>
      <c r="E908" s="627"/>
      <c r="F908" s="627"/>
      <c r="G908" s="627"/>
      <c r="H908" s="627"/>
      <c r="I908" s="627"/>
      <c r="J908" s="627"/>
      <c r="K908" s="627"/>
      <c r="L908" s="627"/>
      <c r="M908" s="627"/>
      <c r="N908" s="627"/>
      <c r="O908" s="627"/>
      <c r="P908" s="627"/>
      <c r="Q908" s="627"/>
      <c r="R908" s="627"/>
      <c r="S908" s="627"/>
      <c r="T908" s="627"/>
      <c r="U908" s="627"/>
      <c r="V908" s="627"/>
      <c r="W908" s="627"/>
      <c r="X908" s="627"/>
      <c r="Y908" s="627"/>
      <c r="Z908" s="627"/>
      <c r="AA908" s="627"/>
    </row>
    <row r="909" ht="14.25" customHeight="1">
      <c r="A909" s="627"/>
      <c r="B909" s="627"/>
      <c r="C909" s="627"/>
      <c r="D909" s="627"/>
      <c r="E909" s="627"/>
      <c r="F909" s="627"/>
      <c r="G909" s="627"/>
      <c r="H909" s="627"/>
      <c r="I909" s="627"/>
      <c r="J909" s="627"/>
      <c r="K909" s="627"/>
      <c r="L909" s="627"/>
      <c r="M909" s="627"/>
      <c r="N909" s="627"/>
      <c r="O909" s="627"/>
      <c r="P909" s="627"/>
      <c r="Q909" s="627"/>
      <c r="R909" s="627"/>
      <c r="S909" s="627"/>
      <c r="T909" s="627"/>
      <c r="U909" s="627"/>
      <c r="V909" s="627"/>
      <c r="W909" s="627"/>
      <c r="X909" s="627"/>
      <c r="Y909" s="627"/>
      <c r="Z909" s="627"/>
      <c r="AA909" s="627"/>
    </row>
    <row r="910" ht="14.25" customHeight="1">
      <c r="A910" s="627"/>
      <c r="B910" s="627"/>
      <c r="C910" s="627"/>
      <c r="D910" s="627"/>
      <c r="E910" s="627"/>
      <c r="F910" s="627"/>
      <c r="G910" s="627"/>
      <c r="H910" s="627"/>
      <c r="I910" s="627"/>
      <c r="J910" s="627"/>
      <c r="K910" s="627"/>
      <c r="L910" s="627"/>
      <c r="M910" s="627"/>
      <c r="N910" s="627"/>
      <c r="O910" s="627"/>
      <c r="P910" s="627"/>
      <c r="Q910" s="627"/>
      <c r="R910" s="627"/>
      <c r="S910" s="627"/>
      <c r="T910" s="627"/>
      <c r="U910" s="627"/>
      <c r="V910" s="627"/>
      <c r="W910" s="627"/>
      <c r="X910" s="627"/>
      <c r="Y910" s="627"/>
      <c r="Z910" s="627"/>
      <c r="AA910" s="627"/>
    </row>
    <row r="911" ht="14.25" customHeight="1">
      <c r="A911" s="627"/>
      <c r="B911" s="627"/>
      <c r="C911" s="627"/>
      <c r="D911" s="627"/>
      <c r="E911" s="627"/>
      <c r="F911" s="627"/>
      <c r="G911" s="627"/>
      <c r="H911" s="627"/>
      <c r="I911" s="627"/>
      <c r="J911" s="627"/>
      <c r="K911" s="627"/>
      <c r="L911" s="627"/>
      <c r="M911" s="627"/>
      <c r="N911" s="627"/>
      <c r="O911" s="627"/>
      <c r="P911" s="627"/>
      <c r="Q911" s="627"/>
      <c r="R911" s="627"/>
      <c r="S911" s="627"/>
      <c r="T911" s="627"/>
      <c r="U911" s="627"/>
      <c r="V911" s="627"/>
      <c r="W911" s="627"/>
      <c r="X911" s="627"/>
      <c r="Y911" s="627"/>
      <c r="Z911" s="627"/>
      <c r="AA911" s="627"/>
    </row>
    <row r="912" ht="14.25" customHeight="1">
      <c r="A912" s="627"/>
      <c r="B912" s="627"/>
      <c r="C912" s="627"/>
      <c r="D912" s="627"/>
      <c r="E912" s="627"/>
      <c r="F912" s="627"/>
      <c r="G912" s="627"/>
      <c r="H912" s="627"/>
      <c r="I912" s="627"/>
      <c r="J912" s="627"/>
      <c r="K912" s="627"/>
      <c r="L912" s="627"/>
      <c r="M912" s="627"/>
      <c r="N912" s="627"/>
      <c r="O912" s="627"/>
      <c r="P912" s="627"/>
      <c r="Q912" s="627"/>
      <c r="R912" s="627"/>
      <c r="S912" s="627"/>
      <c r="T912" s="627"/>
      <c r="U912" s="627"/>
      <c r="V912" s="627"/>
      <c r="W912" s="627"/>
      <c r="X912" s="627"/>
      <c r="Y912" s="627"/>
      <c r="Z912" s="627"/>
      <c r="AA912" s="627"/>
    </row>
    <row r="913" ht="14.25" customHeight="1">
      <c r="A913" s="627"/>
      <c r="B913" s="627"/>
      <c r="C913" s="627"/>
      <c r="D913" s="627"/>
      <c r="E913" s="627"/>
      <c r="F913" s="627"/>
      <c r="G913" s="627"/>
      <c r="H913" s="627"/>
      <c r="I913" s="627"/>
      <c r="J913" s="627"/>
      <c r="K913" s="627"/>
      <c r="L913" s="627"/>
      <c r="M913" s="627"/>
      <c r="N913" s="627"/>
      <c r="O913" s="627"/>
      <c r="P913" s="627"/>
      <c r="Q913" s="627"/>
      <c r="R913" s="627"/>
      <c r="S913" s="627"/>
      <c r="T913" s="627"/>
      <c r="U913" s="627"/>
      <c r="V913" s="627"/>
      <c r="W913" s="627"/>
      <c r="X913" s="627"/>
      <c r="Y913" s="627"/>
      <c r="Z913" s="627"/>
      <c r="AA913" s="627"/>
    </row>
    <row r="914" ht="14.25" customHeight="1">
      <c r="A914" s="627"/>
      <c r="B914" s="627"/>
      <c r="C914" s="627"/>
      <c r="D914" s="627"/>
      <c r="E914" s="627"/>
      <c r="F914" s="627"/>
      <c r="G914" s="627"/>
      <c r="H914" s="627"/>
      <c r="I914" s="627"/>
      <c r="J914" s="627"/>
      <c r="K914" s="627"/>
      <c r="L914" s="627"/>
      <c r="M914" s="627"/>
      <c r="N914" s="627"/>
      <c r="O914" s="627"/>
      <c r="P914" s="627"/>
      <c r="Q914" s="627"/>
      <c r="R914" s="627"/>
      <c r="S914" s="627"/>
      <c r="T914" s="627"/>
      <c r="U914" s="627"/>
      <c r="V914" s="627"/>
      <c r="W914" s="627"/>
      <c r="X914" s="627"/>
      <c r="Y914" s="627"/>
      <c r="Z914" s="627"/>
      <c r="AA914" s="627"/>
    </row>
    <row r="915" ht="14.25" customHeight="1">
      <c r="A915" s="627"/>
      <c r="B915" s="627"/>
      <c r="C915" s="627"/>
      <c r="D915" s="627"/>
      <c r="E915" s="627"/>
      <c r="F915" s="627"/>
      <c r="G915" s="627"/>
      <c r="H915" s="627"/>
      <c r="I915" s="627"/>
      <c r="J915" s="627"/>
      <c r="K915" s="627"/>
      <c r="L915" s="627"/>
      <c r="M915" s="627"/>
      <c r="N915" s="627"/>
      <c r="O915" s="627"/>
      <c r="P915" s="627"/>
      <c r="Q915" s="627"/>
      <c r="R915" s="627"/>
      <c r="S915" s="627"/>
      <c r="T915" s="627"/>
      <c r="U915" s="627"/>
      <c r="V915" s="627"/>
      <c r="W915" s="627"/>
      <c r="X915" s="627"/>
      <c r="Y915" s="627"/>
      <c r="Z915" s="627"/>
      <c r="AA915" s="627"/>
    </row>
    <row r="916" ht="14.25" customHeight="1">
      <c r="A916" s="627"/>
      <c r="B916" s="627"/>
      <c r="C916" s="627"/>
      <c r="D916" s="627"/>
      <c r="E916" s="627"/>
      <c r="F916" s="627"/>
      <c r="G916" s="627"/>
      <c r="H916" s="627"/>
      <c r="I916" s="627"/>
      <c r="J916" s="627"/>
      <c r="K916" s="627"/>
      <c r="L916" s="627"/>
      <c r="M916" s="627"/>
      <c r="N916" s="627"/>
      <c r="O916" s="627"/>
      <c r="P916" s="627"/>
      <c r="Q916" s="627"/>
      <c r="R916" s="627"/>
      <c r="S916" s="627"/>
      <c r="T916" s="627"/>
      <c r="U916" s="627"/>
      <c r="V916" s="627"/>
      <c r="W916" s="627"/>
      <c r="X916" s="627"/>
      <c r="Y916" s="627"/>
      <c r="Z916" s="627"/>
      <c r="AA916" s="627"/>
    </row>
    <row r="917" ht="14.25" customHeight="1">
      <c r="A917" s="627"/>
      <c r="B917" s="627"/>
      <c r="C917" s="627"/>
      <c r="D917" s="627"/>
      <c r="E917" s="627"/>
      <c r="F917" s="627"/>
      <c r="G917" s="627"/>
      <c r="H917" s="627"/>
      <c r="I917" s="627"/>
      <c r="J917" s="627"/>
      <c r="K917" s="627"/>
      <c r="L917" s="627"/>
      <c r="M917" s="627"/>
      <c r="N917" s="627"/>
      <c r="O917" s="627"/>
      <c r="P917" s="627"/>
      <c r="Q917" s="627"/>
      <c r="R917" s="627"/>
      <c r="S917" s="627"/>
      <c r="T917" s="627"/>
      <c r="U917" s="627"/>
      <c r="V917" s="627"/>
      <c r="W917" s="627"/>
      <c r="X917" s="627"/>
      <c r="Y917" s="627"/>
      <c r="Z917" s="627"/>
      <c r="AA917" s="627"/>
    </row>
    <row r="918" ht="14.25" customHeight="1">
      <c r="A918" s="627"/>
      <c r="B918" s="627"/>
      <c r="C918" s="627"/>
      <c r="D918" s="627"/>
      <c r="E918" s="627"/>
      <c r="F918" s="627"/>
      <c r="G918" s="627"/>
      <c r="H918" s="627"/>
      <c r="I918" s="627"/>
      <c r="J918" s="627"/>
      <c r="K918" s="627"/>
      <c r="L918" s="627"/>
      <c r="M918" s="627"/>
      <c r="N918" s="627"/>
      <c r="O918" s="627"/>
      <c r="P918" s="627"/>
      <c r="Q918" s="627"/>
      <c r="R918" s="627"/>
      <c r="S918" s="627"/>
      <c r="T918" s="627"/>
      <c r="U918" s="627"/>
      <c r="V918" s="627"/>
      <c r="W918" s="627"/>
      <c r="X918" s="627"/>
      <c r="Y918" s="627"/>
      <c r="Z918" s="627"/>
      <c r="AA918" s="627"/>
    </row>
    <row r="919" ht="14.25" customHeight="1">
      <c r="A919" s="627"/>
      <c r="B919" s="627"/>
      <c r="C919" s="627"/>
      <c r="D919" s="627"/>
      <c r="E919" s="627"/>
      <c r="F919" s="627"/>
      <c r="G919" s="627"/>
      <c r="H919" s="627"/>
      <c r="I919" s="627"/>
      <c r="J919" s="627"/>
      <c r="K919" s="627"/>
      <c r="L919" s="627"/>
      <c r="M919" s="627"/>
      <c r="N919" s="627"/>
      <c r="O919" s="627"/>
      <c r="P919" s="627"/>
      <c r="Q919" s="627"/>
      <c r="R919" s="627"/>
      <c r="S919" s="627"/>
      <c r="T919" s="627"/>
      <c r="U919" s="627"/>
      <c r="V919" s="627"/>
      <c r="W919" s="627"/>
      <c r="X919" s="627"/>
      <c r="Y919" s="627"/>
      <c r="Z919" s="627"/>
      <c r="AA919" s="627"/>
    </row>
    <row r="920" ht="14.25" customHeight="1">
      <c r="A920" s="627"/>
      <c r="B920" s="627"/>
      <c r="C920" s="627"/>
      <c r="D920" s="627"/>
      <c r="E920" s="627"/>
      <c r="F920" s="627"/>
      <c r="G920" s="627"/>
      <c r="H920" s="627"/>
      <c r="I920" s="627"/>
      <c r="J920" s="627"/>
      <c r="K920" s="627"/>
      <c r="L920" s="627"/>
      <c r="M920" s="627"/>
      <c r="N920" s="627"/>
      <c r="O920" s="627"/>
      <c r="P920" s="627"/>
      <c r="Q920" s="627"/>
      <c r="R920" s="627"/>
      <c r="S920" s="627"/>
      <c r="T920" s="627"/>
      <c r="U920" s="627"/>
      <c r="V920" s="627"/>
      <c r="W920" s="627"/>
      <c r="X920" s="627"/>
      <c r="Y920" s="627"/>
      <c r="Z920" s="627"/>
      <c r="AA920" s="627"/>
    </row>
    <row r="921" ht="14.25" customHeight="1">
      <c r="A921" s="627"/>
      <c r="B921" s="627"/>
      <c r="C921" s="627"/>
      <c r="D921" s="627"/>
      <c r="E921" s="627"/>
      <c r="F921" s="627"/>
      <c r="G921" s="627"/>
      <c r="H921" s="627"/>
      <c r="I921" s="627"/>
      <c r="J921" s="627"/>
      <c r="K921" s="627"/>
      <c r="L921" s="627"/>
      <c r="M921" s="627"/>
      <c r="N921" s="627"/>
      <c r="O921" s="627"/>
      <c r="P921" s="627"/>
      <c r="Q921" s="627"/>
      <c r="R921" s="627"/>
      <c r="S921" s="627"/>
      <c r="T921" s="627"/>
      <c r="U921" s="627"/>
      <c r="V921" s="627"/>
      <c r="W921" s="627"/>
      <c r="X921" s="627"/>
      <c r="Y921" s="627"/>
      <c r="Z921" s="627"/>
      <c r="AA921" s="627"/>
    </row>
    <row r="922" ht="14.25" customHeight="1">
      <c r="A922" s="627"/>
      <c r="B922" s="627"/>
      <c r="C922" s="627"/>
      <c r="D922" s="627"/>
      <c r="E922" s="627"/>
      <c r="F922" s="627"/>
      <c r="G922" s="627"/>
      <c r="H922" s="627"/>
      <c r="I922" s="627"/>
      <c r="J922" s="627"/>
      <c r="K922" s="627"/>
      <c r="L922" s="627"/>
      <c r="M922" s="627"/>
      <c r="N922" s="627"/>
      <c r="O922" s="627"/>
      <c r="P922" s="627"/>
      <c r="Q922" s="627"/>
      <c r="R922" s="627"/>
      <c r="S922" s="627"/>
      <c r="T922" s="627"/>
      <c r="U922" s="627"/>
      <c r="V922" s="627"/>
      <c r="W922" s="627"/>
      <c r="X922" s="627"/>
      <c r="Y922" s="627"/>
      <c r="Z922" s="627"/>
      <c r="AA922" s="627"/>
    </row>
    <row r="923" ht="14.25" customHeight="1">
      <c r="A923" s="627"/>
      <c r="B923" s="627"/>
      <c r="C923" s="627"/>
      <c r="D923" s="627"/>
      <c r="E923" s="627"/>
      <c r="F923" s="627"/>
      <c r="G923" s="627"/>
      <c r="H923" s="627"/>
      <c r="I923" s="627"/>
      <c r="J923" s="627"/>
      <c r="K923" s="627"/>
      <c r="L923" s="627"/>
      <c r="M923" s="627"/>
      <c r="N923" s="627"/>
      <c r="O923" s="627"/>
      <c r="P923" s="627"/>
      <c r="Q923" s="627"/>
      <c r="R923" s="627"/>
      <c r="S923" s="627"/>
      <c r="T923" s="627"/>
      <c r="U923" s="627"/>
      <c r="V923" s="627"/>
      <c r="W923" s="627"/>
      <c r="X923" s="627"/>
      <c r="Y923" s="627"/>
      <c r="Z923" s="627"/>
      <c r="AA923" s="627"/>
    </row>
    <row r="924" ht="14.25" customHeight="1">
      <c r="A924" s="627"/>
      <c r="B924" s="627"/>
      <c r="C924" s="627"/>
      <c r="D924" s="627"/>
      <c r="E924" s="627"/>
      <c r="F924" s="627"/>
      <c r="G924" s="627"/>
      <c r="H924" s="627"/>
      <c r="I924" s="627"/>
      <c r="J924" s="627"/>
      <c r="K924" s="627"/>
      <c r="L924" s="627"/>
      <c r="M924" s="627"/>
      <c r="N924" s="627"/>
      <c r="O924" s="627"/>
      <c r="P924" s="627"/>
      <c r="Q924" s="627"/>
      <c r="R924" s="627"/>
      <c r="S924" s="627"/>
      <c r="T924" s="627"/>
      <c r="U924" s="627"/>
      <c r="V924" s="627"/>
      <c r="W924" s="627"/>
      <c r="X924" s="627"/>
      <c r="Y924" s="627"/>
      <c r="Z924" s="627"/>
      <c r="AA924" s="627"/>
    </row>
    <row r="925" ht="14.25" customHeight="1">
      <c r="A925" s="627"/>
      <c r="B925" s="627"/>
      <c r="C925" s="627"/>
      <c r="D925" s="627"/>
      <c r="E925" s="627"/>
      <c r="F925" s="627"/>
      <c r="G925" s="627"/>
      <c r="H925" s="627"/>
      <c r="I925" s="627"/>
      <c r="J925" s="627"/>
      <c r="K925" s="627"/>
      <c r="L925" s="627"/>
      <c r="M925" s="627"/>
      <c r="N925" s="627"/>
      <c r="O925" s="627"/>
      <c r="P925" s="627"/>
      <c r="Q925" s="627"/>
      <c r="R925" s="627"/>
      <c r="S925" s="627"/>
      <c r="T925" s="627"/>
      <c r="U925" s="627"/>
      <c r="V925" s="627"/>
      <c r="W925" s="627"/>
      <c r="X925" s="627"/>
      <c r="Y925" s="627"/>
      <c r="Z925" s="627"/>
      <c r="AA925" s="627"/>
    </row>
    <row r="926" ht="14.25" customHeight="1">
      <c r="A926" s="627"/>
      <c r="B926" s="627"/>
      <c r="C926" s="627"/>
      <c r="D926" s="627"/>
      <c r="E926" s="627"/>
      <c r="F926" s="627"/>
      <c r="G926" s="627"/>
      <c r="H926" s="627"/>
      <c r="I926" s="627"/>
      <c r="J926" s="627"/>
      <c r="K926" s="627"/>
      <c r="L926" s="627"/>
      <c r="M926" s="627"/>
      <c r="N926" s="627"/>
      <c r="O926" s="627"/>
      <c r="P926" s="627"/>
      <c r="Q926" s="627"/>
      <c r="R926" s="627"/>
      <c r="S926" s="627"/>
      <c r="T926" s="627"/>
      <c r="U926" s="627"/>
      <c r="V926" s="627"/>
      <c r="W926" s="627"/>
      <c r="X926" s="627"/>
      <c r="Y926" s="627"/>
      <c r="Z926" s="627"/>
      <c r="AA926" s="627"/>
    </row>
    <row r="927" ht="14.25" customHeight="1">
      <c r="A927" s="627"/>
      <c r="B927" s="627"/>
      <c r="C927" s="627"/>
      <c r="D927" s="627"/>
      <c r="E927" s="627"/>
      <c r="F927" s="627"/>
      <c r="G927" s="627"/>
      <c r="H927" s="627"/>
      <c r="I927" s="627"/>
      <c r="J927" s="627"/>
      <c r="K927" s="627"/>
      <c r="L927" s="627"/>
      <c r="M927" s="627"/>
      <c r="N927" s="627"/>
      <c r="O927" s="627"/>
      <c r="P927" s="627"/>
      <c r="Q927" s="627"/>
      <c r="R927" s="627"/>
      <c r="S927" s="627"/>
      <c r="T927" s="627"/>
      <c r="U927" s="627"/>
      <c r="V927" s="627"/>
      <c r="W927" s="627"/>
      <c r="X927" s="627"/>
      <c r="Y927" s="627"/>
      <c r="Z927" s="627"/>
      <c r="AA927" s="627"/>
    </row>
    <row r="928" ht="14.25" customHeight="1">
      <c r="A928" s="627"/>
      <c r="B928" s="627"/>
      <c r="C928" s="627"/>
      <c r="D928" s="627"/>
      <c r="E928" s="627"/>
      <c r="F928" s="627"/>
      <c r="G928" s="627"/>
      <c r="H928" s="627"/>
      <c r="I928" s="627"/>
      <c r="J928" s="627"/>
      <c r="K928" s="627"/>
      <c r="L928" s="627"/>
      <c r="M928" s="627"/>
      <c r="N928" s="627"/>
      <c r="O928" s="627"/>
      <c r="P928" s="627"/>
      <c r="Q928" s="627"/>
      <c r="R928" s="627"/>
      <c r="S928" s="627"/>
      <c r="T928" s="627"/>
      <c r="U928" s="627"/>
      <c r="V928" s="627"/>
      <c r="W928" s="627"/>
      <c r="X928" s="627"/>
      <c r="Y928" s="627"/>
      <c r="Z928" s="627"/>
      <c r="AA928" s="627"/>
    </row>
    <row r="929" ht="14.25" customHeight="1">
      <c r="A929" s="627"/>
      <c r="B929" s="627"/>
      <c r="C929" s="627"/>
      <c r="D929" s="627"/>
      <c r="E929" s="627"/>
      <c r="F929" s="627"/>
      <c r="G929" s="627"/>
      <c r="H929" s="627"/>
      <c r="I929" s="627"/>
      <c r="J929" s="627"/>
      <c r="K929" s="627"/>
      <c r="L929" s="627"/>
      <c r="M929" s="627"/>
      <c r="N929" s="627"/>
      <c r="O929" s="627"/>
      <c r="P929" s="627"/>
      <c r="Q929" s="627"/>
      <c r="R929" s="627"/>
      <c r="S929" s="627"/>
      <c r="T929" s="627"/>
      <c r="U929" s="627"/>
      <c r="V929" s="627"/>
      <c r="W929" s="627"/>
      <c r="X929" s="627"/>
      <c r="Y929" s="627"/>
      <c r="Z929" s="627"/>
      <c r="AA929" s="627"/>
    </row>
    <row r="930" ht="14.25" customHeight="1">
      <c r="A930" s="627"/>
      <c r="B930" s="627"/>
      <c r="C930" s="627"/>
      <c r="D930" s="627"/>
      <c r="E930" s="627"/>
      <c r="F930" s="627"/>
      <c r="G930" s="627"/>
      <c r="H930" s="627"/>
      <c r="I930" s="627"/>
      <c r="J930" s="627"/>
      <c r="K930" s="627"/>
      <c r="L930" s="627"/>
      <c r="M930" s="627"/>
      <c r="N930" s="627"/>
      <c r="O930" s="627"/>
      <c r="P930" s="627"/>
      <c r="Q930" s="627"/>
      <c r="R930" s="627"/>
      <c r="S930" s="627"/>
      <c r="T930" s="627"/>
      <c r="U930" s="627"/>
      <c r="V930" s="627"/>
      <c r="W930" s="627"/>
      <c r="X930" s="627"/>
      <c r="Y930" s="627"/>
      <c r="Z930" s="627"/>
      <c r="AA930" s="627"/>
    </row>
    <row r="931" ht="14.25" customHeight="1">
      <c r="A931" s="627"/>
      <c r="B931" s="627"/>
      <c r="C931" s="627"/>
      <c r="D931" s="627"/>
      <c r="E931" s="627"/>
      <c r="F931" s="627"/>
      <c r="G931" s="627"/>
      <c r="H931" s="627"/>
      <c r="I931" s="627"/>
      <c r="J931" s="627"/>
      <c r="K931" s="627"/>
      <c r="L931" s="627"/>
      <c r="M931" s="627"/>
      <c r="N931" s="627"/>
      <c r="O931" s="627"/>
      <c r="P931" s="627"/>
      <c r="Q931" s="627"/>
      <c r="R931" s="627"/>
      <c r="S931" s="627"/>
      <c r="T931" s="627"/>
      <c r="U931" s="627"/>
      <c r="V931" s="627"/>
      <c r="W931" s="627"/>
      <c r="X931" s="627"/>
      <c r="Y931" s="627"/>
      <c r="Z931" s="627"/>
      <c r="AA931" s="627"/>
    </row>
    <row r="932" ht="14.25" customHeight="1">
      <c r="A932" s="627"/>
      <c r="B932" s="627"/>
      <c r="C932" s="627"/>
      <c r="D932" s="627"/>
      <c r="E932" s="627"/>
      <c r="F932" s="627"/>
      <c r="G932" s="627"/>
      <c r="H932" s="627"/>
      <c r="I932" s="627"/>
      <c r="J932" s="627"/>
      <c r="K932" s="627"/>
      <c r="L932" s="627"/>
      <c r="M932" s="627"/>
      <c r="N932" s="627"/>
      <c r="O932" s="627"/>
      <c r="P932" s="627"/>
      <c r="Q932" s="627"/>
      <c r="R932" s="627"/>
      <c r="S932" s="627"/>
      <c r="T932" s="627"/>
      <c r="U932" s="627"/>
      <c r="V932" s="627"/>
      <c r="W932" s="627"/>
      <c r="X932" s="627"/>
      <c r="Y932" s="627"/>
      <c r="Z932" s="627"/>
      <c r="AA932" s="627"/>
    </row>
    <row r="933" ht="14.25" customHeight="1">
      <c r="A933" s="627"/>
      <c r="B933" s="627"/>
      <c r="C933" s="627"/>
      <c r="D933" s="627"/>
      <c r="E933" s="627"/>
      <c r="F933" s="627"/>
      <c r="G933" s="627"/>
      <c r="H933" s="627"/>
      <c r="I933" s="627"/>
      <c r="J933" s="627"/>
      <c r="K933" s="627"/>
      <c r="L933" s="627"/>
      <c r="M933" s="627"/>
      <c r="N933" s="627"/>
      <c r="O933" s="627"/>
      <c r="P933" s="627"/>
      <c r="Q933" s="627"/>
      <c r="R933" s="627"/>
      <c r="S933" s="627"/>
      <c r="T933" s="627"/>
      <c r="U933" s="627"/>
      <c r="V933" s="627"/>
      <c r="W933" s="627"/>
      <c r="X933" s="627"/>
      <c r="Y933" s="627"/>
      <c r="Z933" s="627"/>
      <c r="AA933" s="627"/>
    </row>
    <row r="934" ht="14.25" customHeight="1">
      <c r="A934" s="627"/>
      <c r="B934" s="627"/>
      <c r="C934" s="627"/>
      <c r="D934" s="627"/>
      <c r="E934" s="627"/>
      <c r="F934" s="627"/>
      <c r="G934" s="627"/>
      <c r="H934" s="627"/>
      <c r="I934" s="627"/>
      <c r="J934" s="627"/>
      <c r="K934" s="627"/>
      <c r="L934" s="627"/>
      <c r="M934" s="627"/>
      <c r="N934" s="627"/>
      <c r="O934" s="627"/>
      <c r="P934" s="627"/>
      <c r="Q934" s="627"/>
      <c r="R934" s="627"/>
      <c r="S934" s="627"/>
      <c r="T934" s="627"/>
      <c r="U934" s="627"/>
      <c r="V934" s="627"/>
      <c r="W934" s="627"/>
      <c r="X934" s="627"/>
      <c r="Y934" s="627"/>
      <c r="Z934" s="627"/>
      <c r="AA934" s="627"/>
    </row>
    <row r="935" ht="14.25" customHeight="1">
      <c r="A935" s="627"/>
      <c r="B935" s="627"/>
      <c r="C935" s="627"/>
      <c r="D935" s="627"/>
      <c r="E935" s="627"/>
      <c r="F935" s="627"/>
      <c r="G935" s="627"/>
      <c r="H935" s="627"/>
      <c r="I935" s="627"/>
      <c r="J935" s="627"/>
      <c r="K935" s="627"/>
      <c r="L935" s="627"/>
      <c r="M935" s="627"/>
      <c r="N935" s="627"/>
      <c r="O935" s="627"/>
      <c r="P935" s="627"/>
      <c r="Q935" s="627"/>
      <c r="R935" s="627"/>
      <c r="S935" s="627"/>
      <c r="T935" s="627"/>
      <c r="U935" s="627"/>
      <c r="V935" s="627"/>
      <c r="W935" s="627"/>
      <c r="X935" s="627"/>
      <c r="Y935" s="627"/>
      <c r="Z935" s="627"/>
      <c r="AA935" s="627"/>
    </row>
    <row r="936" ht="14.25" customHeight="1">
      <c r="A936" s="627"/>
      <c r="B936" s="627"/>
      <c r="C936" s="627"/>
      <c r="D936" s="627"/>
      <c r="E936" s="627"/>
      <c r="F936" s="627"/>
      <c r="G936" s="627"/>
      <c r="H936" s="627"/>
      <c r="I936" s="627"/>
      <c r="J936" s="627"/>
      <c r="K936" s="627"/>
      <c r="L936" s="627"/>
      <c r="M936" s="627"/>
      <c r="N936" s="627"/>
      <c r="O936" s="627"/>
      <c r="P936" s="627"/>
      <c r="Q936" s="627"/>
      <c r="R936" s="627"/>
      <c r="S936" s="627"/>
      <c r="T936" s="627"/>
      <c r="U936" s="627"/>
      <c r="V936" s="627"/>
      <c r="W936" s="627"/>
      <c r="X936" s="627"/>
      <c r="Y936" s="627"/>
      <c r="Z936" s="627"/>
      <c r="AA936" s="627"/>
    </row>
    <row r="937" ht="14.25" customHeight="1">
      <c r="A937" s="627"/>
      <c r="B937" s="627"/>
      <c r="C937" s="627"/>
      <c r="D937" s="627"/>
      <c r="E937" s="627"/>
      <c r="F937" s="627"/>
      <c r="G937" s="627"/>
      <c r="H937" s="627"/>
      <c r="I937" s="627"/>
      <c r="J937" s="627"/>
      <c r="K937" s="627"/>
      <c r="L937" s="627"/>
      <c r="M937" s="627"/>
      <c r="N937" s="627"/>
      <c r="O937" s="627"/>
      <c r="P937" s="627"/>
      <c r="Q937" s="627"/>
      <c r="R937" s="627"/>
      <c r="S937" s="627"/>
      <c r="T937" s="627"/>
      <c r="U937" s="627"/>
      <c r="V937" s="627"/>
      <c r="W937" s="627"/>
      <c r="X937" s="627"/>
      <c r="Y937" s="627"/>
      <c r="Z937" s="627"/>
      <c r="AA937" s="627"/>
    </row>
    <row r="938" ht="14.25" customHeight="1">
      <c r="A938" s="627"/>
      <c r="B938" s="627"/>
      <c r="C938" s="627"/>
      <c r="D938" s="627"/>
      <c r="E938" s="627"/>
      <c r="F938" s="627"/>
      <c r="G938" s="627"/>
      <c r="H938" s="627"/>
      <c r="I938" s="627"/>
      <c r="J938" s="627"/>
      <c r="K938" s="627"/>
      <c r="L938" s="627"/>
      <c r="M938" s="627"/>
      <c r="N938" s="627"/>
      <c r="O938" s="627"/>
      <c r="P938" s="627"/>
      <c r="Q938" s="627"/>
      <c r="R938" s="627"/>
      <c r="S938" s="627"/>
      <c r="T938" s="627"/>
      <c r="U938" s="627"/>
      <c r="V938" s="627"/>
      <c r="W938" s="627"/>
      <c r="X938" s="627"/>
      <c r="Y938" s="627"/>
      <c r="Z938" s="627"/>
      <c r="AA938" s="627"/>
    </row>
    <row r="939" ht="14.25" customHeight="1">
      <c r="A939" s="627"/>
      <c r="B939" s="627"/>
      <c r="C939" s="627"/>
      <c r="D939" s="627"/>
      <c r="E939" s="627"/>
      <c r="F939" s="627"/>
      <c r="G939" s="627"/>
      <c r="H939" s="627"/>
      <c r="I939" s="627"/>
      <c r="J939" s="627"/>
      <c r="K939" s="627"/>
      <c r="L939" s="627"/>
      <c r="M939" s="627"/>
      <c r="N939" s="627"/>
      <c r="O939" s="627"/>
      <c r="P939" s="627"/>
      <c r="Q939" s="627"/>
      <c r="R939" s="627"/>
      <c r="S939" s="627"/>
      <c r="T939" s="627"/>
      <c r="U939" s="627"/>
      <c r="V939" s="627"/>
      <c r="W939" s="627"/>
      <c r="X939" s="627"/>
      <c r="Y939" s="627"/>
      <c r="Z939" s="627"/>
      <c r="AA939" s="627"/>
    </row>
    <row r="940" ht="14.25" customHeight="1">
      <c r="A940" s="627"/>
      <c r="B940" s="627"/>
      <c r="C940" s="627"/>
      <c r="D940" s="627"/>
      <c r="E940" s="627"/>
      <c r="F940" s="627"/>
      <c r="G940" s="627"/>
      <c r="H940" s="627"/>
      <c r="I940" s="627"/>
      <c r="J940" s="627"/>
      <c r="K940" s="627"/>
      <c r="L940" s="627"/>
      <c r="M940" s="627"/>
      <c r="N940" s="627"/>
      <c r="O940" s="627"/>
      <c r="P940" s="627"/>
      <c r="Q940" s="627"/>
      <c r="R940" s="627"/>
      <c r="S940" s="627"/>
      <c r="T940" s="627"/>
      <c r="U940" s="627"/>
      <c r="V940" s="627"/>
      <c r="W940" s="627"/>
      <c r="X940" s="627"/>
      <c r="Y940" s="627"/>
      <c r="Z940" s="627"/>
      <c r="AA940" s="627"/>
    </row>
    <row r="941" ht="14.25" customHeight="1">
      <c r="A941" s="627"/>
      <c r="B941" s="627"/>
      <c r="C941" s="627"/>
      <c r="D941" s="627"/>
      <c r="E941" s="627"/>
      <c r="F941" s="627"/>
      <c r="G941" s="627"/>
      <c r="H941" s="627"/>
      <c r="I941" s="627"/>
      <c r="J941" s="627"/>
      <c r="K941" s="627"/>
      <c r="L941" s="627"/>
      <c r="M941" s="627"/>
      <c r="N941" s="627"/>
      <c r="O941" s="627"/>
      <c r="P941" s="627"/>
      <c r="Q941" s="627"/>
      <c r="R941" s="627"/>
      <c r="S941" s="627"/>
      <c r="T941" s="627"/>
      <c r="U941" s="627"/>
      <c r="V941" s="627"/>
      <c r="W941" s="627"/>
      <c r="X941" s="627"/>
      <c r="Y941" s="627"/>
      <c r="Z941" s="627"/>
      <c r="AA941" s="627"/>
    </row>
    <row r="942" ht="14.25" customHeight="1">
      <c r="A942" s="627"/>
      <c r="B942" s="627"/>
      <c r="C942" s="627"/>
      <c r="D942" s="627"/>
      <c r="E942" s="627"/>
      <c r="F942" s="627"/>
      <c r="G942" s="627"/>
      <c r="H942" s="627"/>
      <c r="I942" s="627"/>
      <c r="J942" s="627"/>
      <c r="K942" s="627"/>
      <c r="L942" s="627"/>
      <c r="M942" s="627"/>
      <c r="N942" s="627"/>
      <c r="O942" s="627"/>
      <c r="P942" s="627"/>
      <c r="Q942" s="627"/>
      <c r="R942" s="627"/>
      <c r="S942" s="627"/>
      <c r="T942" s="627"/>
      <c r="U942" s="627"/>
      <c r="V942" s="627"/>
      <c r="W942" s="627"/>
      <c r="X942" s="627"/>
      <c r="Y942" s="627"/>
      <c r="Z942" s="627"/>
      <c r="AA942" s="627"/>
    </row>
    <row r="943" ht="14.25" customHeight="1">
      <c r="A943" s="627"/>
      <c r="B943" s="627"/>
      <c r="C943" s="627"/>
      <c r="D943" s="627"/>
      <c r="E943" s="627"/>
      <c r="F943" s="627"/>
      <c r="G943" s="627"/>
      <c r="H943" s="627"/>
      <c r="I943" s="627"/>
      <c r="J943" s="627"/>
      <c r="K943" s="627"/>
      <c r="L943" s="627"/>
      <c r="M943" s="627"/>
      <c r="N943" s="627"/>
      <c r="O943" s="627"/>
      <c r="P943" s="627"/>
      <c r="Q943" s="627"/>
      <c r="R943" s="627"/>
      <c r="S943" s="627"/>
      <c r="T943" s="627"/>
      <c r="U943" s="627"/>
      <c r="V943" s="627"/>
      <c r="W943" s="627"/>
      <c r="X943" s="627"/>
      <c r="Y943" s="627"/>
      <c r="Z943" s="627"/>
      <c r="AA943" s="627"/>
    </row>
    <row r="944" ht="14.25" customHeight="1">
      <c r="A944" s="627"/>
      <c r="B944" s="627"/>
      <c r="C944" s="627"/>
      <c r="D944" s="627"/>
      <c r="E944" s="627"/>
      <c r="F944" s="627"/>
      <c r="G944" s="627"/>
      <c r="H944" s="627"/>
      <c r="I944" s="627"/>
      <c r="J944" s="627"/>
      <c r="K944" s="627"/>
      <c r="L944" s="627"/>
      <c r="M944" s="627"/>
      <c r="N944" s="627"/>
      <c r="O944" s="627"/>
      <c r="P944" s="627"/>
      <c r="Q944" s="627"/>
      <c r="R944" s="627"/>
      <c r="S944" s="627"/>
      <c r="T944" s="627"/>
      <c r="U944" s="627"/>
      <c r="V944" s="627"/>
      <c r="W944" s="627"/>
      <c r="X944" s="627"/>
      <c r="Y944" s="627"/>
      <c r="Z944" s="627"/>
      <c r="AA944" s="627"/>
    </row>
    <row r="945" ht="14.25" customHeight="1">
      <c r="A945" s="627"/>
      <c r="B945" s="627"/>
      <c r="C945" s="627"/>
      <c r="D945" s="627"/>
      <c r="E945" s="627"/>
      <c r="F945" s="627"/>
      <c r="G945" s="627"/>
      <c r="H945" s="627"/>
      <c r="I945" s="627"/>
      <c r="J945" s="627"/>
      <c r="K945" s="627"/>
      <c r="L945" s="627"/>
      <c r="M945" s="627"/>
      <c r="N945" s="627"/>
      <c r="O945" s="627"/>
      <c r="P945" s="627"/>
      <c r="Q945" s="627"/>
      <c r="R945" s="627"/>
      <c r="S945" s="627"/>
      <c r="T945" s="627"/>
      <c r="U945" s="627"/>
      <c r="V945" s="627"/>
      <c r="W945" s="627"/>
      <c r="X945" s="627"/>
      <c r="Y945" s="627"/>
      <c r="Z945" s="627"/>
      <c r="AA945" s="627"/>
    </row>
    <row r="946" ht="14.25" customHeight="1">
      <c r="A946" s="627"/>
      <c r="B946" s="627"/>
      <c r="C946" s="627"/>
      <c r="D946" s="627"/>
      <c r="E946" s="627"/>
      <c r="F946" s="627"/>
      <c r="G946" s="627"/>
      <c r="H946" s="627"/>
      <c r="I946" s="627"/>
      <c r="J946" s="627"/>
      <c r="K946" s="627"/>
      <c r="L946" s="627"/>
      <c r="M946" s="627"/>
      <c r="N946" s="627"/>
      <c r="O946" s="627"/>
      <c r="P946" s="627"/>
      <c r="Q946" s="627"/>
      <c r="R946" s="627"/>
      <c r="S946" s="627"/>
      <c r="T946" s="627"/>
      <c r="U946" s="627"/>
      <c r="V946" s="627"/>
      <c r="W946" s="627"/>
      <c r="X946" s="627"/>
      <c r="Y946" s="627"/>
      <c r="Z946" s="627"/>
      <c r="AA946" s="627"/>
    </row>
    <row r="947" ht="14.25" customHeight="1">
      <c r="A947" s="627"/>
      <c r="B947" s="627"/>
      <c r="C947" s="627"/>
      <c r="D947" s="627"/>
      <c r="E947" s="627"/>
      <c r="F947" s="627"/>
      <c r="G947" s="627"/>
      <c r="H947" s="627"/>
      <c r="I947" s="627"/>
      <c r="J947" s="627"/>
      <c r="K947" s="627"/>
      <c r="L947" s="627"/>
      <c r="M947" s="627"/>
      <c r="N947" s="627"/>
      <c r="O947" s="627"/>
      <c r="P947" s="627"/>
      <c r="Q947" s="627"/>
      <c r="R947" s="627"/>
      <c r="S947" s="627"/>
      <c r="T947" s="627"/>
      <c r="U947" s="627"/>
      <c r="V947" s="627"/>
      <c r="W947" s="627"/>
      <c r="X947" s="627"/>
      <c r="Y947" s="627"/>
      <c r="Z947" s="627"/>
      <c r="AA947" s="627"/>
    </row>
    <row r="948" ht="14.25" customHeight="1">
      <c r="A948" s="627"/>
      <c r="B948" s="627"/>
      <c r="C948" s="627"/>
      <c r="D948" s="627"/>
      <c r="E948" s="627"/>
      <c r="F948" s="627"/>
      <c r="G948" s="627"/>
      <c r="H948" s="627"/>
      <c r="I948" s="627"/>
      <c r="J948" s="627"/>
      <c r="K948" s="627"/>
      <c r="L948" s="627"/>
      <c r="M948" s="627"/>
      <c r="N948" s="627"/>
      <c r="O948" s="627"/>
      <c r="P948" s="627"/>
      <c r="Q948" s="627"/>
      <c r="R948" s="627"/>
      <c r="S948" s="627"/>
      <c r="T948" s="627"/>
      <c r="U948" s="627"/>
      <c r="V948" s="627"/>
      <c r="W948" s="627"/>
      <c r="X948" s="627"/>
      <c r="Y948" s="627"/>
      <c r="Z948" s="627"/>
      <c r="AA948" s="627"/>
    </row>
    <row r="949" ht="14.25" customHeight="1">
      <c r="A949" s="627"/>
      <c r="B949" s="627"/>
      <c r="C949" s="627"/>
      <c r="D949" s="627"/>
      <c r="E949" s="627"/>
      <c r="F949" s="627"/>
      <c r="G949" s="627"/>
      <c r="H949" s="627"/>
      <c r="I949" s="627"/>
      <c r="J949" s="627"/>
      <c r="K949" s="627"/>
      <c r="L949" s="627"/>
      <c r="M949" s="627"/>
      <c r="N949" s="627"/>
      <c r="O949" s="627"/>
      <c r="P949" s="627"/>
      <c r="Q949" s="627"/>
      <c r="R949" s="627"/>
      <c r="S949" s="627"/>
      <c r="T949" s="627"/>
      <c r="U949" s="627"/>
      <c r="V949" s="627"/>
      <c r="W949" s="627"/>
      <c r="X949" s="627"/>
      <c r="Y949" s="627"/>
      <c r="Z949" s="627"/>
      <c r="AA949" s="627"/>
    </row>
    <row r="950" ht="14.25" customHeight="1">
      <c r="A950" s="627"/>
      <c r="B950" s="627"/>
      <c r="C950" s="627"/>
      <c r="D950" s="627"/>
      <c r="E950" s="627"/>
      <c r="F950" s="627"/>
      <c r="G950" s="627"/>
      <c r="H950" s="627"/>
      <c r="I950" s="627"/>
      <c r="J950" s="627"/>
      <c r="K950" s="627"/>
      <c r="L950" s="627"/>
      <c r="M950" s="627"/>
      <c r="N950" s="627"/>
      <c r="O950" s="627"/>
      <c r="P950" s="627"/>
      <c r="Q950" s="627"/>
      <c r="R950" s="627"/>
      <c r="S950" s="627"/>
      <c r="T950" s="627"/>
      <c r="U950" s="627"/>
      <c r="V950" s="627"/>
      <c r="W950" s="627"/>
      <c r="X950" s="627"/>
      <c r="Y950" s="627"/>
      <c r="Z950" s="627"/>
      <c r="AA950" s="627"/>
    </row>
    <row r="951" ht="14.25" customHeight="1">
      <c r="A951" s="627"/>
      <c r="B951" s="627"/>
      <c r="C951" s="627"/>
      <c r="D951" s="627"/>
      <c r="E951" s="627"/>
      <c r="F951" s="627"/>
      <c r="G951" s="627"/>
      <c r="H951" s="627"/>
      <c r="I951" s="627"/>
      <c r="J951" s="627"/>
      <c r="K951" s="627"/>
      <c r="L951" s="627"/>
      <c r="M951" s="627"/>
      <c r="N951" s="627"/>
      <c r="O951" s="627"/>
      <c r="P951" s="627"/>
      <c r="Q951" s="627"/>
      <c r="R951" s="627"/>
      <c r="S951" s="627"/>
      <c r="T951" s="627"/>
      <c r="U951" s="627"/>
      <c r="V951" s="627"/>
      <c r="W951" s="627"/>
      <c r="X951" s="627"/>
      <c r="Y951" s="627"/>
      <c r="Z951" s="627"/>
      <c r="AA951" s="627"/>
    </row>
    <row r="952" ht="14.25" customHeight="1">
      <c r="A952" s="627"/>
      <c r="B952" s="627"/>
      <c r="C952" s="627"/>
      <c r="D952" s="627"/>
      <c r="E952" s="627"/>
      <c r="F952" s="627"/>
      <c r="G952" s="627"/>
      <c r="H952" s="627"/>
      <c r="I952" s="627"/>
      <c r="J952" s="627"/>
      <c r="K952" s="627"/>
      <c r="L952" s="627"/>
      <c r="M952" s="627"/>
      <c r="N952" s="627"/>
      <c r="O952" s="627"/>
      <c r="P952" s="627"/>
      <c r="Q952" s="627"/>
      <c r="R952" s="627"/>
      <c r="S952" s="627"/>
      <c r="T952" s="627"/>
      <c r="U952" s="627"/>
      <c r="V952" s="627"/>
      <c r="W952" s="627"/>
      <c r="X952" s="627"/>
      <c r="Y952" s="627"/>
      <c r="Z952" s="627"/>
      <c r="AA952" s="627"/>
    </row>
    <row r="953" ht="14.25" customHeight="1">
      <c r="A953" s="627"/>
      <c r="B953" s="627"/>
      <c r="C953" s="627"/>
      <c r="D953" s="627"/>
      <c r="E953" s="627"/>
      <c r="F953" s="627"/>
      <c r="G953" s="627"/>
      <c r="H953" s="627"/>
      <c r="I953" s="627"/>
      <c r="J953" s="627"/>
      <c r="K953" s="627"/>
      <c r="L953" s="627"/>
      <c r="M953" s="627"/>
      <c r="N953" s="627"/>
      <c r="O953" s="627"/>
      <c r="P953" s="627"/>
      <c r="Q953" s="627"/>
      <c r="R953" s="627"/>
      <c r="S953" s="627"/>
      <c r="T953" s="627"/>
      <c r="U953" s="627"/>
      <c r="V953" s="627"/>
      <c r="W953" s="627"/>
      <c r="X953" s="627"/>
      <c r="Y953" s="627"/>
      <c r="Z953" s="627"/>
      <c r="AA953" s="627"/>
    </row>
    <row r="954" ht="14.25" customHeight="1">
      <c r="A954" s="627"/>
      <c r="B954" s="627"/>
      <c r="C954" s="627"/>
      <c r="D954" s="627"/>
      <c r="E954" s="627"/>
      <c r="F954" s="627"/>
      <c r="G954" s="627"/>
      <c r="H954" s="627"/>
      <c r="I954" s="627"/>
      <c r="J954" s="627"/>
      <c r="K954" s="627"/>
      <c r="L954" s="627"/>
      <c r="M954" s="627"/>
      <c r="N954" s="627"/>
      <c r="O954" s="627"/>
      <c r="P954" s="627"/>
      <c r="Q954" s="627"/>
      <c r="R954" s="627"/>
      <c r="S954" s="627"/>
      <c r="T954" s="627"/>
      <c r="U954" s="627"/>
      <c r="V954" s="627"/>
      <c r="W954" s="627"/>
      <c r="X954" s="627"/>
      <c r="Y954" s="627"/>
      <c r="Z954" s="627"/>
      <c r="AA954" s="627"/>
    </row>
    <row r="955" ht="14.25" customHeight="1">
      <c r="A955" s="627"/>
      <c r="B955" s="627"/>
      <c r="C955" s="627"/>
      <c r="D955" s="627"/>
      <c r="E955" s="627"/>
      <c r="F955" s="627"/>
      <c r="G955" s="627"/>
      <c r="H955" s="627"/>
      <c r="I955" s="627"/>
      <c r="J955" s="627"/>
      <c r="K955" s="627"/>
      <c r="L955" s="627"/>
      <c r="M955" s="627"/>
      <c r="N955" s="627"/>
      <c r="O955" s="627"/>
      <c r="P955" s="627"/>
      <c r="Q955" s="627"/>
      <c r="R955" s="627"/>
      <c r="S955" s="627"/>
      <c r="T955" s="627"/>
      <c r="U955" s="627"/>
      <c r="V955" s="627"/>
      <c r="W955" s="627"/>
      <c r="X955" s="627"/>
      <c r="Y955" s="627"/>
      <c r="Z955" s="627"/>
      <c r="AA955" s="627"/>
    </row>
    <row r="956" ht="14.25" customHeight="1">
      <c r="A956" s="627"/>
      <c r="B956" s="627"/>
      <c r="C956" s="627"/>
      <c r="D956" s="627"/>
      <c r="E956" s="627"/>
      <c r="F956" s="627"/>
      <c r="G956" s="627"/>
      <c r="H956" s="627"/>
      <c r="I956" s="627"/>
      <c r="J956" s="627"/>
      <c r="K956" s="627"/>
      <c r="L956" s="627"/>
      <c r="M956" s="627"/>
      <c r="N956" s="627"/>
      <c r="O956" s="627"/>
      <c r="P956" s="627"/>
      <c r="Q956" s="627"/>
      <c r="R956" s="627"/>
      <c r="S956" s="627"/>
      <c r="T956" s="627"/>
      <c r="U956" s="627"/>
      <c r="V956" s="627"/>
      <c r="W956" s="627"/>
      <c r="X956" s="627"/>
      <c r="Y956" s="627"/>
      <c r="Z956" s="627"/>
      <c r="AA956" s="627"/>
    </row>
    <row r="957" ht="14.25" customHeight="1">
      <c r="A957" s="627"/>
      <c r="B957" s="627"/>
      <c r="C957" s="627"/>
      <c r="D957" s="627"/>
      <c r="E957" s="627"/>
      <c r="F957" s="627"/>
      <c r="G957" s="627"/>
      <c r="H957" s="627"/>
      <c r="I957" s="627"/>
      <c r="J957" s="627"/>
      <c r="K957" s="627"/>
      <c r="L957" s="627"/>
      <c r="M957" s="627"/>
      <c r="N957" s="627"/>
      <c r="O957" s="627"/>
      <c r="P957" s="627"/>
      <c r="Q957" s="627"/>
      <c r="R957" s="627"/>
      <c r="S957" s="627"/>
      <c r="T957" s="627"/>
      <c r="U957" s="627"/>
      <c r="V957" s="627"/>
      <c r="W957" s="627"/>
      <c r="X957" s="627"/>
      <c r="Y957" s="627"/>
      <c r="Z957" s="627"/>
      <c r="AA957" s="627"/>
    </row>
    <row r="958" ht="14.25" customHeight="1">
      <c r="A958" s="627"/>
      <c r="B958" s="627"/>
      <c r="C958" s="627"/>
      <c r="D958" s="627"/>
      <c r="E958" s="627"/>
      <c r="F958" s="627"/>
      <c r="G958" s="627"/>
      <c r="H958" s="627"/>
      <c r="I958" s="627"/>
      <c r="J958" s="627"/>
      <c r="K958" s="627"/>
      <c r="L958" s="627"/>
      <c r="M958" s="627"/>
      <c r="N958" s="627"/>
      <c r="O958" s="627"/>
      <c r="P958" s="627"/>
      <c r="Q958" s="627"/>
      <c r="R958" s="627"/>
      <c r="S958" s="627"/>
      <c r="T958" s="627"/>
      <c r="U958" s="627"/>
      <c r="V958" s="627"/>
      <c r="W958" s="627"/>
      <c r="X958" s="627"/>
      <c r="Y958" s="627"/>
      <c r="Z958" s="627"/>
      <c r="AA958" s="627"/>
    </row>
    <row r="959" ht="14.25" customHeight="1">
      <c r="A959" s="627"/>
      <c r="B959" s="627"/>
      <c r="C959" s="627"/>
      <c r="D959" s="627"/>
      <c r="E959" s="627"/>
      <c r="F959" s="627"/>
      <c r="G959" s="627"/>
      <c r="H959" s="627"/>
      <c r="I959" s="627"/>
      <c r="J959" s="627"/>
      <c r="K959" s="627"/>
      <c r="L959" s="627"/>
      <c r="M959" s="627"/>
      <c r="N959" s="627"/>
      <c r="O959" s="627"/>
      <c r="P959" s="627"/>
      <c r="Q959" s="627"/>
      <c r="R959" s="627"/>
      <c r="S959" s="627"/>
      <c r="T959" s="627"/>
      <c r="U959" s="627"/>
      <c r="V959" s="627"/>
      <c r="W959" s="627"/>
      <c r="X959" s="627"/>
      <c r="Y959" s="627"/>
      <c r="Z959" s="627"/>
      <c r="AA959" s="627"/>
    </row>
    <row r="960" ht="14.25" customHeight="1">
      <c r="A960" s="627"/>
      <c r="B960" s="627"/>
      <c r="C960" s="627"/>
      <c r="D960" s="627"/>
      <c r="E960" s="627"/>
      <c r="F960" s="627"/>
      <c r="G960" s="627"/>
      <c r="H960" s="627"/>
      <c r="I960" s="627"/>
      <c r="J960" s="627"/>
      <c r="K960" s="627"/>
      <c r="L960" s="627"/>
      <c r="M960" s="627"/>
      <c r="N960" s="627"/>
      <c r="O960" s="627"/>
      <c r="P960" s="627"/>
      <c r="Q960" s="627"/>
      <c r="R960" s="627"/>
      <c r="S960" s="627"/>
      <c r="T960" s="627"/>
      <c r="U960" s="627"/>
      <c r="V960" s="627"/>
      <c r="W960" s="627"/>
      <c r="X960" s="627"/>
      <c r="Y960" s="627"/>
      <c r="Z960" s="627"/>
      <c r="AA960" s="627"/>
    </row>
    <row r="961" ht="14.25" customHeight="1">
      <c r="A961" s="627"/>
      <c r="B961" s="627"/>
      <c r="C961" s="627"/>
      <c r="D961" s="627"/>
      <c r="E961" s="627"/>
      <c r="F961" s="627"/>
      <c r="G961" s="627"/>
      <c r="H961" s="627"/>
      <c r="I961" s="627"/>
      <c r="J961" s="627"/>
      <c r="K961" s="627"/>
      <c r="L961" s="627"/>
      <c r="M961" s="627"/>
      <c r="N961" s="627"/>
      <c r="O961" s="627"/>
      <c r="P961" s="627"/>
      <c r="Q961" s="627"/>
      <c r="R961" s="627"/>
      <c r="S961" s="627"/>
      <c r="T961" s="627"/>
      <c r="U961" s="627"/>
      <c r="V961" s="627"/>
      <c r="W961" s="627"/>
      <c r="X961" s="627"/>
      <c r="Y961" s="627"/>
      <c r="Z961" s="627"/>
      <c r="AA961" s="627"/>
    </row>
    <row r="962" ht="14.25" customHeight="1">
      <c r="A962" s="627"/>
      <c r="B962" s="627"/>
      <c r="C962" s="627"/>
      <c r="D962" s="627"/>
      <c r="E962" s="627"/>
      <c r="F962" s="627"/>
      <c r="G962" s="627"/>
      <c r="H962" s="627"/>
      <c r="I962" s="627"/>
      <c r="J962" s="627"/>
      <c r="K962" s="627"/>
      <c r="L962" s="627"/>
      <c r="M962" s="627"/>
      <c r="N962" s="627"/>
      <c r="O962" s="627"/>
      <c r="P962" s="627"/>
      <c r="Q962" s="627"/>
      <c r="R962" s="627"/>
      <c r="S962" s="627"/>
      <c r="T962" s="627"/>
      <c r="U962" s="627"/>
      <c r="V962" s="627"/>
      <c r="W962" s="627"/>
      <c r="X962" s="627"/>
      <c r="Y962" s="627"/>
      <c r="Z962" s="627"/>
      <c r="AA962" s="627"/>
    </row>
    <row r="963" ht="14.25" customHeight="1">
      <c r="A963" s="627"/>
      <c r="B963" s="627"/>
      <c r="C963" s="627"/>
      <c r="D963" s="627"/>
      <c r="E963" s="627"/>
      <c r="F963" s="627"/>
      <c r="G963" s="627"/>
      <c r="H963" s="627"/>
      <c r="I963" s="627"/>
      <c r="J963" s="627"/>
      <c r="K963" s="627"/>
      <c r="L963" s="627"/>
      <c r="M963" s="627"/>
      <c r="N963" s="627"/>
      <c r="O963" s="627"/>
      <c r="P963" s="627"/>
      <c r="Q963" s="627"/>
      <c r="R963" s="627"/>
      <c r="S963" s="627"/>
      <c r="T963" s="627"/>
      <c r="U963" s="627"/>
      <c r="V963" s="627"/>
      <c r="W963" s="627"/>
      <c r="X963" s="627"/>
      <c r="Y963" s="627"/>
      <c r="Z963" s="627"/>
      <c r="AA963" s="627"/>
    </row>
    <row r="964" ht="14.25" customHeight="1">
      <c r="A964" s="627"/>
      <c r="B964" s="627"/>
      <c r="C964" s="627"/>
      <c r="D964" s="627"/>
      <c r="E964" s="627"/>
      <c r="F964" s="627"/>
      <c r="G964" s="627"/>
      <c r="H964" s="627"/>
      <c r="I964" s="627"/>
      <c r="J964" s="627"/>
      <c r="K964" s="627"/>
      <c r="L964" s="627"/>
      <c r="M964" s="627"/>
      <c r="N964" s="627"/>
      <c r="O964" s="627"/>
      <c r="P964" s="627"/>
      <c r="Q964" s="627"/>
      <c r="R964" s="627"/>
      <c r="S964" s="627"/>
      <c r="T964" s="627"/>
      <c r="U964" s="627"/>
      <c r="V964" s="627"/>
      <c r="W964" s="627"/>
      <c r="X964" s="627"/>
      <c r="Y964" s="627"/>
      <c r="Z964" s="627"/>
      <c r="AA964" s="627"/>
    </row>
    <row r="965" ht="14.25" customHeight="1">
      <c r="A965" s="627"/>
      <c r="B965" s="627"/>
      <c r="C965" s="627"/>
      <c r="D965" s="627"/>
      <c r="E965" s="627"/>
      <c r="F965" s="627"/>
      <c r="G965" s="627"/>
      <c r="H965" s="627"/>
      <c r="I965" s="627"/>
      <c r="J965" s="627"/>
      <c r="K965" s="627"/>
      <c r="L965" s="627"/>
      <c r="M965" s="627"/>
      <c r="N965" s="627"/>
      <c r="O965" s="627"/>
      <c r="P965" s="627"/>
      <c r="Q965" s="627"/>
      <c r="R965" s="627"/>
      <c r="S965" s="627"/>
      <c r="T965" s="627"/>
      <c r="U965" s="627"/>
      <c r="V965" s="627"/>
      <c r="W965" s="627"/>
      <c r="X965" s="627"/>
      <c r="Y965" s="627"/>
      <c r="Z965" s="627"/>
      <c r="AA965" s="627"/>
    </row>
    <row r="966" ht="14.25" customHeight="1">
      <c r="A966" s="627"/>
      <c r="B966" s="627"/>
      <c r="C966" s="627"/>
      <c r="D966" s="627"/>
      <c r="E966" s="627"/>
      <c r="F966" s="627"/>
      <c r="G966" s="627"/>
      <c r="H966" s="627"/>
      <c r="I966" s="627"/>
      <c r="J966" s="627"/>
      <c r="K966" s="627"/>
      <c r="L966" s="627"/>
      <c r="M966" s="627"/>
      <c r="N966" s="627"/>
      <c r="O966" s="627"/>
      <c r="P966" s="627"/>
      <c r="Q966" s="627"/>
      <c r="R966" s="627"/>
      <c r="S966" s="627"/>
      <c r="T966" s="627"/>
      <c r="U966" s="627"/>
      <c r="V966" s="627"/>
      <c r="W966" s="627"/>
      <c r="X966" s="627"/>
      <c r="Y966" s="627"/>
      <c r="Z966" s="627"/>
      <c r="AA966" s="627"/>
    </row>
    <row r="967" ht="14.25" customHeight="1">
      <c r="A967" s="627"/>
      <c r="B967" s="627"/>
      <c r="C967" s="627"/>
      <c r="D967" s="627"/>
      <c r="E967" s="627"/>
      <c r="F967" s="627"/>
      <c r="G967" s="627"/>
      <c r="H967" s="627"/>
      <c r="I967" s="627"/>
      <c r="J967" s="627"/>
      <c r="K967" s="627"/>
      <c r="L967" s="627"/>
      <c r="M967" s="627"/>
      <c r="N967" s="627"/>
      <c r="O967" s="627"/>
      <c r="P967" s="627"/>
      <c r="Q967" s="627"/>
      <c r="R967" s="627"/>
      <c r="S967" s="627"/>
      <c r="T967" s="627"/>
      <c r="U967" s="627"/>
      <c r="V967" s="627"/>
      <c r="W967" s="627"/>
      <c r="X967" s="627"/>
      <c r="Y967" s="627"/>
      <c r="Z967" s="627"/>
      <c r="AA967" s="627"/>
    </row>
    <row r="968" ht="14.25" customHeight="1">
      <c r="A968" s="627"/>
      <c r="B968" s="627"/>
      <c r="C968" s="627"/>
      <c r="D968" s="627"/>
      <c r="E968" s="627"/>
      <c r="F968" s="627"/>
      <c r="G968" s="627"/>
      <c r="H968" s="627"/>
      <c r="I968" s="627"/>
      <c r="J968" s="627"/>
      <c r="K968" s="627"/>
      <c r="L968" s="627"/>
      <c r="M968" s="627"/>
      <c r="N968" s="627"/>
      <c r="O968" s="627"/>
      <c r="P968" s="627"/>
      <c r="Q968" s="627"/>
      <c r="R968" s="627"/>
      <c r="S968" s="627"/>
      <c r="T968" s="627"/>
      <c r="U968" s="627"/>
      <c r="V968" s="627"/>
      <c r="W968" s="627"/>
      <c r="X968" s="627"/>
      <c r="Y968" s="627"/>
      <c r="Z968" s="627"/>
      <c r="AA968" s="627"/>
    </row>
    <row r="969" ht="14.25" customHeight="1">
      <c r="A969" s="627"/>
      <c r="B969" s="627"/>
      <c r="C969" s="627"/>
      <c r="D969" s="627"/>
      <c r="E969" s="627"/>
      <c r="F969" s="627"/>
      <c r="G969" s="627"/>
      <c r="H969" s="627"/>
      <c r="I969" s="627"/>
      <c r="J969" s="627"/>
      <c r="K969" s="627"/>
      <c r="L969" s="627"/>
      <c r="M969" s="627"/>
      <c r="N969" s="627"/>
      <c r="O969" s="627"/>
      <c r="P969" s="627"/>
      <c r="Q969" s="627"/>
      <c r="R969" s="627"/>
      <c r="S969" s="627"/>
      <c r="T969" s="627"/>
      <c r="U969" s="627"/>
      <c r="V969" s="627"/>
      <c r="W969" s="627"/>
      <c r="X969" s="627"/>
      <c r="Y969" s="627"/>
      <c r="Z969" s="627"/>
      <c r="AA969" s="627"/>
    </row>
    <row r="970" ht="14.25" customHeight="1">
      <c r="A970" s="627"/>
      <c r="B970" s="627"/>
      <c r="C970" s="627"/>
      <c r="D970" s="627"/>
      <c r="E970" s="627"/>
      <c r="F970" s="627"/>
      <c r="G970" s="627"/>
      <c r="H970" s="627"/>
      <c r="I970" s="627"/>
      <c r="J970" s="627"/>
      <c r="K970" s="627"/>
      <c r="L970" s="627"/>
      <c r="M970" s="627"/>
      <c r="N970" s="627"/>
      <c r="O970" s="627"/>
      <c r="P970" s="627"/>
      <c r="Q970" s="627"/>
      <c r="R970" s="627"/>
      <c r="S970" s="627"/>
      <c r="T970" s="627"/>
      <c r="U970" s="627"/>
      <c r="V970" s="627"/>
      <c r="W970" s="627"/>
      <c r="X970" s="627"/>
      <c r="Y970" s="627"/>
      <c r="Z970" s="627"/>
      <c r="AA970" s="627"/>
    </row>
    <row r="971" ht="14.25" customHeight="1">
      <c r="A971" s="627"/>
      <c r="B971" s="627"/>
      <c r="C971" s="627"/>
      <c r="D971" s="627"/>
      <c r="E971" s="627"/>
      <c r="F971" s="627"/>
      <c r="G971" s="627"/>
      <c r="H971" s="627"/>
      <c r="I971" s="627"/>
      <c r="J971" s="627"/>
      <c r="K971" s="627"/>
      <c r="L971" s="627"/>
      <c r="M971" s="627"/>
      <c r="N971" s="627"/>
      <c r="O971" s="627"/>
      <c r="P971" s="627"/>
      <c r="Q971" s="627"/>
      <c r="R971" s="627"/>
      <c r="S971" s="627"/>
      <c r="T971" s="627"/>
      <c r="U971" s="627"/>
      <c r="V971" s="627"/>
      <c r="W971" s="627"/>
      <c r="X971" s="627"/>
      <c r="Y971" s="627"/>
      <c r="Z971" s="627"/>
      <c r="AA971" s="627"/>
    </row>
    <row r="972" ht="14.25" customHeight="1">
      <c r="A972" s="627"/>
      <c r="B972" s="627"/>
      <c r="C972" s="627"/>
      <c r="D972" s="627"/>
      <c r="E972" s="627"/>
      <c r="F972" s="627"/>
      <c r="G972" s="627"/>
      <c r="H972" s="627"/>
      <c r="I972" s="627"/>
      <c r="J972" s="627"/>
      <c r="K972" s="627"/>
      <c r="L972" s="627"/>
      <c r="M972" s="627"/>
      <c r="N972" s="627"/>
      <c r="O972" s="627"/>
      <c r="P972" s="627"/>
      <c r="Q972" s="627"/>
      <c r="R972" s="627"/>
      <c r="S972" s="627"/>
      <c r="T972" s="627"/>
      <c r="U972" s="627"/>
      <c r="V972" s="627"/>
      <c r="W972" s="627"/>
      <c r="X972" s="627"/>
      <c r="Y972" s="627"/>
      <c r="Z972" s="627"/>
      <c r="AA972" s="627"/>
    </row>
    <row r="973" ht="14.25" customHeight="1">
      <c r="A973" s="627"/>
      <c r="B973" s="627"/>
      <c r="C973" s="627"/>
      <c r="D973" s="627"/>
      <c r="E973" s="627"/>
      <c r="F973" s="627"/>
      <c r="G973" s="627"/>
      <c r="H973" s="627"/>
      <c r="I973" s="627"/>
      <c r="J973" s="627"/>
      <c r="K973" s="627"/>
      <c r="L973" s="627"/>
      <c r="M973" s="627"/>
      <c r="N973" s="627"/>
      <c r="O973" s="627"/>
      <c r="P973" s="627"/>
      <c r="Q973" s="627"/>
      <c r="R973" s="627"/>
      <c r="S973" s="627"/>
      <c r="T973" s="627"/>
      <c r="U973" s="627"/>
      <c r="V973" s="627"/>
      <c r="W973" s="627"/>
      <c r="X973" s="627"/>
      <c r="Y973" s="627"/>
      <c r="Z973" s="627"/>
      <c r="AA973" s="627"/>
    </row>
    <row r="974" ht="14.25" customHeight="1">
      <c r="A974" s="627"/>
      <c r="B974" s="627"/>
      <c r="C974" s="627"/>
      <c r="D974" s="627"/>
      <c r="E974" s="627"/>
      <c r="F974" s="627"/>
      <c r="G974" s="627"/>
      <c r="H974" s="627"/>
      <c r="I974" s="627"/>
      <c r="J974" s="627"/>
      <c r="K974" s="627"/>
      <c r="L974" s="627"/>
      <c r="M974" s="627"/>
      <c r="N974" s="627"/>
      <c r="O974" s="627"/>
      <c r="P974" s="627"/>
      <c r="Q974" s="627"/>
      <c r="R974" s="627"/>
      <c r="S974" s="627"/>
      <c r="T974" s="627"/>
      <c r="U974" s="627"/>
      <c r="V974" s="627"/>
      <c r="W974" s="627"/>
      <c r="X974" s="627"/>
      <c r="Y974" s="627"/>
      <c r="Z974" s="627"/>
      <c r="AA974" s="627"/>
    </row>
    <row r="975" ht="14.25" customHeight="1">
      <c r="A975" s="627"/>
      <c r="B975" s="627"/>
      <c r="C975" s="627"/>
      <c r="D975" s="627"/>
      <c r="E975" s="627"/>
      <c r="F975" s="627"/>
      <c r="G975" s="627"/>
      <c r="H975" s="627"/>
      <c r="I975" s="627"/>
      <c r="J975" s="627"/>
      <c r="K975" s="627"/>
      <c r="L975" s="627"/>
      <c r="M975" s="627"/>
      <c r="N975" s="627"/>
      <c r="O975" s="627"/>
      <c r="P975" s="627"/>
      <c r="Q975" s="627"/>
      <c r="R975" s="627"/>
      <c r="S975" s="627"/>
      <c r="T975" s="627"/>
      <c r="U975" s="627"/>
      <c r="V975" s="627"/>
      <c r="W975" s="627"/>
      <c r="X975" s="627"/>
      <c r="Y975" s="627"/>
      <c r="Z975" s="627"/>
      <c r="AA975" s="627"/>
    </row>
    <row r="976" ht="14.25" customHeight="1">
      <c r="A976" s="627"/>
      <c r="B976" s="627"/>
      <c r="C976" s="627"/>
      <c r="D976" s="627"/>
      <c r="E976" s="627"/>
      <c r="F976" s="627"/>
      <c r="G976" s="627"/>
      <c r="H976" s="627"/>
      <c r="I976" s="627"/>
      <c r="J976" s="627"/>
      <c r="K976" s="627"/>
      <c r="L976" s="627"/>
      <c r="M976" s="627"/>
      <c r="N976" s="627"/>
      <c r="O976" s="627"/>
      <c r="P976" s="627"/>
      <c r="Q976" s="627"/>
      <c r="R976" s="627"/>
      <c r="S976" s="627"/>
      <c r="T976" s="627"/>
      <c r="U976" s="627"/>
      <c r="V976" s="627"/>
      <c r="W976" s="627"/>
      <c r="X976" s="627"/>
      <c r="Y976" s="627"/>
      <c r="Z976" s="627"/>
      <c r="AA976" s="627"/>
    </row>
    <row r="977" ht="14.25" customHeight="1">
      <c r="A977" s="627"/>
      <c r="B977" s="627"/>
      <c r="C977" s="627"/>
      <c r="D977" s="627"/>
      <c r="E977" s="627"/>
      <c r="F977" s="627"/>
      <c r="G977" s="627"/>
      <c r="H977" s="627"/>
      <c r="I977" s="627"/>
      <c r="J977" s="627"/>
      <c r="K977" s="627"/>
      <c r="L977" s="627"/>
      <c r="M977" s="627"/>
      <c r="N977" s="627"/>
      <c r="O977" s="627"/>
      <c r="P977" s="627"/>
      <c r="Q977" s="627"/>
      <c r="R977" s="627"/>
      <c r="S977" s="627"/>
      <c r="T977" s="627"/>
      <c r="U977" s="627"/>
      <c r="V977" s="627"/>
      <c r="W977" s="627"/>
      <c r="X977" s="627"/>
      <c r="Y977" s="627"/>
      <c r="Z977" s="627"/>
      <c r="AA977" s="627"/>
    </row>
    <row r="978" ht="14.25" customHeight="1">
      <c r="A978" s="627"/>
      <c r="B978" s="627"/>
      <c r="C978" s="627"/>
      <c r="D978" s="627"/>
      <c r="E978" s="627"/>
      <c r="F978" s="627"/>
      <c r="G978" s="627"/>
      <c r="H978" s="627"/>
      <c r="I978" s="627"/>
      <c r="J978" s="627"/>
      <c r="K978" s="627"/>
      <c r="L978" s="627"/>
      <c r="M978" s="627"/>
      <c r="N978" s="627"/>
      <c r="O978" s="627"/>
      <c r="P978" s="627"/>
      <c r="Q978" s="627"/>
      <c r="R978" s="627"/>
      <c r="S978" s="627"/>
      <c r="T978" s="627"/>
      <c r="U978" s="627"/>
      <c r="V978" s="627"/>
      <c r="W978" s="627"/>
      <c r="X978" s="627"/>
      <c r="Y978" s="627"/>
      <c r="Z978" s="627"/>
      <c r="AA978" s="627"/>
    </row>
    <row r="979" ht="14.25" customHeight="1">
      <c r="A979" s="627"/>
      <c r="B979" s="627"/>
      <c r="C979" s="627"/>
      <c r="D979" s="627"/>
      <c r="E979" s="627"/>
      <c r="F979" s="627"/>
      <c r="G979" s="627"/>
      <c r="H979" s="627"/>
      <c r="I979" s="627"/>
      <c r="J979" s="627"/>
      <c r="K979" s="627"/>
      <c r="L979" s="627"/>
      <c r="M979" s="627"/>
      <c r="N979" s="627"/>
      <c r="O979" s="627"/>
      <c r="P979" s="627"/>
      <c r="Q979" s="627"/>
      <c r="R979" s="627"/>
      <c r="S979" s="627"/>
      <c r="T979" s="627"/>
      <c r="U979" s="627"/>
      <c r="V979" s="627"/>
      <c r="W979" s="627"/>
      <c r="X979" s="627"/>
      <c r="Y979" s="627"/>
      <c r="Z979" s="627"/>
      <c r="AA979" s="627"/>
    </row>
    <row r="980" ht="14.25" customHeight="1">
      <c r="A980" s="627"/>
      <c r="B980" s="627"/>
      <c r="C980" s="627"/>
      <c r="D980" s="627"/>
      <c r="E980" s="627"/>
      <c r="F980" s="627"/>
      <c r="G980" s="627"/>
      <c r="H980" s="627"/>
      <c r="I980" s="627"/>
      <c r="J980" s="627"/>
      <c r="K980" s="627"/>
      <c r="L980" s="627"/>
      <c r="M980" s="627"/>
      <c r="N980" s="627"/>
      <c r="O980" s="627"/>
      <c r="P980" s="627"/>
      <c r="Q980" s="627"/>
      <c r="R980" s="627"/>
      <c r="S980" s="627"/>
      <c r="T980" s="627"/>
      <c r="U980" s="627"/>
      <c r="V980" s="627"/>
      <c r="W980" s="627"/>
      <c r="X980" s="627"/>
      <c r="Y980" s="627"/>
      <c r="Z980" s="627"/>
      <c r="AA980" s="627"/>
    </row>
    <row r="981" ht="14.25" customHeight="1">
      <c r="A981" s="627"/>
      <c r="B981" s="627"/>
      <c r="C981" s="627"/>
      <c r="D981" s="627"/>
      <c r="E981" s="627"/>
      <c r="F981" s="627"/>
      <c r="G981" s="627"/>
      <c r="H981" s="627"/>
      <c r="I981" s="627"/>
      <c r="J981" s="627"/>
      <c r="K981" s="627"/>
      <c r="L981" s="627"/>
      <c r="M981" s="627"/>
      <c r="N981" s="627"/>
      <c r="O981" s="627"/>
      <c r="P981" s="627"/>
      <c r="Q981" s="627"/>
      <c r="R981" s="627"/>
      <c r="S981" s="627"/>
      <c r="T981" s="627"/>
      <c r="U981" s="627"/>
      <c r="V981" s="627"/>
      <c r="W981" s="627"/>
      <c r="X981" s="627"/>
      <c r="Y981" s="627"/>
      <c r="Z981" s="627"/>
      <c r="AA981" s="627"/>
    </row>
    <row r="982" ht="14.25" customHeight="1">
      <c r="A982" s="627"/>
      <c r="B982" s="627"/>
      <c r="C982" s="627"/>
      <c r="D982" s="627"/>
      <c r="E982" s="627"/>
      <c r="F982" s="627"/>
      <c r="G982" s="627"/>
      <c r="H982" s="627"/>
      <c r="I982" s="627"/>
      <c r="J982" s="627"/>
      <c r="K982" s="627"/>
      <c r="L982" s="627"/>
      <c r="M982" s="627"/>
      <c r="N982" s="627"/>
      <c r="O982" s="627"/>
      <c r="P982" s="627"/>
      <c r="Q982" s="627"/>
      <c r="R982" s="627"/>
      <c r="S982" s="627"/>
      <c r="T982" s="627"/>
      <c r="U982" s="627"/>
      <c r="V982" s="627"/>
      <c r="W982" s="627"/>
      <c r="X982" s="627"/>
      <c r="Y982" s="627"/>
      <c r="Z982" s="627"/>
      <c r="AA982" s="627"/>
    </row>
    <row r="983" ht="14.25" customHeight="1">
      <c r="A983" s="627"/>
      <c r="B983" s="627"/>
      <c r="C983" s="627"/>
      <c r="D983" s="627"/>
      <c r="E983" s="627"/>
      <c r="F983" s="627"/>
      <c r="G983" s="627"/>
      <c r="H983" s="627"/>
      <c r="I983" s="627"/>
      <c r="J983" s="627"/>
      <c r="K983" s="627"/>
      <c r="L983" s="627"/>
      <c r="M983" s="627"/>
      <c r="N983" s="627"/>
      <c r="O983" s="627"/>
      <c r="P983" s="627"/>
      <c r="Q983" s="627"/>
      <c r="R983" s="627"/>
      <c r="S983" s="627"/>
      <c r="T983" s="627"/>
      <c r="U983" s="627"/>
      <c r="V983" s="627"/>
      <c r="W983" s="627"/>
      <c r="X983" s="627"/>
      <c r="Y983" s="627"/>
      <c r="Z983" s="627"/>
      <c r="AA983" s="627"/>
    </row>
    <row r="984" ht="14.25" customHeight="1">
      <c r="A984" s="627"/>
      <c r="B984" s="627"/>
      <c r="C984" s="627"/>
      <c r="D984" s="627"/>
      <c r="E984" s="627"/>
      <c r="F984" s="627"/>
      <c r="G984" s="627"/>
      <c r="H984" s="627"/>
      <c r="I984" s="627"/>
      <c r="J984" s="627"/>
      <c r="K984" s="627"/>
      <c r="L984" s="627"/>
      <c r="M984" s="627"/>
      <c r="N984" s="627"/>
      <c r="O984" s="627"/>
      <c r="P984" s="627"/>
      <c r="Q984" s="627"/>
      <c r="R984" s="627"/>
      <c r="S984" s="627"/>
      <c r="T984" s="627"/>
      <c r="U984" s="627"/>
      <c r="V984" s="627"/>
      <c r="W984" s="627"/>
      <c r="X984" s="627"/>
      <c r="Y984" s="627"/>
      <c r="Z984" s="627"/>
      <c r="AA984" s="627"/>
    </row>
    <row r="985" ht="14.25" customHeight="1">
      <c r="A985" s="627"/>
      <c r="B985" s="627"/>
      <c r="C985" s="627"/>
      <c r="D985" s="627"/>
      <c r="E985" s="627"/>
      <c r="F985" s="627"/>
      <c r="G985" s="627"/>
      <c r="H985" s="627"/>
      <c r="I985" s="627"/>
      <c r="J985" s="627"/>
      <c r="K985" s="627"/>
      <c r="L985" s="627"/>
      <c r="M985" s="627"/>
      <c r="N985" s="627"/>
      <c r="O985" s="627"/>
      <c r="P985" s="627"/>
      <c r="Q985" s="627"/>
      <c r="R985" s="627"/>
      <c r="S985" s="627"/>
      <c r="T985" s="627"/>
      <c r="U985" s="627"/>
      <c r="V985" s="627"/>
      <c r="W985" s="627"/>
      <c r="X985" s="627"/>
      <c r="Y985" s="627"/>
      <c r="Z985" s="627"/>
      <c r="AA985" s="627"/>
    </row>
    <row r="986" ht="14.25" customHeight="1">
      <c r="A986" s="627"/>
      <c r="B986" s="627"/>
      <c r="C986" s="627"/>
      <c r="D986" s="627"/>
      <c r="E986" s="627"/>
      <c r="F986" s="627"/>
      <c r="G986" s="627"/>
      <c r="H986" s="627"/>
      <c r="I986" s="627"/>
      <c r="J986" s="627"/>
      <c r="K986" s="627"/>
      <c r="L986" s="627"/>
      <c r="M986" s="627"/>
      <c r="N986" s="627"/>
      <c r="O986" s="627"/>
      <c r="P986" s="627"/>
      <c r="Q986" s="627"/>
      <c r="R986" s="627"/>
      <c r="S986" s="627"/>
      <c r="T986" s="627"/>
      <c r="U986" s="627"/>
      <c r="V986" s="627"/>
      <c r="W986" s="627"/>
      <c r="X986" s="627"/>
      <c r="Y986" s="627"/>
      <c r="Z986" s="627"/>
      <c r="AA986" s="627"/>
    </row>
    <row r="987" ht="14.25" customHeight="1">
      <c r="A987" s="627"/>
      <c r="B987" s="627"/>
      <c r="C987" s="627"/>
      <c r="D987" s="627"/>
      <c r="E987" s="627"/>
      <c r="F987" s="627"/>
      <c r="G987" s="627"/>
      <c r="H987" s="627"/>
      <c r="I987" s="627"/>
      <c r="J987" s="627"/>
      <c r="K987" s="627"/>
      <c r="L987" s="627"/>
      <c r="M987" s="627"/>
      <c r="N987" s="627"/>
      <c r="O987" s="627"/>
      <c r="P987" s="627"/>
      <c r="Q987" s="627"/>
      <c r="R987" s="627"/>
      <c r="S987" s="627"/>
      <c r="T987" s="627"/>
      <c r="U987" s="627"/>
      <c r="V987" s="627"/>
      <c r="W987" s="627"/>
      <c r="X987" s="627"/>
      <c r="Y987" s="627"/>
      <c r="Z987" s="627"/>
      <c r="AA987" s="627"/>
    </row>
    <row r="988" ht="14.25" customHeight="1">
      <c r="A988" s="627"/>
      <c r="B988" s="627"/>
      <c r="C988" s="627"/>
      <c r="D988" s="627"/>
      <c r="E988" s="627"/>
      <c r="F988" s="627"/>
      <c r="G988" s="627"/>
      <c r="H988" s="627"/>
      <c r="I988" s="627"/>
      <c r="J988" s="627"/>
      <c r="K988" s="627"/>
      <c r="L988" s="627"/>
      <c r="M988" s="627"/>
      <c r="N988" s="627"/>
      <c r="O988" s="627"/>
      <c r="P988" s="627"/>
      <c r="Q988" s="627"/>
      <c r="R988" s="627"/>
      <c r="S988" s="627"/>
      <c r="T988" s="627"/>
      <c r="U988" s="627"/>
      <c r="V988" s="627"/>
      <c r="W988" s="627"/>
      <c r="X988" s="627"/>
      <c r="Y988" s="627"/>
      <c r="Z988" s="627"/>
      <c r="AA988" s="627"/>
    </row>
    <row r="989" ht="14.25" customHeight="1">
      <c r="A989" s="627"/>
      <c r="B989" s="627"/>
      <c r="C989" s="627"/>
      <c r="D989" s="627"/>
      <c r="E989" s="627"/>
      <c r="F989" s="627"/>
      <c r="G989" s="627"/>
      <c r="H989" s="627"/>
      <c r="I989" s="627"/>
      <c r="J989" s="627"/>
      <c r="K989" s="627"/>
      <c r="L989" s="627"/>
      <c r="M989" s="627"/>
      <c r="N989" s="627"/>
      <c r="O989" s="627"/>
      <c r="P989" s="627"/>
      <c r="Q989" s="627"/>
      <c r="R989" s="627"/>
      <c r="S989" s="627"/>
      <c r="T989" s="627"/>
      <c r="U989" s="627"/>
      <c r="V989" s="627"/>
      <c r="W989" s="627"/>
      <c r="X989" s="627"/>
      <c r="Y989" s="627"/>
      <c r="Z989" s="627"/>
      <c r="AA989" s="627"/>
    </row>
    <row r="990" ht="14.25" customHeight="1">
      <c r="A990" s="627"/>
      <c r="B990" s="627"/>
      <c r="C990" s="627"/>
      <c r="D990" s="627"/>
      <c r="E990" s="627"/>
      <c r="F990" s="627"/>
      <c r="G990" s="627"/>
      <c r="H990" s="627"/>
      <c r="I990" s="627"/>
      <c r="J990" s="627"/>
      <c r="K990" s="627"/>
      <c r="L990" s="627"/>
      <c r="M990" s="627"/>
      <c r="N990" s="627"/>
      <c r="O990" s="627"/>
      <c r="P990" s="627"/>
      <c r="Q990" s="627"/>
      <c r="R990" s="627"/>
      <c r="S990" s="627"/>
      <c r="T990" s="627"/>
      <c r="U990" s="627"/>
      <c r="V990" s="627"/>
      <c r="W990" s="627"/>
      <c r="X990" s="627"/>
      <c r="Y990" s="627"/>
      <c r="Z990" s="627"/>
      <c r="AA990" s="627"/>
    </row>
    <row r="991" ht="14.25" customHeight="1">
      <c r="A991" s="627"/>
      <c r="B991" s="627"/>
      <c r="C991" s="627"/>
      <c r="D991" s="627"/>
      <c r="E991" s="627"/>
      <c r="F991" s="627"/>
      <c r="G991" s="627"/>
      <c r="H991" s="627"/>
      <c r="I991" s="627"/>
      <c r="J991" s="627"/>
      <c r="K991" s="627"/>
      <c r="L991" s="627"/>
      <c r="M991" s="627"/>
      <c r="N991" s="627"/>
      <c r="O991" s="627"/>
      <c r="P991" s="627"/>
      <c r="Q991" s="627"/>
      <c r="R991" s="627"/>
      <c r="S991" s="627"/>
      <c r="T991" s="627"/>
      <c r="U991" s="627"/>
      <c r="V991" s="627"/>
      <c r="W991" s="627"/>
      <c r="X991" s="627"/>
      <c r="Y991" s="627"/>
      <c r="Z991" s="627"/>
      <c r="AA991" s="627"/>
    </row>
    <row r="992" ht="14.25" customHeight="1">
      <c r="A992" s="627"/>
      <c r="B992" s="627"/>
      <c r="C992" s="627"/>
      <c r="D992" s="627"/>
      <c r="E992" s="627"/>
      <c r="F992" s="627"/>
      <c r="G992" s="627"/>
      <c r="H992" s="627"/>
      <c r="I992" s="627"/>
      <c r="J992" s="627"/>
      <c r="K992" s="627"/>
      <c r="L992" s="627"/>
      <c r="M992" s="627"/>
      <c r="N992" s="627"/>
      <c r="O992" s="627"/>
      <c r="P992" s="627"/>
      <c r="Q992" s="627"/>
      <c r="R992" s="627"/>
      <c r="S992" s="627"/>
      <c r="T992" s="627"/>
      <c r="U992" s="627"/>
      <c r="V992" s="627"/>
      <c r="W992" s="627"/>
      <c r="X992" s="627"/>
      <c r="Y992" s="627"/>
      <c r="Z992" s="627"/>
      <c r="AA992" s="627"/>
    </row>
    <row r="993" ht="14.25" customHeight="1">
      <c r="A993" s="627"/>
      <c r="B993" s="627"/>
      <c r="C993" s="627"/>
      <c r="D993" s="627"/>
      <c r="E993" s="627"/>
      <c r="F993" s="627"/>
      <c r="G993" s="627"/>
      <c r="H993" s="627"/>
      <c r="I993" s="627"/>
      <c r="J993" s="627"/>
      <c r="K993" s="627"/>
      <c r="L993" s="627"/>
      <c r="M993" s="627"/>
      <c r="N993" s="627"/>
      <c r="O993" s="627"/>
      <c r="P993" s="627"/>
      <c r="Q993" s="627"/>
      <c r="R993" s="627"/>
      <c r="S993" s="627"/>
      <c r="T993" s="627"/>
      <c r="U993" s="627"/>
      <c r="V993" s="627"/>
      <c r="W993" s="627"/>
      <c r="X993" s="627"/>
      <c r="Y993" s="627"/>
      <c r="Z993" s="627"/>
      <c r="AA993" s="627"/>
    </row>
    <row r="994" ht="14.25" customHeight="1">
      <c r="A994" s="627"/>
      <c r="B994" s="627"/>
      <c r="C994" s="627"/>
      <c r="D994" s="627"/>
      <c r="E994" s="627"/>
      <c r="F994" s="627"/>
      <c r="G994" s="627"/>
      <c r="H994" s="627"/>
      <c r="I994" s="627"/>
      <c r="J994" s="627"/>
      <c r="K994" s="627"/>
      <c r="L994" s="627"/>
      <c r="M994" s="627"/>
      <c r="N994" s="627"/>
      <c r="O994" s="627"/>
      <c r="P994" s="627"/>
      <c r="Q994" s="627"/>
      <c r="R994" s="627"/>
      <c r="S994" s="627"/>
      <c r="T994" s="627"/>
      <c r="U994" s="627"/>
      <c r="V994" s="627"/>
      <c r="W994" s="627"/>
      <c r="X994" s="627"/>
      <c r="Y994" s="627"/>
      <c r="Z994" s="627"/>
      <c r="AA994" s="627"/>
    </row>
    <row r="995" ht="14.25" customHeight="1">
      <c r="A995" s="627"/>
      <c r="B995" s="627"/>
      <c r="C995" s="627"/>
      <c r="D995" s="627"/>
      <c r="E995" s="627"/>
      <c r="F995" s="627"/>
      <c r="G995" s="627"/>
      <c r="H995" s="627"/>
      <c r="I995" s="627"/>
      <c r="J995" s="627"/>
      <c r="K995" s="627"/>
      <c r="L995" s="627"/>
      <c r="M995" s="627"/>
      <c r="N995" s="627"/>
      <c r="O995" s="627"/>
      <c r="P995" s="627"/>
      <c r="Q995" s="627"/>
      <c r="R995" s="627"/>
      <c r="S995" s="627"/>
      <c r="T995" s="627"/>
      <c r="U995" s="627"/>
      <c r="V995" s="627"/>
      <c r="W995" s="627"/>
      <c r="X995" s="627"/>
      <c r="Y995" s="627"/>
      <c r="Z995" s="627"/>
      <c r="AA995" s="627"/>
    </row>
    <row r="996" ht="14.25" customHeight="1">
      <c r="A996" s="627"/>
      <c r="B996" s="627"/>
      <c r="C996" s="627"/>
      <c r="D996" s="627"/>
      <c r="E996" s="627"/>
      <c r="F996" s="627"/>
      <c r="G996" s="627"/>
      <c r="H996" s="627"/>
      <c r="I996" s="627"/>
      <c r="J996" s="627"/>
      <c r="K996" s="627"/>
      <c r="L996" s="627"/>
      <c r="M996" s="627"/>
      <c r="N996" s="627"/>
      <c r="O996" s="627"/>
      <c r="P996" s="627"/>
      <c r="Q996" s="627"/>
      <c r="R996" s="627"/>
      <c r="S996" s="627"/>
      <c r="T996" s="627"/>
      <c r="U996" s="627"/>
      <c r="V996" s="627"/>
      <c r="W996" s="627"/>
      <c r="X996" s="627"/>
      <c r="Y996" s="627"/>
      <c r="Z996" s="627"/>
      <c r="AA996" s="627"/>
    </row>
    <row r="997" ht="14.25" customHeight="1">
      <c r="A997" s="627"/>
      <c r="B997" s="627"/>
      <c r="C997" s="627"/>
      <c r="D997" s="627"/>
      <c r="E997" s="627"/>
      <c r="F997" s="627"/>
      <c r="G997" s="627"/>
      <c r="H997" s="627"/>
      <c r="I997" s="627"/>
      <c r="J997" s="627"/>
      <c r="K997" s="627"/>
      <c r="L997" s="627"/>
      <c r="M997" s="627"/>
      <c r="N997" s="627"/>
      <c r="O997" s="627"/>
      <c r="P997" s="627"/>
      <c r="Q997" s="627"/>
      <c r="R997" s="627"/>
      <c r="S997" s="627"/>
      <c r="T997" s="627"/>
      <c r="U997" s="627"/>
      <c r="V997" s="627"/>
      <c r="W997" s="627"/>
      <c r="X997" s="627"/>
      <c r="Y997" s="627"/>
      <c r="Z997" s="627"/>
      <c r="AA997" s="627"/>
    </row>
    <row r="998" ht="14.25" customHeight="1">
      <c r="A998" s="627"/>
      <c r="B998" s="627"/>
      <c r="C998" s="627"/>
      <c r="D998" s="627"/>
      <c r="E998" s="627"/>
      <c r="F998" s="627"/>
      <c r="G998" s="627"/>
      <c r="H998" s="627"/>
      <c r="I998" s="627"/>
      <c r="J998" s="627"/>
      <c r="K998" s="627"/>
      <c r="L998" s="627"/>
      <c r="M998" s="627"/>
      <c r="N998" s="627"/>
      <c r="O998" s="627"/>
      <c r="P998" s="627"/>
      <c r="Q998" s="627"/>
      <c r="R998" s="627"/>
      <c r="S998" s="627"/>
      <c r="T998" s="627"/>
      <c r="U998" s="627"/>
      <c r="V998" s="627"/>
      <c r="W998" s="627"/>
      <c r="X998" s="627"/>
      <c r="Y998" s="627"/>
      <c r="Z998" s="627"/>
      <c r="AA998" s="627"/>
    </row>
    <row r="999" ht="14.25" customHeight="1">
      <c r="A999" s="627"/>
      <c r="B999" s="627"/>
      <c r="C999" s="627"/>
      <c r="D999" s="627"/>
      <c r="E999" s="627"/>
      <c r="F999" s="627"/>
      <c r="G999" s="627"/>
      <c r="H999" s="627"/>
      <c r="I999" s="627"/>
      <c r="J999" s="627"/>
      <c r="K999" s="627"/>
      <c r="L999" s="627"/>
      <c r="M999" s="627"/>
      <c r="N999" s="627"/>
      <c r="O999" s="627"/>
      <c r="P999" s="627"/>
      <c r="Q999" s="627"/>
      <c r="R999" s="627"/>
      <c r="S999" s="627"/>
      <c r="T999" s="627"/>
      <c r="U999" s="627"/>
      <c r="V999" s="627"/>
      <c r="W999" s="627"/>
      <c r="X999" s="627"/>
      <c r="Y999" s="627"/>
      <c r="Z999" s="627"/>
      <c r="AA999" s="627"/>
    </row>
    <row r="1000" ht="14.25" customHeight="1">
      <c r="A1000" s="627"/>
      <c r="B1000" s="627"/>
      <c r="C1000" s="627"/>
      <c r="D1000" s="627"/>
      <c r="E1000" s="627"/>
      <c r="F1000" s="627"/>
      <c r="G1000" s="627"/>
      <c r="H1000" s="627"/>
      <c r="I1000" s="627"/>
      <c r="J1000" s="627"/>
      <c r="K1000" s="627"/>
      <c r="L1000" s="627"/>
      <c r="M1000" s="627"/>
      <c r="N1000" s="627"/>
      <c r="O1000" s="627"/>
      <c r="P1000" s="627"/>
      <c r="Q1000" s="627"/>
      <c r="R1000" s="627"/>
      <c r="S1000" s="627"/>
      <c r="T1000" s="627"/>
      <c r="U1000" s="627"/>
      <c r="V1000" s="627"/>
      <c r="W1000" s="627"/>
      <c r="X1000" s="627"/>
      <c r="Y1000" s="627"/>
      <c r="Z1000" s="627"/>
      <c r="AA1000" s="627"/>
    </row>
  </sheetData>
  <mergeCells count="9">
    <mergeCell ref="A41:F41"/>
    <mergeCell ref="A48:F48"/>
    <mergeCell ref="G1:H2"/>
    <mergeCell ref="A12:C12"/>
    <mergeCell ref="A15:C15"/>
    <mergeCell ref="A19:C19"/>
    <mergeCell ref="A23:C23"/>
    <mergeCell ref="A27:F27"/>
    <mergeCell ref="A34:F34"/>
  </mergeCells>
  <printOptions/>
  <pageMargins bottom="0.75" footer="0.0" header="0.0" left="0.7" right="0.7" top="0.75"/>
  <pageSetup paperSize="9" orientation="portrait"/>
  <drawing r:id="rId1"/>
  <tableParts count="5">
    <tablePart r:id="rId7"/>
    <tablePart r:id="rId8"/>
    <tablePart r:id="rId9"/>
    <tablePart r:id="rId10"/>
    <tablePart r:id="rId11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2002-05-28T15:50:35Z</dcterms:created>
  <dc:creator>Thierry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0x01010098E082A2D3C42748BE94C985240E97E5</vt:lpwstr>
  </property>
  <property fmtid="{D5CDD505-2E9C-101B-9397-08002B2CF9AE}" pid="3" name="MediaServiceImageTags">
    <vt:lpwstr/>
  </property>
</Properties>
</file>