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aleft_ug_kth_se/Documents/Phase 2/HOMER PRO files/first scenario (business as usual)/"/>
    </mc:Choice>
  </mc:AlternateContent>
  <xr:revisionPtr revIDLastSave="19" documentId="13_ncr:1_{7AB88638-906F-4F77-AE94-48EB543D77C2}" xr6:coauthVersionLast="47" xr6:coauthVersionMax="47" xr10:uidLastSave="{442D507F-6D9F-4D37-A840-E0EF064A4831}"/>
  <bookViews>
    <workbookView xWindow="9510" yWindow="0" windowWidth="9780" windowHeight="10170" firstSheet="1" activeTab="1" xr2:uid="{00000000-000D-0000-FFFF-FFFF00000000}"/>
  </bookViews>
  <sheets>
    <sheet name="Sheet1" sheetId="1" r:id="rId1"/>
    <sheet name="processing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2" l="1"/>
  <c r="AB3" i="2"/>
  <c r="AB2" i="2"/>
  <c r="R2" i="2"/>
  <c r="F27" i="2"/>
  <c r="H27" i="2"/>
  <c r="J27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T2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Y2" i="2" l="1"/>
  <c r="U2" i="2"/>
  <c r="W2" i="2" l="1"/>
  <c r="V2" i="2"/>
</calcChain>
</file>

<file path=xl/sharedStrings.xml><?xml version="1.0" encoding="utf-8"?>
<sst xmlns="http://schemas.openxmlformats.org/spreadsheetml/2006/main" count="47" uniqueCount="47">
  <si>
    <t>Architecture/PV RES (kW)</t>
  </si>
  <si>
    <t>Architecture/PV COMM (kW)</t>
  </si>
  <si>
    <t>Architecture/Grid (kW)</t>
  </si>
  <si>
    <t>Architecture/Conv (kW)</t>
  </si>
  <si>
    <t>Cost/NPC ($)</t>
  </si>
  <si>
    <t>Cost/LCOE ($/kWh)</t>
  </si>
  <si>
    <t>Cost/Operating cost ($/yr)</t>
  </si>
  <si>
    <t>Cost/CAPEX ($)</t>
  </si>
  <si>
    <t>System/Ren Frac (%)</t>
  </si>
  <si>
    <t>System/Total Fuel (L/yr)</t>
  </si>
  <si>
    <t>Project Economics/IRR (%)</t>
  </si>
  <si>
    <t>Project Economics/Simple Payback (yr)</t>
  </si>
  <si>
    <t>PV RES/CAPEX</t>
  </si>
  <si>
    <t>PV RES/Energy Production (kWh/yr)</t>
  </si>
  <si>
    <t>PV COMM/CAPEX</t>
  </si>
  <si>
    <t>PV COMM/Energy Production (kWh/yr)</t>
  </si>
  <si>
    <t>Conv/Rectifier Mean Output (kW)</t>
  </si>
  <si>
    <t>Conv/Inverter Mean Output (kW)</t>
  </si>
  <si>
    <t>Grid/Energy Purchased (kWh)</t>
  </si>
  <si>
    <t>Grid/Energy Sold (kWh)</t>
  </si>
  <si>
    <t>PV res (kW):</t>
  </si>
  <si>
    <t>PV comm (kW):</t>
  </si>
  <si>
    <t>NPC ($):</t>
  </si>
  <si>
    <t>NPC (M$):</t>
  </si>
  <si>
    <t>LCOE ($/kWh):</t>
  </si>
  <si>
    <t>Operating costs ($/yr):</t>
  </si>
  <si>
    <t>Operating costs (M$/yr):</t>
  </si>
  <si>
    <t>CAPEX ($):</t>
  </si>
  <si>
    <t>CAPEX (M$):</t>
  </si>
  <si>
    <t>IRR (%):</t>
  </si>
  <si>
    <t>Simple payback (yr):</t>
  </si>
  <si>
    <t>PV RES production (kWh/yr):</t>
  </si>
  <si>
    <t>PV COMM production (kWh/yr):</t>
  </si>
  <si>
    <t>GRID purchase (kWh/yr):</t>
  </si>
  <si>
    <t>GRID sold (kWh/yr):</t>
  </si>
  <si>
    <t>Total PV electricity (kWh/yr):</t>
  </si>
  <si>
    <t>PV + GRID (kWh/yr):</t>
  </si>
  <si>
    <t>System el consumption (kWh/yr):</t>
  </si>
  <si>
    <t>Self supply (kWh/yr):</t>
  </si>
  <si>
    <t>Self consumption (%):</t>
  </si>
  <si>
    <t>Self Sufficiency (%):</t>
  </si>
  <si>
    <t>REN GRID (kWh/yr):</t>
  </si>
  <si>
    <t>Ren fraction (%):</t>
  </si>
  <si>
    <t>PV RES</t>
  </si>
  <si>
    <t>PV COMM</t>
  </si>
  <si>
    <t>PV opex [USD/kW]</t>
  </si>
  <si>
    <t>TOTAL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</si>
</sst>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workbookViewId="0">
      <selection activeCell="T2" sqref="T2:T25"/>
    </sheetView>
  </sheetViews>
  <sheetFormatPr defaultColWidth="8.8164062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2964</v>
      </c>
      <c r="B2">
        <v>4781</v>
      </c>
      <c r="C2">
        <v>999999</v>
      </c>
      <c r="D2">
        <v>9999999</v>
      </c>
      <c r="E2" s="1">
        <v>965168200</v>
      </c>
      <c r="F2">
        <v>0.23316899999999999</v>
      </c>
      <c r="G2" s="1">
        <v>63373480</v>
      </c>
      <c r="H2">
        <v>9756440</v>
      </c>
      <c r="I2">
        <v>3.9030719999999999</v>
      </c>
      <c r="J2">
        <v>0</v>
      </c>
      <c r="K2">
        <v>22.4925</v>
      </c>
      <c r="L2">
        <v>4.3811720000000003</v>
      </c>
      <c r="M2">
        <v>4875039</v>
      </c>
      <c r="N2">
        <v>4317070</v>
      </c>
      <c r="O2">
        <v>4881401</v>
      </c>
      <c r="P2">
        <v>6963532</v>
      </c>
      <c r="Q2">
        <v>0</v>
      </c>
      <c r="R2">
        <v>1223.3530000000001</v>
      </c>
      <c r="S2" s="1">
        <v>263851000</v>
      </c>
      <c r="T2">
        <v>987033.3</v>
      </c>
    </row>
    <row r="3" spans="1:20" x14ac:dyDescent="0.35">
      <c r="A3">
        <v>2000</v>
      </c>
      <c r="B3">
        <v>4781</v>
      </c>
      <c r="C3">
        <v>999999</v>
      </c>
      <c r="D3">
        <v>9999999</v>
      </c>
      <c r="E3" s="1">
        <v>967695400</v>
      </c>
      <c r="F3">
        <v>0.23391619999999999</v>
      </c>
      <c r="G3" s="1">
        <v>63646280</v>
      </c>
      <c r="H3">
        <v>8170901</v>
      </c>
      <c r="I3">
        <v>3.4192659999999999</v>
      </c>
      <c r="J3">
        <v>0</v>
      </c>
      <c r="K3">
        <v>23.747209999999999</v>
      </c>
      <c r="L3">
        <v>4.1610250000000004</v>
      </c>
      <c r="M3">
        <v>3289500</v>
      </c>
      <c r="N3">
        <v>2913002</v>
      </c>
      <c r="O3">
        <v>4881401</v>
      </c>
      <c r="P3">
        <v>6963532</v>
      </c>
      <c r="Q3">
        <v>0</v>
      </c>
      <c r="R3">
        <v>1071.085</v>
      </c>
      <c r="S3" s="1">
        <v>265024400</v>
      </c>
      <c r="T3">
        <v>826564.4</v>
      </c>
    </row>
    <row r="4" spans="1:20" x14ac:dyDescent="0.35">
      <c r="A4">
        <v>2964</v>
      </c>
      <c r="B4">
        <v>4000</v>
      </c>
      <c r="C4">
        <v>999999</v>
      </c>
      <c r="D4">
        <v>9999999</v>
      </c>
      <c r="E4" s="1">
        <v>967755500</v>
      </c>
      <c r="F4">
        <v>0.2339049</v>
      </c>
      <c r="G4" s="1">
        <v>63598000</v>
      </c>
      <c r="H4">
        <v>8959039</v>
      </c>
      <c r="I4">
        <v>3.5111530000000002</v>
      </c>
      <c r="J4">
        <v>0</v>
      </c>
      <c r="K4">
        <v>22.053629999999998</v>
      </c>
      <c r="L4">
        <v>4.4634359999999997</v>
      </c>
      <c r="M4">
        <v>4875039</v>
      </c>
      <c r="N4">
        <v>4317070</v>
      </c>
      <c r="O4">
        <v>4084000</v>
      </c>
      <c r="P4">
        <v>5826005</v>
      </c>
      <c r="Q4">
        <v>0</v>
      </c>
      <c r="R4">
        <v>1099.991</v>
      </c>
      <c r="S4" s="1">
        <v>264801500</v>
      </c>
      <c r="T4">
        <v>856915.2</v>
      </c>
    </row>
    <row r="5" spans="1:20" x14ac:dyDescent="0.35">
      <c r="A5">
        <v>2000</v>
      </c>
      <c r="B5">
        <v>4000</v>
      </c>
      <c r="C5">
        <v>999999</v>
      </c>
      <c r="D5">
        <v>9999999</v>
      </c>
      <c r="E5" s="1">
        <v>970291700</v>
      </c>
      <c r="F5">
        <v>0.2346529</v>
      </c>
      <c r="G5" s="1">
        <v>63871400</v>
      </c>
      <c r="H5">
        <v>7373500</v>
      </c>
      <c r="I5">
        <v>3.0268600000000001</v>
      </c>
      <c r="J5">
        <v>0</v>
      </c>
      <c r="K5">
        <v>23.34431</v>
      </c>
      <c r="L5">
        <v>4.2294029999999996</v>
      </c>
      <c r="M5">
        <v>3289500</v>
      </c>
      <c r="N5">
        <v>2913002</v>
      </c>
      <c r="O5">
        <v>4084000</v>
      </c>
      <c r="P5">
        <v>5826005</v>
      </c>
      <c r="Q5">
        <v>0</v>
      </c>
      <c r="R5">
        <v>947.72329999999999</v>
      </c>
      <c r="S5" s="1">
        <v>265977400</v>
      </c>
      <c r="T5">
        <v>698953.4</v>
      </c>
    </row>
    <row r="6" spans="1:20" x14ac:dyDescent="0.35">
      <c r="A6">
        <v>1000</v>
      </c>
      <c r="B6">
        <v>4781</v>
      </c>
      <c r="C6">
        <v>999999</v>
      </c>
      <c r="D6">
        <v>9999999</v>
      </c>
      <c r="E6" s="1">
        <v>970330800</v>
      </c>
      <c r="F6">
        <v>0.2346924</v>
      </c>
      <c r="G6" s="1">
        <v>63930200</v>
      </c>
      <c r="H6">
        <v>6526151</v>
      </c>
      <c r="I6">
        <v>2.9167519999999998</v>
      </c>
      <c r="J6">
        <v>0</v>
      </c>
      <c r="K6">
        <v>25.66544</v>
      </c>
      <c r="L6">
        <v>3.8623020000000001</v>
      </c>
      <c r="M6">
        <v>1644750</v>
      </c>
      <c r="N6">
        <v>1456501</v>
      </c>
      <c r="O6">
        <v>4881401</v>
      </c>
      <c r="P6">
        <v>6963532</v>
      </c>
      <c r="Q6">
        <v>0</v>
      </c>
      <c r="R6">
        <v>913.13149999999996</v>
      </c>
      <c r="S6" s="1">
        <v>266245500</v>
      </c>
      <c r="T6">
        <v>663960.30000000005</v>
      </c>
    </row>
    <row r="7" spans="1:20" x14ac:dyDescent="0.35">
      <c r="A7">
        <v>2964</v>
      </c>
      <c r="B7">
        <v>3000</v>
      </c>
      <c r="C7">
        <v>999999</v>
      </c>
      <c r="D7">
        <v>9999999</v>
      </c>
      <c r="E7" s="1">
        <v>971078700</v>
      </c>
      <c r="F7">
        <v>0.23484820000000001</v>
      </c>
      <c r="G7" s="1">
        <v>63886150</v>
      </c>
      <c r="H7">
        <v>7938039</v>
      </c>
      <c r="I7">
        <v>3.0087619999999999</v>
      </c>
      <c r="J7">
        <v>0</v>
      </c>
      <c r="K7">
        <v>21.35164</v>
      </c>
      <c r="L7">
        <v>4.6011829999999998</v>
      </c>
      <c r="M7">
        <v>4875039</v>
      </c>
      <c r="N7">
        <v>4317070</v>
      </c>
      <c r="O7">
        <v>3063000</v>
      </c>
      <c r="P7">
        <v>4369504</v>
      </c>
      <c r="Q7">
        <v>0</v>
      </c>
      <c r="R7">
        <v>942.03700000000003</v>
      </c>
      <c r="S7" s="1">
        <v>266021500</v>
      </c>
      <c r="T7">
        <v>693184.3</v>
      </c>
    </row>
    <row r="8" spans="1:20" x14ac:dyDescent="0.35">
      <c r="A8">
        <v>1000</v>
      </c>
      <c r="B8">
        <v>4000</v>
      </c>
      <c r="C8">
        <v>999999</v>
      </c>
      <c r="D8">
        <v>9999999</v>
      </c>
      <c r="E8" s="1">
        <v>972950000</v>
      </c>
      <c r="F8">
        <v>0.23543</v>
      </c>
      <c r="G8" s="1">
        <v>64156830</v>
      </c>
      <c r="H8">
        <v>5728750</v>
      </c>
      <c r="I8">
        <v>2.523822</v>
      </c>
      <c r="J8">
        <v>0</v>
      </c>
      <c r="K8">
        <v>25.38964</v>
      </c>
      <c r="L8">
        <v>3.902711</v>
      </c>
      <c r="M8">
        <v>1644750</v>
      </c>
      <c r="N8">
        <v>1456501</v>
      </c>
      <c r="O8">
        <v>4084000</v>
      </c>
      <c r="P8">
        <v>5826005</v>
      </c>
      <c r="Q8">
        <v>0</v>
      </c>
      <c r="R8">
        <v>789.76949999999999</v>
      </c>
      <c r="S8" s="1">
        <v>267204800</v>
      </c>
      <c r="T8">
        <v>542659.1</v>
      </c>
    </row>
    <row r="9" spans="1:20" x14ac:dyDescent="0.35">
      <c r="B9">
        <v>4781</v>
      </c>
      <c r="C9">
        <v>999999</v>
      </c>
      <c r="D9">
        <v>9999999</v>
      </c>
      <c r="E9" s="1">
        <v>972997800</v>
      </c>
      <c r="F9">
        <v>0.2354695</v>
      </c>
      <c r="G9" s="1">
        <v>64216200</v>
      </c>
      <c r="H9">
        <v>4881401</v>
      </c>
      <c r="I9">
        <v>2.4135650000000002</v>
      </c>
      <c r="J9">
        <v>0</v>
      </c>
      <c r="K9">
        <v>28.805720000000001</v>
      </c>
      <c r="L9">
        <v>3.4530590000000001</v>
      </c>
      <c r="O9">
        <v>4881401</v>
      </c>
      <c r="P9">
        <v>6963532</v>
      </c>
      <c r="Q9">
        <v>0</v>
      </c>
      <c r="R9">
        <v>755.17759999999998</v>
      </c>
      <c r="S9" s="1">
        <v>267475200</v>
      </c>
      <c r="T9">
        <v>510027.5</v>
      </c>
    </row>
    <row r="10" spans="1:20" x14ac:dyDescent="0.35">
      <c r="A10">
        <v>2000</v>
      </c>
      <c r="B10">
        <v>3000</v>
      </c>
      <c r="C10">
        <v>999999</v>
      </c>
      <c r="D10">
        <v>9999999</v>
      </c>
      <c r="E10" s="1">
        <v>973641800</v>
      </c>
      <c r="F10">
        <v>0.23559740000000001</v>
      </c>
      <c r="G10" s="1">
        <v>64161340</v>
      </c>
      <c r="H10">
        <v>6352500</v>
      </c>
      <c r="I10">
        <v>2.523822</v>
      </c>
      <c r="J10">
        <v>0</v>
      </c>
      <c r="K10">
        <v>22.650849999999998</v>
      </c>
      <c r="L10">
        <v>4.3521900000000002</v>
      </c>
      <c r="M10">
        <v>3289500</v>
      </c>
      <c r="N10">
        <v>2913002</v>
      </c>
      <c r="O10">
        <v>3063000</v>
      </c>
      <c r="P10">
        <v>4369504</v>
      </c>
      <c r="Q10">
        <v>0</v>
      </c>
      <c r="R10">
        <v>789.76949999999999</v>
      </c>
      <c r="S10" s="1">
        <v>267204800</v>
      </c>
      <c r="T10">
        <v>542659.1</v>
      </c>
    </row>
    <row r="11" spans="1:20" x14ac:dyDescent="0.35">
      <c r="A11">
        <v>2964</v>
      </c>
      <c r="B11">
        <v>2000</v>
      </c>
      <c r="C11">
        <v>999999</v>
      </c>
      <c r="D11">
        <v>9999999</v>
      </c>
      <c r="E11" s="1">
        <v>974430100</v>
      </c>
      <c r="F11">
        <v>0.2357928</v>
      </c>
      <c r="G11" s="1">
        <v>64176180</v>
      </c>
      <c r="H11">
        <v>6917039</v>
      </c>
      <c r="I11">
        <v>2.5057</v>
      </c>
      <c r="J11">
        <v>0</v>
      </c>
      <c r="K11">
        <v>20.409770000000002</v>
      </c>
      <c r="L11">
        <v>4.7989439999999997</v>
      </c>
      <c r="M11">
        <v>4875039</v>
      </c>
      <c r="N11">
        <v>4317070</v>
      </c>
      <c r="O11">
        <v>2042000</v>
      </c>
      <c r="P11">
        <v>2913002</v>
      </c>
      <c r="Q11">
        <v>0</v>
      </c>
      <c r="R11">
        <v>784.08309999999994</v>
      </c>
      <c r="S11" s="1">
        <v>267249200</v>
      </c>
      <c r="T11">
        <v>537246.9</v>
      </c>
    </row>
    <row r="12" spans="1:20" x14ac:dyDescent="0.35">
      <c r="B12">
        <v>4000</v>
      </c>
      <c r="C12">
        <v>999999</v>
      </c>
      <c r="D12">
        <v>9999999</v>
      </c>
      <c r="E12" s="1">
        <v>975651700</v>
      </c>
      <c r="F12">
        <v>0.2362081</v>
      </c>
      <c r="G12" s="1">
        <v>64445130</v>
      </c>
      <c r="H12">
        <v>4084000</v>
      </c>
      <c r="I12">
        <v>2.0201210000000001</v>
      </c>
      <c r="J12">
        <v>0</v>
      </c>
      <c r="K12">
        <v>28.975639999999999</v>
      </c>
      <c r="L12">
        <v>3.4332889999999998</v>
      </c>
      <c r="O12">
        <v>4084000</v>
      </c>
      <c r="P12">
        <v>5826005</v>
      </c>
      <c r="Q12">
        <v>0</v>
      </c>
      <c r="R12">
        <v>631.81560000000002</v>
      </c>
      <c r="S12" s="1">
        <v>268444200</v>
      </c>
      <c r="T12">
        <v>398337.7</v>
      </c>
    </row>
    <row r="13" spans="1:20" x14ac:dyDescent="0.35">
      <c r="A13">
        <v>1000</v>
      </c>
      <c r="B13">
        <v>3000</v>
      </c>
      <c r="C13">
        <v>999999</v>
      </c>
      <c r="D13">
        <v>9999999</v>
      </c>
      <c r="E13" s="1">
        <v>976343500</v>
      </c>
      <c r="F13">
        <v>0.23637559999999999</v>
      </c>
      <c r="G13" s="1">
        <v>64449640</v>
      </c>
      <c r="H13">
        <v>4707750</v>
      </c>
      <c r="I13">
        <v>2.0201210000000001</v>
      </c>
      <c r="J13">
        <v>0</v>
      </c>
      <c r="K13">
        <v>24.841899999999999</v>
      </c>
      <c r="L13">
        <v>3.9853969999999999</v>
      </c>
      <c r="M13">
        <v>1644750</v>
      </c>
      <c r="N13">
        <v>1456501</v>
      </c>
      <c r="O13">
        <v>3063000</v>
      </c>
      <c r="P13">
        <v>4369504</v>
      </c>
      <c r="Q13">
        <v>0</v>
      </c>
      <c r="R13">
        <v>631.81560000000002</v>
      </c>
      <c r="S13" s="1">
        <v>268444200</v>
      </c>
      <c r="T13">
        <v>398337.7</v>
      </c>
    </row>
    <row r="14" spans="1:20" x14ac:dyDescent="0.35">
      <c r="A14">
        <v>2000</v>
      </c>
      <c r="B14">
        <v>2000</v>
      </c>
      <c r="C14">
        <v>999999</v>
      </c>
      <c r="D14">
        <v>9999999</v>
      </c>
      <c r="E14" s="1">
        <v>977035300</v>
      </c>
      <c r="F14">
        <v>0.236543</v>
      </c>
      <c r="G14" s="1">
        <v>64454150</v>
      </c>
      <c r="H14">
        <v>5331500</v>
      </c>
      <c r="I14">
        <v>2.0201210000000001</v>
      </c>
      <c r="J14">
        <v>0</v>
      </c>
      <c r="K14">
        <v>21.631640000000001</v>
      </c>
      <c r="L14">
        <v>4.5453000000000001</v>
      </c>
      <c r="M14">
        <v>3289500</v>
      </c>
      <c r="N14">
        <v>2913002</v>
      </c>
      <c r="O14">
        <v>2042000</v>
      </c>
      <c r="P14">
        <v>2913002</v>
      </c>
      <c r="Q14">
        <v>0</v>
      </c>
      <c r="R14">
        <v>631.81560000000002</v>
      </c>
      <c r="S14" s="1">
        <v>268444200</v>
      </c>
      <c r="T14">
        <v>398337.7</v>
      </c>
    </row>
    <row r="15" spans="1:20" x14ac:dyDescent="0.35">
      <c r="A15">
        <v>2964</v>
      </c>
      <c r="B15">
        <v>1000</v>
      </c>
      <c r="C15">
        <v>999999</v>
      </c>
      <c r="D15">
        <v>9999999</v>
      </c>
      <c r="E15" s="1">
        <v>977825200</v>
      </c>
      <c r="F15">
        <v>0.23673849999999999</v>
      </c>
      <c r="G15" s="1">
        <v>64469100</v>
      </c>
      <c r="H15">
        <v>5896039</v>
      </c>
      <c r="I15">
        <v>2.001976</v>
      </c>
      <c r="J15">
        <v>0</v>
      </c>
      <c r="K15">
        <v>19.079820000000002</v>
      </c>
      <c r="L15">
        <v>5.1065339999999999</v>
      </c>
      <c r="M15">
        <v>4875039</v>
      </c>
      <c r="N15">
        <v>4317070</v>
      </c>
      <c r="O15">
        <v>1021000</v>
      </c>
      <c r="P15">
        <v>1456501</v>
      </c>
      <c r="Q15">
        <v>0</v>
      </c>
      <c r="R15">
        <v>626.12919999999997</v>
      </c>
      <c r="S15" s="1">
        <v>268489000</v>
      </c>
      <c r="T15">
        <v>393384.8</v>
      </c>
    </row>
    <row r="16" spans="1:20" x14ac:dyDescent="0.35">
      <c r="B16">
        <v>3000</v>
      </c>
      <c r="C16">
        <v>999999</v>
      </c>
      <c r="D16">
        <v>9999999</v>
      </c>
      <c r="E16" s="1">
        <v>979100200</v>
      </c>
      <c r="F16">
        <v>0.2371547</v>
      </c>
      <c r="G16" s="1">
        <v>64741600</v>
      </c>
      <c r="H16">
        <v>3063000</v>
      </c>
      <c r="I16">
        <v>1.5158050000000001</v>
      </c>
      <c r="J16">
        <v>0</v>
      </c>
      <c r="K16">
        <v>29.211120000000001</v>
      </c>
      <c r="L16">
        <v>3.4062480000000002</v>
      </c>
      <c r="O16">
        <v>3063000</v>
      </c>
      <c r="P16">
        <v>4369504</v>
      </c>
      <c r="Q16">
        <v>0</v>
      </c>
      <c r="R16">
        <v>473.86169999999998</v>
      </c>
      <c r="S16" s="1">
        <v>269698800</v>
      </c>
      <c r="T16">
        <v>269243.40000000002</v>
      </c>
    </row>
    <row r="17" spans="1:20" x14ac:dyDescent="0.35">
      <c r="A17">
        <v>1000</v>
      </c>
      <c r="B17">
        <v>2000</v>
      </c>
      <c r="C17">
        <v>999999</v>
      </c>
      <c r="D17">
        <v>9999999</v>
      </c>
      <c r="E17" s="1">
        <v>979792000</v>
      </c>
      <c r="F17">
        <v>0.23732230000000001</v>
      </c>
      <c r="G17" s="1">
        <v>64746110</v>
      </c>
      <c r="H17">
        <v>3686750</v>
      </c>
      <c r="I17">
        <v>1.5158050000000001</v>
      </c>
      <c r="J17">
        <v>0</v>
      </c>
      <c r="K17">
        <v>23.88571</v>
      </c>
      <c r="L17">
        <v>4.1379989999999998</v>
      </c>
      <c r="M17">
        <v>1644750</v>
      </c>
      <c r="N17">
        <v>1456501</v>
      </c>
      <c r="O17">
        <v>2042000</v>
      </c>
      <c r="P17">
        <v>2913002</v>
      </c>
      <c r="Q17">
        <v>0</v>
      </c>
      <c r="R17">
        <v>473.86169999999998</v>
      </c>
      <c r="S17" s="1">
        <v>269698800</v>
      </c>
      <c r="T17">
        <v>269243.40000000002</v>
      </c>
    </row>
    <row r="18" spans="1:20" x14ac:dyDescent="0.35">
      <c r="A18">
        <v>2000</v>
      </c>
      <c r="B18">
        <v>1000</v>
      </c>
      <c r="C18">
        <v>999999</v>
      </c>
      <c r="D18">
        <v>9999999</v>
      </c>
      <c r="E18" s="1">
        <v>980483800</v>
      </c>
      <c r="F18">
        <v>0.2374898</v>
      </c>
      <c r="G18" s="1">
        <v>64750620</v>
      </c>
      <c r="H18">
        <v>4310500</v>
      </c>
      <c r="I18">
        <v>1.5158050000000001</v>
      </c>
      <c r="J18">
        <v>0</v>
      </c>
      <c r="K18">
        <v>20.02882</v>
      </c>
      <c r="L18">
        <v>4.8834790000000003</v>
      </c>
      <c r="M18">
        <v>3289500</v>
      </c>
      <c r="N18">
        <v>2913002</v>
      </c>
      <c r="O18">
        <v>1021000</v>
      </c>
      <c r="P18">
        <v>1456501</v>
      </c>
      <c r="Q18">
        <v>0</v>
      </c>
      <c r="R18">
        <v>473.86169999999998</v>
      </c>
      <c r="S18" s="1">
        <v>269698800</v>
      </c>
      <c r="T18">
        <v>269243.40000000002</v>
      </c>
    </row>
    <row r="19" spans="1:20" x14ac:dyDescent="0.35">
      <c r="A19">
        <v>2964</v>
      </c>
      <c r="C19">
        <v>999999</v>
      </c>
      <c r="D19">
        <v>9999999</v>
      </c>
      <c r="E19" s="1">
        <v>981276000</v>
      </c>
      <c r="F19">
        <v>0.23768549999999999</v>
      </c>
      <c r="G19" s="1">
        <v>64765720</v>
      </c>
      <c r="H19">
        <v>4875039</v>
      </c>
      <c r="I19">
        <v>1.4976389999999999</v>
      </c>
      <c r="J19">
        <v>0</v>
      </c>
      <c r="K19">
        <v>17.086849999999998</v>
      </c>
      <c r="L19">
        <v>5.641381</v>
      </c>
      <c r="M19">
        <v>4875039</v>
      </c>
      <c r="N19">
        <v>4317070</v>
      </c>
      <c r="Q19">
        <v>0</v>
      </c>
      <c r="R19">
        <v>468.17529999999999</v>
      </c>
      <c r="S19" s="1">
        <v>269744300</v>
      </c>
      <c r="T19">
        <v>264940.59999999998</v>
      </c>
    </row>
    <row r="20" spans="1:20" x14ac:dyDescent="0.35">
      <c r="B20">
        <v>2000</v>
      </c>
      <c r="C20">
        <v>999999</v>
      </c>
      <c r="D20">
        <v>9999999</v>
      </c>
      <c r="E20" s="1">
        <v>982619800</v>
      </c>
      <c r="F20">
        <v>0.23810239999999999</v>
      </c>
      <c r="G20" s="1">
        <v>65042780</v>
      </c>
      <c r="H20">
        <v>2042000</v>
      </c>
      <c r="I20">
        <v>1.0109410000000001</v>
      </c>
      <c r="J20">
        <v>0</v>
      </c>
      <c r="K20">
        <v>29.446570000000001</v>
      </c>
      <c r="L20">
        <v>3.3796200000000001</v>
      </c>
      <c r="O20">
        <v>2042000</v>
      </c>
      <c r="P20">
        <v>2913002</v>
      </c>
      <c r="Q20">
        <v>0</v>
      </c>
      <c r="R20">
        <v>315.90780000000001</v>
      </c>
      <c r="S20" s="1">
        <v>270973000</v>
      </c>
      <c r="T20">
        <v>159789.9</v>
      </c>
    </row>
    <row r="21" spans="1:20" x14ac:dyDescent="0.35">
      <c r="A21">
        <v>1000</v>
      </c>
      <c r="B21">
        <v>1000</v>
      </c>
      <c r="C21">
        <v>999999</v>
      </c>
      <c r="D21">
        <v>9999999</v>
      </c>
      <c r="E21" s="1">
        <v>983311600</v>
      </c>
      <c r="F21">
        <v>0.23827000000000001</v>
      </c>
      <c r="G21" s="1">
        <v>65047290</v>
      </c>
      <c r="H21">
        <v>2665750</v>
      </c>
      <c r="I21">
        <v>1.0109410000000001</v>
      </c>
      <c r="J21">
        <v>0</v>
      </c>
      <c r="K21">
        <v>22.002179999999999</v>
      </c>
      <c r="L21">
        <v>4.4732599999999998</v>
      </c>
      <c r="M21">
        <v>1644750</v>
      </c>
      <c r="N21">
        <v>1456501</v>
      </c>
      <c r="O21">
        <v>1021000</v>
      </c>
      <c r="P21">
        <v>1456501</v>
      </c>
      <c r="Q21">
        <v>0</v>
      </c>
      <c r="R21">
        <v>315.90780000000001</v>
      </c>
      <c r="S21" s="1">
        <v>270973000</v>
      </c>
      <c r="T21">
        <v>159789.9</v>
      </c>
    </row>
    <row r="22" spans="1:20" x14ac:dyDescent="0.35">
      <c r="A22">
        <v>2000</v>
      </c>
      <c r="C22">
        <v>999999</v>
      </c>
      <c r="D22">
        <v>9999999</v>
      </c>
      <c r="E22" s="1">
        <v>984003300</v>
      </c>
      <c r="F22">
        <v>0.2384376</v>
      </c>
      <c r="G22" s="1">
        <v>65051800</v>
      </c>
      <c r="H22">
        <v>3289500</v>
      </c>
      <c r="I22">
        <v>1.0109410000000001</v>
      </c>
      <c r="J22">
        <v>0</v>
      </c>
      <c r="K22">
        <v>17.23649</v>
      </c>
      <c r="L22">
        <v>5.5977199999999998</v>
      </c>
      <c r="M22">
        <v>3289500</v>
      </c>
      <c r="N22">
        <v>2913002</v>
      </c>
      <c r="Q22">
        <v>0</v>
      </c>
      <c r="R22">
        <v>315.90780000000001</v>
      </c>
      <c r="S22" s="1">
        <v>270973000</v>
      </c>
      <c r="T22">
        <v>159789.9</v>
      </c>
    </row>
    <row r="23" spans="1:20" x14ac:dyDescent="0.35">
      <c r="B23">
        <v>1000</v>
      </c>
      <c r="C23">
        <v>999999</v>
      </c>
      <c r="D23">
        <v>9999999</v>
      </c>
      <c r="E23" s="1">
        <v>986214300</v>
      </c>
      <c r="F23">
        <v>0.23905090000000001</v>
      </c>
      <c r="G23" s="1">
        <v>65348930</v>
      </c>
      <c r="H23">
        <v>1021000</v>
      </c>
      <c r="I23">
        <v>0.50563420000000003</v>
      </c>
      <c r="J23">
        <v>0</v>
      </c>
      <c r="K23">
        <v>29.658329999999999</v>
      </c>
      <c r="L23">
        <v>3.3560140000000001</v>
      </c>
      <c r="O23">
        <v>1021000</v>
      </c>
      <c r="P23">
        <v>1456501</v>
      </c>
      <c r="Q23">
        <v>0</v>
      </c>
      <c r="R23">
        <v>157.9539</v>
      </c>
      <c r="S23" s="1">
        <v>272267900</v>
      </c>
      <c r="T23">
        <v>71050.5</v>
      </c>
    </row>
    <row r="24" spans="1:20" x14ac:dyDescent="0.35">
      <c r="A24">
        <v>1000</v>
      </c>
      <c r="C24">
        <v>999999</v>
      </c>
      <c r="D24">
        <v>9999999</v>
      </c>
      <c r="E24" s="1">
        <v>986906100</v>
      </c>
      <c r="F24">
        <v>0.2392186</v>
      </c>
      <c r="G24" s="1">
        <v>65353440</v>
      </c>
      <c r="H24">
        <v>1644750</v>
      </c>
      <c r="I24">
        <v>0.50563420000000003</v>
      </c>
      <c r="J24">
        <v>0</v>
      </c>
      <c r="K24">
        <v>17.37613</v>
      </c>
      <c r="L24">
        <v>5.5575270000000003</v>
      </c>
      <c r="M24">
        <v>1644750</v>
      </c>
      <c r="N24">
        <v>1456501</v>
      </c>
      <c r="Q24">
        <v>0</v>
      </c>
      <c r="R24">
        <v>157.9539</v>
      </c>
      <c r="S24" s="1">
        <v>272267900</v>
      </c>
      <c r="T24">
        <v>71050.5</v>
      </c>
    </row>
    <row r="25" spans="1:20" x14ac:dyDescent="0.35">
      <c r="C25">
        <v>999999</v>
      </c>
      <c r="E25" s="1">
        <v>989872900</v>
      </c>
      <c r="F25">
        <v>0.24</v>
      </c>
      <c r="G25" s="1">
        <v>65659330</v>
      </c>
      <c r="H25">
        <v>0</v>
      </c>
      <c r="I25" s="1">
        <v>1.3544719999999999E-12</v>
      </c>
      <c r="J25">
        <v>0</v>
      </c>
      <c r="S25" s="1">
        <v>273580500</v>
      </c>
      <c r="T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FF78-0598-42C1-AD24-66C21E14B9A8}">
  <dimension ref="A1:AB27"/>
  <sheetViews>
    <sheetView tabSelected="1" topLeftCell="AA4" zoomScale="236" zoomScaleNormal="70" workbookViewId="0">
      <selection activeCell="AB6" sqref="AB6"/>
    </sheetView>
  </sheetViews>
  <sheetFormatPr defaultColWidth="8.81640625" defaultRowHeight="14.5" x14ac:dyDescent="0.35"/>
  <cols>
    <col min="1" max="1" width="12.26953125" customWidth="1"/>
    <col min="2" max="2" width="14.81640625" customWidth="1"/>
    <col min="4" max="4" width="10" bestFit="1" customWidth="1"/>
    <col min="5" max="5" width="10.453125" customWidth="1"/>
    <col min="6" max="6" width="14" customWidth="1"/>
    <col min="7" max="7" width="20.453125" customWidth="1"/>
    <col min="8" max="8" width="23" customWidth="1"/>
    <col min="9" max="9" width="10.7265625" customWidth="1"/>
    <col min="10" max="10" width="12.1796875" customWidth="1"/>
    <col min="12" max="12" width="19.26953125" customWidth="1"/>
    <col min="14" max="14" width="26.453125" customWidth="1"/>
    <col min="15" max="15" width="29.453125" customWidth="1"/>
    <col min="16" max="16" width="22.7265625" customWidth="1"/>
    <col min="17" max="17" width="20.453125" customWidth="1"/>
    <col min="18" max="18" width="26.7265625" customWidth="1"/>
    <col min="19" max="19" width="19.26953125" customWidth="1"/>
    <col min="20" max="20" width="31" customWidth="1"/>
    <col min="21" max="21" width="20.1796875" customWidth="1"/>
    <col min="22" max="22" width="20.81640625" customWidth="1"/>
    <col min="23" max="23" width="19" customWidth="1"/>
    <col min="24" max="24" width="20.453125" customWidth="1"/>
    <col min="25" max="25" width="16.453125" customWidth="1"/>
    <col min="27" max="27" width="11.90625" customWidth="1"/>
    <col min="28" max="28" width="19.1796875" customWidth="1"/>
  </cols>
  <sheetData>
    <row r="1" spans="1:28" x14ac:dyDescent="0.35">
      <c r="A1" s="5" t="s">
        <v>20</v>
      </c>
      <c r="B1" s="5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N1" s="7" t="s">
        <v>31</v>
      </c>
      <c r="O1" s="7" t="s">
        <v>32</v>
      </c>
      <c r="P1" s="7" t="s">
        <v>33</v>
      </c>
      <c r="Q1" s="7" t="s">
        <v>34</v>
      </c>
      <c r="R1" s="7" t="s">
        <v>35</v>
      </c>
      <c r="S1" s="7" t="s">
        <v>36</v>
      </c>
      <c r="T1" s="7" t="s">
        <v>37</v>
      </c>
      <c r="U1" s="7" t="s">
        <v>38</v>
      </c>
      <c r="V1" s="7" t="s">
        <v>39</v>
      </c>
      <c r="W1" s="7" t="s">
        <v>40</v>
      </c>
      <c r="X1" s="7" t="s">
        <v>41</v>
      </c>
      <c r="Y1" s="7" t="s">
        <v>42</v>
      </c>
      <c r="AB1" s="7" t="s">
        <v>45</v>
      </c>
    </row>
    <row r="2" spans="1:28" x14ac:dyDescent="0.35">
      <c r="A2">
        <v>2964</v>
      </c>
      <c r="B2">
        <v>4781</v>
      </c>
      <c r="D2">
        <v>965168200</v>
      </c>
      <c r="E2" s="2">
        <f>$D2/1000000</f>
        <v>965.16819999999996</v>
      </c>
      <c r="F2" s="3">
        <v>0.23316899999999999</v>
      </c>
      <c r="G2">
        <v>63373480</v>
      </c>
      <c r="H2" s="2">
        <f>$G2/1000000</f>
        <v>63.373480000000001</v>
      </c>
      <c r="I2">
        <v>9756440</v>
      </c>
      <c r="J2" s="2">
        <f>I2/1000000</f>
        <v>9.7564399999999996</v>
      </c>
      <c r="K2" s="2">
        <v>22.4925</v>
      </c>
      <c r="L2" s="2">
        <v>4.3811720000000003</v>
      </c>
      <c r="N2">
        <v>4317070</v>
      </c>
      <c r="O2">
        <v>6963532</v>
      </c>
      <c r="P2">
        <v>263851000</v>
      </c>
      <c r="Q2">
        <v>987033.3</v>
      </c>
      <c r="R2">
        <f>$N2+$O2</f>
        <v>11280602</v>
      </c>
      <c r="S2">
        <f>$R2+$P2</f>
        <v>275131602</v>
      </c>
      <c r="T2">
        <f>$S2-$Q2</f>
        <v>274144568.69999999</v>
      </c>
      <c r="U2">
        <f>$T2-$P2</f>
        <v>10293568.699999988</v>
      </c>
      <c r="V2" s="4">
        <f>IFERROR(U2/R2,0)</f>
        <v>0.91250171755017928</v>
      </c>
      <c r="W2" s="4">
        <f>IFERROR(U2/T2,0)</f>
        <v>3.7547957812231456E-2</v>
      </c>
      <c r="X2">
        <f>0.8*P2</f>
        <v>211080800</v>
      </c>
      <c r="Y2" s="4">
        <f>IFERROR((X2+R2)/T2,0)</f>
        <v>0.81111000321634319</v>
      </c>
      <c r="AA2" t="s">
        <v>43</v>
      </c>
      <c r="AB2">
        <f>0.0116*1644.75</f>
        <v>19.0791</v>
      </c>
    </row>
    <row r="3" spans="1:28" x14ac:dyDescent="0.35">
      <c r="A3">
        <v>2000</v>
      </c>
      <c r="B3">
        <v>4781</v>
      </c>
      <c r="D3">
        <v>967695400</v>
      </c>
      <c r="E3" s="2">
        <f t="shared" ref="E3:E25" si="0">$D3/1000000</f>
        <v>967.69539999999995</v>
      </c>
      <c r="F3" s="3">
        <v>0.23391619999999999</v>
      </c>
      <c r="G3">
        <v>63646280</v>
      </c>
      <c r="H3" s="2">
        <f t="shared" ref="H3:H25" si="1">$G3/1000000</f>
        <v>63.646279999999997</v>
      </c>
      <c r="I3">
        <v>8170901</v>
      </c>
      <c r="J3" s="2">
        <f t="shared" ref="J3:J25" si="2">I3/1000000</f>
        <v>8.1709010000000006</v>
      </c>
      <c r="K3" s="2">
        <v>23.747209999999999</v>
      </c>
      <c r="L3" s="2">
        <v>4.1610250000000004</v>
      </c>
      <c r="N3">
        <v>2913002</v>
      </c>
      <c r="O3">
        <v>6963532</v>
      </c>
      <c r="P3">
        <v>265024400</v>
      </c>
      <c r="Q3">
        <v>826564.4</v>
      </c>
      <c r="R3">
        <f t="shared" ref="R3:R25" si="3">$N3+$O3</f>
        <v>9876534</v>
      </c>
      <c r="S3">
        <f t="shared" ref="S3:S25" si="4">$R3+$P3</f>
        <v>274900934</v>
      </c>
      <c r="T3">
        <f t="shared" ref="T3:T25" si="5">$S3-$Q3</f>
        <v>274074369.60000002</v>
      </c>
      <c r="U3">
        <f t="shared" ref="U3:U25" si="6">$T3-$P3</f>
        <v>9049969.6000000238</v>
      </c>
      <c r="V3" s="4">
        <f t="shared" ref="V3:V25" si="7">IFERROR(U3/R3,0)</f>
        <v>0.91631027645933516</v>
      </c>
      <c r="W3" s="4">
        <f t="shared" ref="W3:W25" si="8">IFERROR(U3/T3,0)</f>
        <v>3.302012374673368E-2</v>
      </c>
      <c r="X3">
        <f t="shared" ref="X3:X25" si="9">0.8*P3</f>
        <v>212019520</v>
      </c>
      <c r="Y3" s="4">
        <f t="shared" ref="Y3:Y25" si="10">IFERROR((X3+R3)/T3,0)</f>
        <v>0.8096198645785373</v>
      </c>
      <c r="AA3" t="s">
        <v>44</v>
      </c>
      <c r="AB3">
        <f>0.0106*1021</f>
        <v>10.8226</v>
      </c>
    </row>
    <row r="4" spans="1:28" x14ac:dyDescent="0.35">
      <c r="A4">
        <v>2964</v>
      </c>
      <c r="B4">
        <v>4000</v>
      </c>
      <c r="D4">
        <v>967755500</v>
      </c>
      <c r="E4" s="2">
        <f t="shared" si="0"/>
        <v>967.75549999999998</v>
      </c>
      <c r="F4" s="3">
        <v>0.2339049</v>
      </c>
      <c r="G4">
        <v>63598000</v>
      </c>
      <c r="H4" s="2">
        <f t="shared" si="1"/>
        <v>63.597999999999999</v>
      </c>
      <c r="I4">
        <v>8959039</v>
      </c>
      <c r="J4" s="2">
        <f t="shared" si="2"/>
        <v>8.9590390000000006</v>
      </c>
      <c r="K4" s="2">
        <v>22.053629999999998</v>
      </c>
      <c r="L4" s="2">
        <v>4.4634359999999997</v>
      </c>
      <c r="N4">
        <v>4317070</v>
      </c>
      <c r="O4">
        <v>5826005</v>
      </c>
      <c r="P4">
        <v>264801500</v>
      </c>
      <c r="Q4">
        <v>856915.2</v>
      </c>
      <c r="R4">
        <f t="shared" si="3"/>
        <v>10143075</v>
      </c>
      <c r="S4">
        <f t="shared" si="4"/>
        <v>274944575</v>
      </c>
      <c r="T4">
        <f t="shared" si="5"/>
        <v>274087659.80000001</v>
      </c>
      <c r="U4">
        <f t="shared" si="6"/>
        <v>9286159.8000000119</v>
      </c>
      <c r="V4" s="4">
        <f t="shared" si="7"/>
        <v>0.91551721741188075</v>
      </c>
      <c r="W4" s="4">
        <f t="shared" si="8"/>
        <v>3.3880254976732853E-2</v>
      </c>
      <c r="X4">
        <f t="shared" si="9"/>
        <v>211841200</v>
      </c>
      <c r="Y4" s="4">
        <f t="shared" si="10"/>
        <v>0.80990247850625774</v>
      </c>
    </row>
    <row r="5" spans="1:28" x14ac:dyDescent="0.35">
      <c r="A5">
        <v>2000</v>
      </c>
      <c r="B5">
        <v>4000</v>
      </c>
      <c r="D5">
        <v>970291700</v>
      </c>
      <c r="E5" s="2">
        <f t="shared" si="0"/>
        <v>970.29169999999999</v>
      </c>
      <c r="F5" s="3">
        <v>0.2346529</v>
      </c>
      <c r="G5">
        <v>63871400</v>
      </c>
      <c r="H5" s="2">
        <f t="shared" si="1"/>
        <v>63.871400000000001</v>
      </c>
      <c r="I5">
        <v>7373500</v>
      </c>
      <c r="J5" s="2">
        <f t="shared" si="2"/>
        <v>7.3734999999999999</v>
      </c>
      <c r="K5" s="2">
        <v>23.34431</v>
      </c>
      <c r="L5" s="2">
        <v>4.2294029999999996</v>
      </c>
      <c r="N5">
        <v>2913002</v>
      </c>
      <c r="O5">
        <v>5826005</v>
      </c>
      <c r="P5">
        <v>265977400</v>
      </c>
      <c r="Q5">
        <v>698953.4</v>
      </c>
      <c r="R5">
        <f t="shared" si="3"/>
        <v>8739007</v>
      </c>
      <c r="S5">
        <f t="shared" si="4"/>
        <v>274716407</v>
      </c>
      <c r="T5">
        <f t="shared" si="5"/>
        <v>274017453.60000002</v>
      </c>
      <c r="U5">
        <f t="shared" si="6"/>
        <v>8040053.6000000238</v>
      </c>
      <c r="V5" s="4">
        <f t="shared" si="7"/>
        <v>0.92001912803136832</v>
      </c>
      <c r="W5" s="4">
        <f t="shared" si="8"/>
        <v>2.9341392288596987E-2</v>
      </c>
      <c r="X5">
        <f t="shared" si="9"/>
        <v>212781920</v>
      </c>
      <c r="Y5" s="4">
        <f t="shared" si="10"/>
        <v>0.80841904079353866</v>
      </c>
      <c r="AA5" t="s">
        <v>46</v>
      </c>
      <c r="AB5">
        <f>AB2*A2+B2*AB3</f>
        <v>108293.303</v>
      </c>
    </row>
    <row r="6" spans="1:28" x14ac:dyDescent="0.35">
      <c r="A6">
        <v>1000</v>
      </c>
      <c r="B6">
        <v>4781</v>
      </c>
      <c r="D6">
        <v>970330800</v>
      </c>
      <c r="E6" s="2">
        <f t="shared" si="0"/>
        <v>970.33079999999995</v>
      </c>
      <c r="F6" s="3">
        <v>0.2346924</v>
      </c>
      <c r="G6">
        <v>63930200</v>
      </c>
      <c r="H6" s="2">
        <f t="shared" si="1"/>
        <v>63.930199999999999</v>
      </c>
      <c r="I6">
        <v>6526151</v>
      </c>
      <c r="J6" s="2">
        <f t="shared" si="2"/>
        <v>6.5261509999999996</v>
      </c>
      <c r="K6" s="2">
        <v>25.66544</v>
      </c>
      <c r="L6" s="2">
        <v>3.8623020000000001</v>
      </c>
      <c r="N6">
        <v>1456501</v>
      </c>
      <c r="O6">
        <v>6963532</v>
      </c>
      <c r="P6">
        <v>266245500</v>
      </c>
      <c r="Q6">
        <v>663960.30000000005</v>
      </c>
      <c r="R6">
        <f t="shared" si="3"/>
        <v>8420033</v>
      </c>
      <c r="S6">
        <f t="shared" si="4"/>
        <v>274665533</v>
      </c>
      <c r="T6">
        <f t="shared" si="5"/>
        <v>274001572.69999999</v>
      </c>
      <c r="U6">
        <f t="shared" si="6"/>
        <v>7756072.6999999881</v>
      </c>
      <c r="V6" s="4">
        <f t="shared" si="7"/>
        <v>0.92114516653319389</v>
      </c>
      <c r="W6" s="4">
        <f t="shared" si="8"/>
        <v>2.8306672197432933E-2</v>
      </c>
      <c r="X6">
        <f t="shared" si="9"/>
        <v>212996400</v>
      </c>
      <c r="Y6" s="4">
        <f t="shared" si="10"/>
        <v>0.80808453330457841</v>
      </c>
    </row>
    <row r="7" spans="1:28" x14ac:dyDescent="0.35">
      <c r="A7">
        <v>2964</v>
      </c>
      <c r="B7">
        <v>3000</v>
      </c>
      <c r="D7">
        <v>971078700</v>
      </c>
      <c r="E7" s="2">
        <f t="shared" si="0"/>
        <v>971.07870000000003</v>
      </c>
      <c r="F7" s="3">
        <v>0.23484820000000001</v>
      </c>
      <c r="G7">
        <v>63886150</v>
      </c>
      <c r="H7" s="2">
        <f t="shared" si="1"/>
        <v>63.886150000000001</v>
      </c>
      <c r="I7">
        <v>7938039</v>
      </c>
      <c r="J7" s="2">
        <f t="shared" si="2"/>
        <v>7.9380389999999998</v>
      </c>
      <c r="K7" s="2">
        <v>21.35164</v>
      </c>
      <c r="L7" s="2">
        <v>4.6011829999999998</v>
      </c>
      <c r="N7">
        <v>4317070</v>
      </c>
      <c r="O7">
        <v>4369504</v>
      </c>
      <c r="P7">
        <v>266021500</v>
      </c>
      <c r="Q7">
        <v>693184.3</v>
      </c>
      <c r="R7">
        <f t="shared" si="3"/>
        <v>8686574</v>
      </c>
      <c r="S7">
        <f t="shared" si="4"/>
        <v>274708074</v>
      </c>
      <c r="T7">
        <f t="shared" si="5"/>
        <v>274014889.69999999</v>
      </c>
      <c r="U7">
        <f t="shared" si="6"/>
        <v>7993389.6999999881</v>
      </c>
      <c r="V7" s="4">
        <f t="shared" si="7"/>
        <v>0.92020049561541617</v>
      </c>
      <c r="W7" s="4">
        <f t="shared" si="8"/>
        <v>2.9171369879758723E-2</v>
      </c>
      <c r="X7">
        <f t="shared" si="9"/>
        <v>212817200</v>
      </c>
      <c r="Y7" s="4">
        <f t="shared" si="10"/>
        <v>0.80836400621334559</v>
      </c>
    </row>
    <row r="8" spans="1:28" x14ac:dyDescent="0.35">
      <c r="A8">
        <v>1000</v>
      </c>
      <c r="B8">
        <v>4000</v>
      </c>
      <c r="D8">
        <v>972950000</v>
      </c>
      <c r="E8" s="2">
        <f t="shared" si="0"/>
        <v>972.95</v>
      </c>
      <c r="F8" s="3">
        <v>0.23543</v>
      </c>
      <c r="G8">
        <v>64156830</v>
      </c>
      <c r="H8" s="2">
        <f t="shared" si="1"/>
        <v>64.156829999999999</v>
      </c>
      <c r="I8">
        <v>5728750</v>
      </c>
      <c r="J8" s="2">
        <f t="shared" si="2"/>
        <v>5.7287499999999998</v>
      </c>
      <c r="K8" s="2">
        <v>25.38964</v>
      </c>
      <c r="L8" s="2">
        <v>3.902711</v>
      </c>
      <c r="N8">
        <v>1456501</v>
      </c>
      <c r="O8">
        <v>5826005</v>
      </c>
      <c r="P8">
        <v>267204800</v>
      </c>
      <c r="Q8">
        <v>542659.1</v>
      </c>
      <c r="R8">
        <f t="shared" si="3"/>
        <v>7282506</v>
      </c>
      <c r="S8">
        <f t="shared" si="4"/>
        <v>274487306</v>
      </c>
      <c r="T8">
        <f t="shared" si="5"/>
        <v>273944646.89999998</v>
      </c>
      <c r="U8">
        <f t="shared" si="6"/>
        <v>6739846.8999999762</v>
      </c>
      <c r="V8" s="4">
        <f t="shared" si="7"/>
        <v>0.9254845653405539</v>
      </c>
      <c r="W8" s="4">
        <f t="shared" si="8"/>
        <v>2.4602951641030869E-2</v>
      </c>
      <c r="X8">
        <f t="shared" si="9"/>
        <v>213763840</v>
      </c>
      <c r="Y8" s="4">
        <f t="shared" si="10"/>
        <v>0.8069014981726953</v>
      </c>
    </row>
    <row r="9" spans="1:28" x14ac:dyDescent="0.35">
      <c r="B9">
        <v>4781</v>
      </c>
      <c r="D9">
        <v>972997800</v>
      </c>
      <c r="E9" s="2">
        <f t="shared" si="0"/>
        <v>972.99779999999998</v>
      </c>
      <c r="F9" s="3">
        <v>0.2354695</v>
      </c>
      <c r="G9">
        <v>64216200</v>
      </c>
      <c r="H9" s="2">
        <f t="shared" si="1"/>
        <v>64.216200000000001</v>
      </c>
      <c r="I9">
        <v>4881401</v>
      </c>
      <c r="J9" s="2">
        <f t="shared" si="2"/>
        <v>4.8814010000000003</v>
      </c>
      <c r="K9" s="2">
        <v>28.805720000000001</v>
      </c>
      <c r="L9" s="2">
        <v>3.4530590000000001</v>
      </c>
      <c r="O9">
        <v>6963532</v>
      </c>
      <c r="P9">
        <v>267475200</v>
      </c>
      <c r="Q9">
        <v>510027.5</v>
      </c>
      <c r="R9">
        <f t="shared" si="3"/>
        <v>6963532</v>
      </c>
      <c r="S9">
        <f t="shared" si="4"/>
        <v>274438732</v>
      </c>
      <c r="T9">
        <f t="shared" si="5"/>
        <v>273928704.5</v>
      </c>
      <c r="U9">
        <f t="shared" si="6"/>
        <v>6453504.5</v>
      </c>
      <c r="V9" s="4">
        <f t="shared" si="7"/>
        <v>0.92675735531911108</v>
      </c>
      <c r="W9" s="4">
        <f t="shared" si="8"/>
        <v>2.3559066260615269E-2</v>
      </c>
      <c r="X9">
        <f t="shared" si="9"/>
        <v>213980160</v>
      </c>
      <c r="Y9" s="4">
        <f t="shared" si="10"/>
        <v>0.8065737119564993</v>
      </c>
    </row>
    <row r="10" spans="1:28" x14ac:dyDescent="0.35">
      <c r="A10">
        <v>2000</v>
      </c>
      <c r="B10">
        <v>3000</v>
      </c>
      <c r="D10">
        <v>973641800</v>
      </c>
      <c r="E10" s="2">
        <f t="shared" si="0"/>
        <v>973.64179999999999</v>
      </c>
      <c r="F10" s="3">
        <v>0.23559740000000001</v>
      </c>
      <c r="G10">
        <v>64161340</v>
      </c>
      <c r="H10" s="2">
        <f t="shared" si="1"/>
        <v>64.161339999999996</v>
      </c>
      <c r="I10">
        <v>6352500</v>
      </c>
      <c r="J10" s="2">
        <f t="shared" si="2"/>
        <v>6.3525</v>
      </c>
      <c r="K10" s="2">
        <v>22.650849999999998</v>
      </c>
      <c r="L10" s="2">
        <v>4.3521900000000002</v>
      </c>
      <c r="N10">
        <v>2913002</v>
      </c>
      <c r="O10">
        <v>4369504</v>
      </c>
      <c r="P10">
        <v>267204800</v>
      </c>
      <c r="Q10">
        <v>542659.1</v>
      </c>
      <c r="R10">
        <f t="shared" si="3"/>
        <v>7282506</v>
      </c>
      <c r="S10">
        <f t="shared" si="4"/>
        <v>274487306</v>
      </c>
      <c r="T10">
        <f t="shared" si="5"/>
        <v>273944646.89999998</v>
      </c>
      <c r="U10">
        <f t="shared" si="6"/>
        <v>6739846.8999999762</v>
      </c>
      <c r="V10" s="4">
        <f t="shared" si="7"/>
        <v>0.9254845653405539</v>
      </c>
      <c r="W10" s="4">
        <f t="shared" si="8"/>
        <v>2.4602951641030869E-2</v>
      </c>
      <c r="X10">
        <f t="shared" si="9"/>
        <v>213763840</v>
      </c>
      <c r="Y10" s="4">
        <f t="shared" si="10"/>
        <v>0.8069014981726953</v>
      </c>
    </row>
    <row r="11" spans="1:28" x14ac:dyDescent="0.35">
      <c r="A11">
        <v>2964</v>
      </c>
      <c r="B11">
        <v>2000</v>
      </c>
      <c r="D11">
        <v>974430100</v>
      </c>
      <c r="E11" s="2">
        <f t="shared" si="0"/>
        <v>974.43010000000004</v>
      </c>
      <c r="F11" s="3">
        <v>0.2357928</v>
      </c>
      <c r="G11">
        <v>64176180</v>
      </c>
      <c r="H11" s="2">
        <f t="shared" si="1"/>
        <v>64.176180000000002</v>
      </c>
      <c r="I11">
        <v>6917039</v>
      </c>
      <c r="J11" s="2">
        <f t="shared" si="2"/>
        <v>6.9170389999999999</v>
      </c>
      <c r="K11" s="2">
        <v>20.409770000000002</v>
      </c>
      <c r="L11" s="2">
        <v>4.7989439999999997</v>
      </c>
      <c r="N11">
        <v>4317070</v>
      </c>
      <c r="O11">
        <v>2913002</v>
      </c>
      <c r="P11">
        <v>267249200</v>
      </c>
      <c r="Q11">
        <v>537246.9</v>
      </c>
      <c r="R11">
        <f t="shared" si="3"/>
        <v>7230072</v>
      </c>
      <c r="S11">
        <f t="shared" si="4"/>
        <v>274479272</v>
      </c>
      <c r="T11">
        <f t="shared" si="5"/>
        <v>273942025.10000002</v>
      </c>
      <c r="U11">
        <f t="shared" si="6"/>
        <v>6692825.1000000238</v>
      </c>
      <c r="V11" s="4">
        <f t="shared" si="7"/>
        <v>0.92569273169064203</v>
      </c>
      <c r="W11" s="4">
        <f t="shared" si="8"/>
        <v>2.4431538379541692E-2</v>
      </c>
      <c r="X11">
        <f t="shared" si="9"/>
        <v>213799360</v>
      </c>
      <c r="Y11" s="4">
        <f t="shared" si="10"/>
        <v>0.80684747774393228</v>
      </c>
    </row>
    <row r="12" spans="1:28" x14ac:dyDescent="0.35">
      <c r="B12">
        <v>4000</v>
      </c>
      <c r="D12">
        <v>975651700</v>
      </c>
      <c r="E12" s="2">
        <f t="shared" si="0"/>
        <v>975.65170000000001</v>
      </c>
      <c r="F12" s="3">
        <v>0.2362081</v>
      </c>
      <c r="G12">
        <v>64445130</v>
      </c>
      <c r="H12" s="2">
        <f t="shared" si="1"/>
        <v>64.445130000000006</v>
      </c>
      <c r="I12">
        <v>4084000</v>
      </c>
      <c r="J12" s="2">
        <f t="shared" si="2"/>
        <v>4.0839999999999996</v>
      </c>
      <c r="K12" s="2">
        <v>28.975639999999999</v>
      </c>
      <c r="L12" s="2">
        <v>3.4332889999999998</v>
      </c>
      <c r="O12">
        <v>5826005</v>
      </c>
      <c r="P12">
        <v>268444200</v>
      </c>
      <c r="Q12">
        <v>398337.7</v>
      </c>
      <c r="R12">
        <f t="shared" si="3"/>
        <v>5826005</v>
      </c>
      <c r="S12">
        <f t="shared" si="4"/>
        <v>274270205</v>
      </c>
      <c r="T12">
        <f t="shared" si="5"/>
        <v>273871867.30000001</v>
      </c>
      <c r="U12">
        <f t="shared" si="6"/>
        <v>5427667.3000000119</v>
      </c>
      <c r="V12" s="4">
        <f t="shared" si="7"/>
        <v>0.93162764192615899</v>
      </c>
      <c r="W12" s="4">
        <f t="shared" si="8"/>
        <v>1.9818272513746474E-2</v>
      </c>
      <c r="X12">
        <f t="shared" si="9"/>
        <v>214755360</v>
      </c>
      <c r="Y12" s="4">
        <f t="shared" si="10"/>
        <v>0.80541812189265338</v>
      </c>
    </row>
    <row r="13" spans="1:28" x14ac:dyDescent="0.35">
      <c r="A13">
        <v>1000</v>
      </c>
      <c r="B13">
        <v>3000</v>
      </c>
      <c r="D13">
        <v>976343500</v>
      </c>
      <c r="E13" s="2">
        <f t="shared" si="0"/>
        <v>976.34349999999995</v>
      </c>
      <c r="F13" s="3">
        <v>0.23637559999999999</v>
      </c>
      <c r="G13">
        <v>64449640</v>
      </c>
      <c r="H13" s="2">
        <f t="shared" si="1"/>
        <v>64.449640000000002</v>
      </c>
      <c r="I13">
        <v>4707750</v>
      </c>
      <c r="J13" s="2">
        <f t="shared" si="2"/>
        <v>4.7077499999999999</v>
      </c>
      <c r="K13" s="2">
        <v>24.841899999999999</v>
      </c>
      <c r="L13" s="2">
        <v>3.9853969999999999</v>
      </c>
      <c r="N13">
        <v>1456501</v>
      </c>
      <c r="O13">
        <v>4369504</v>
      </c>
      <c r="P13">
        <v>268444200</v>
      </c>
      <c r="Q13">
        <v>398337.7</v>
      </c>
      <c r="R13">
        <f t="shared" si="3"/>
        <v>5826005</v>
      </c>
      <c r="S13">
        <f t="shared" si="4"/>
        <v>274270205</v>
      </c>
      <c r="T13">
        <f t="shared" si="5"/>
        <v>273871867.30000001</v>
      </c>
      <c r="U13">
        <f t="shared" si="6"/>
        <v>5427667.3000000119</v>
      </c>
      <c r="V13" s="4">
        <f t="shared" si="7"/>
        <v>0.93162764192615899</v>
      </c>
      <c r="W13" s="4">
        <f t="shared" si="8"/>
        <v>1.9818272513746474E-2</v>
      </c>
      <c r="X13">
        <f t="shared" si="9"/>
        <v>214755360</v>
      </c>
      <c r="Y13" s="4">
        <f t="shared" si="10"/>
        <v>0.80541812189265338</v>
      </c>
    </row>
    <row r="14" spans="1:28" x14ac:dyDescent="0.35">
      <c r="A14">
        <v>2000</v>
      </c>
      <c r="B14">
        <v>2000</v>
      </c>
      <c r="D14">
        <v>977035300</v>
      </c>
      <c r="E14" s="2">
        <f t="shared" si="0"/>
        <v>977.03530000000001</v>
      </c>
      <c r="F14" s="3">
        <v>0.236543</v>
      </c>
      <c r="G14">
        <v>64454150</v>
      </c>
      <c r="H14" s="2">
        <f t="shared" si="1"/>
        <v>64.454149999999998</v>
      </c>
      <c r="I14">
        <v>5331500</v>
      </c>
      <c r="J14" s="2">
        <f t="shared" si="2"/>
        <v>5.3315000000000001</v>
      </c>
      <c r="K14" s="2">
        <v>21.631640000000001</v>
      </c>
      <c r="L14" s="2">
        <v>4.5453000000000001</v>
      </c>
      <c r="N14">
        <v>2913002</v>
      </c>
      <c r="O14">
        <v>2913002</v>
      </c>
      <c r="P14">
        <v>268444200</v>
      </c>
      <c r="Q14">
        <v>398337.7</v>
      </c>
      <c r="R14">
        <f t="shared" si="3"/>
        <v>5826004</v>
      </c>
      <c r="S14">
        <f t="shared" si="4"/>
        <v>274270204</v>
      </c>
      <c r="T14">
        <f t="shared" si="5"/>
        <v>273871866.30000001</v>
      </c>
      <c r="U14">
        <f t="shared" si="6"/>
        <v>5427666.3000000119</v>
      </c>
      <c r="V14" s="4">
        <f t="shared" si="7"/>
        <v>0.93162763019043793</v>
      </c>
      <c r="W14" s="4">
        <f t="shared" si="8"/>
        <v>1.9818268934767222E-2</v>
      </c>
      <c r="X14">
        <f t="shared" si="9"/>
        <v>214755360</v>
      </c>
      <c r="Y14" s="4">
        <f t="shared" si="10"/>
        <v>0.80541812118216827</v>
      </c>
    </row>
    <row r="15" spans="1:28" x14ac:dyDescent="0.35">
      <c r="A15">
        <v>2964</v>
      </c>
      <c r="B15">
        <v>1000</v>
      </c>
      <c r="D15">
        <v>977825200</v>
      </c>
      <c r="E15" s="2">
        <f t="shared" si="0"/>
        <v>977.8252</v>
      </c>
      <c r="F15" s="3">
        <v>0.23673849999999999</v>
      </c>
      <c r="G15">
        <v>64469100</v>
      </c>
      <c r="H15" s="2">
        <f t="shared" si="1"/>
        <v>64.469099999999997</v>
      </c>
      <c r="I15">
        <v>5896039</v>
      </c>
      <c r="J15" s="2">
        <f t="shared" si="2"/>
        <v>5.896039</v>
      </c>
      <c r="K15" s="2">
        <v>19.079820000000002</v>
      </c>
      <c r="L15" s="2">
        <v>5.1065339999999999</v>
      </c>
      <c r="N15">
        <v>4317070</v>
      </c>
      <c r="O15">
        <v>1456501</v>
      </c>
      <c r="P15">
        <v>268489000</v>
      </c>
      <c r="Q15">
        <v>393384.8</v>
      </c>
      <c r="R15">
        <f t="shared" si="3"/>
        <v>5773571</v>
      </c>
      <c r="S15">
        <f t="shared" si="4"/>
        <v>274262571</v>
      </c>
      <c r="T15">
        <f t="shared" si="5"/>
        <v>273869186.19999999</v>
      </c>
      <c r="U15">
        <f t="shared" si="6"/>
        <v>5380186.1999999881</v>
      </c>
      <c r="V15" s="4">
        <f t="shared" si="7"/>
        <v>0.93186456007902008</v>
      </c>
      <c r="W15" s="4">
        <f t="shared" si="8"/>
        <v>1.964509507130521E-2</v>
      </c>
      <c r="X15">
        <f t="shared" si="9"/>
        <v>214791200</v>
      </c>
      <c r="Y15" s="4">
        <f t="shared" si="10"/>
        <v>0.80536541573146136</v>
      </c>
    </row>
    <row r="16" spans="1:28" x14ac:dyDescent="0.35">
      <c r="B16">
        <v>3000</v>
      </c>
      <c r="D16">
        <v>979100200</v>
      </c>
      <c r="E16" s="2">
        <f t="shared" si="0"/>
        <v>979.10019999999997</v>
      </c>
      <c r="F16" s="3">
        <v>0.2371547</v>
      </c>
      <c r="G16">
        <v>64741600</v>
      </c>
      <c r="H16" s="2">
        <f t="shared" si="1"/>
        <v>64.741600000000005</v>
      </c>
      <c r="I16">
        <v>3063000</v>
      </c>
      <c r="J16" s="2">
        <f t="shared" si="2"/>
        <v>3.0630000000000002</v>
      </c>
      <c r="K16" s="2">
        <v>29.211120000000001</v>
      </c>
      <c r="L16" s="2">
        <v>3.4062480000000002</v>
      </c>
      <c r="O16">
        <v>4369504</v>
      </c>
      <c r="P16">
        <v>269698800</v>
      </c>
      <c r="Q16">
        <v>269243.40000000002</v>
      </c>
      <c r="R16">
        <f t="shared" si="3"/>
        <v>4369504</v>
      </c>
      <c r="S16">
        <f t="shared" si="4"/>
        <v>274068304</v>
      </c>
      <c r="T16">
        <f t="shared" si="5"/>
        <v>273799060.60000002</v>
      </c>
      <c r="U16">
        <f t="shared" si="6"/>
        <v>4100260.6000000238</v>
      </c>
      <c r="V16" s="4">
        <f t="shared" si="7"/>
        <v>0.93838124418698865</v>
      </c>
      <c r="W16" s="4">
        <f t="shared" si="8"/>
        <v>1.4975437063278307E-2</v>
      </c>
      <c r="X16">
        <f t="shared" si="9"/>
        <v>215759040</v>
      </c>
      <c r="Y16" s="4">
        <f t="shared" si="10"/>
        <v>0.80397844871203328</v>
      </c>
    </row>
    <row r="17" spans="1:25" x14ac:dyDescent="0.35">
      <c r="A17">
        <v>1000</v>
      </c>
      <c r="B17">
        <v>2000</v>
      </c>
      <c r="D17">
        <v>979792000</v>
      </c>
      <c r="E17" s="2">
        <f t="shared" si="0"/>
        <v>979.79200000000003</v>
      </c>
      <c r="F17" s="3">
        <v>0.23732230000000001</v>
      </c>
      <c r="G17">
        <v>64746110</v>
      </c>
      <c r="H17" s="2">
        <f t="shared" si="1"/>
        <v>64.746110000000002</v>
      </c>
      <c r="I17">
        <v>3686750</v>
      </c>
      <c r="J17" s="2">
        <f t="shared" si="2"/>
        <v>3.68675</v>
      </c>
      <c r="K17" s="2">
        <v>23.88571</v>
      </c>
      <c r="L17" s="2">
        <v>4.1379989999999998</v>
      </c>
      <c r="N17">
        <v>1456501</v>
      </c>
      <c r="O17">
        <v>2913002</v>
      </c>
      <c r="P17">
        <v>269698800</v>
      </c>
      <c r="Q17">
        <v>269243.40000000002</v>
      </c>
      <c r="R17">
        <f t="shared" si="3"/>
        <v>4369503</v>
      </c>
      <c r="S17">
        <f t="shared" si="4"/>
        <v>274068303</v>
      </c>
      <c r="T17">
        <f t="shared" si="5"/>
        <v>273799059.60000002</v>
      </c>
      <c r="U17">
        <f t="shared" si="6"/>
        <v>4100259.6000000238</v>
      </c>
      <c r="V17" s="4">
        <f t="shared" si="7"/>
        <v>0.93838123008498309</v>
      </c>
      <c r="W17" s="4">
        <f t="shared" si="8"/>
        <v>1.4975433465659806E-2</v>
      </c>
      <c r="X17">
        <f t="shared" si="9"/>
        <v>215759040</v>
      </c>
      <c r="Y17" s="4">
        <f t="shared" si="10"/>
        <v>0.80397844799610108</v>
      </c>
    </row>
    <row r="18" spans="1:25" x14ac:dyDescent="0.35">
      <c r="A18">
        <v>2000</v>
      </c>
      <c r="B18">
        <v>1000</v>
      </c>
      <c r="D18">
        <v>980483800</v>
      </c>
      <c r="E18" s="2">
        <f t="shared" si="0"/>
        <v>980.48379999999997</v>
      </c>
      <c r="F18" s="3">
        <v>0.2374898</v>
      </c>
      <c r="G18">
        <v>64750620</v>
      </c>
      <c r="H18" s="2">
        <f t="shared" si="1"/>
        <v>64.750619999999998</v>
      </c>
      <c r="I18">
        <v>4310500</v>
      </c>
      <c r="J18" s="2">
        <f t="shared" si="2"/>
        <v>4.3105000000000002</v>
      </c>
      <c r="K18" s="2">
        <v>20.02882</v>
      </c>
      <c r="L18" s="2">
        <v>4.8834790000000003</v>
      </c>
      <c r="N18">
        <v>2913002</v>
      </c>
      <c r="O18">
        <v>1456501</v>
      </c>
      <c r="P18">
        <v>269698800</v>
      </c>
      <c r="Q18">
        <v>269243.40000000002</v>
      </c>
      <c r="R18">
        <f t="shared" si="3"/>
        <v>4369503</v>
      </c>
      <c r="S18">
        <f t="shared" si="4"/>
        <v>274068303</v>
      </c>
      <c r="T18">
        <f t="shared" si="5"/>
        <v>273799059.60000002</v>
      </c>
      <c r="U18">
        <f t="shared" si="6"/>
        <v>4100259.6000000238</v>
      </c>
      <c r="V18" s="4">
        <f t="shared" si="7"/>
        <v>0.93838123008498309</v>
      </c>
      <c r="W18" s="4">
        <f t="shared" si="8"/>
        <v>1.4975433465659806E-2</v>
      </c>
      <c r="X18">
        <f t="shared" si="9"/>
        <v>215759040</v>
      </c>
      <c r="Y18" s="4">
        <f t="shared" si="10"/>
        <v>0.80397844799610108</v>
      </c>
    </row>
    <row r="19" spans="1:25" x14ac:dyDescent="0.35">
      <c r="A19">
        <v>2964</v>
      </c>
      <c r="D19">
        <v>981276000</v>
      </c>
      <c r="E19" s="2">
        <f t="shared" si="0"/>
        <v>981.27599999999995</v>
      </c>
      <c r="F19" s="3">
        <v>0.23768549999999999</v>
      </c>
      <c r="G19">
        <v>64765720</v>
      </c>
      <c r="H19" s="2">
        <f t="shared" si="1"/>
        <v>64.765720000000002</v>
      </c>
      <c r="I19">
        <v>4875039</v>
      </c>
      <c r="J19" s="2">
        <f t="shared" si="2"/>
        <v>4.8750390000000001</v>
      </c>
      <c r="K19" s="2">
        <v>17.086849999999998</v>
      </c>
      <c r="L19" s="2">
        <v>5.641381</v>
      </c>
      <c r="N19">
        <v>4317070</v>
      </c>
      <c r="P19">
        <v>269744300</v>
      </c>
      <c r="Q19">
        <v>264940.59999999998</v>
      </c>
      <c r="R19">
        <f t="shared" si="3"/>
        <v>4317070</v>
      </c>
      <c r="S19">
        <f t="shared" si="4"/>
        <v>274061370</v>
      </c>
      <c r="T19">
        <f t="shared" si="5"/>
        <v>273796429.39999998</v>
      </c>
      <c r="U19">
        <f t="shared" si="6"/>
        <v>4052129.3999999762</v>
      </c>
      <c r="V19" s="4">
        <f t="shared" si="7"/>
        <v>0.93862953345671396</v>
      </c>
      <c r="W19" s="4">
        <f t="shared" si="8"/>
        <v>1.4799789058169421E-2</v>
      </c>
      <c r="X19">
        <f t="shared" si="9"/>
        <v>215795440</v>
      </c>
      <c r="Y19" s="4">
        <f t="shared" si="10"/>
        <v>0.80392761323570427</v>
      </c>
    </row>
    <row r="20" spans="1:25" x14ac:dyDescent="0.35">
      <c r="B20">
        <v>2000</v>
      </c>
      <c r="D20">
        <v>982619800</v>
      </c>
      <c r="E20" s="2">
        <f t="shared" si="0"/>
        <v>982.61980000000005</v>
      </c>
      <c r="F20" s="3">
        <v>0.23810239999999999</v>
      </c>
      <c r="G20">
        <v>65042780</v>
      </c>
      <c r="H20" s="2">
        <f t="shared" si="1"/>
        <v>65.042779999999993</v>
      </c>
      <c r="I20">
        <v>2042000</v>
      </c>
      <c r="J20" s="2">
        <f t="shared" si="2"/>
        <v>2.0419999999999998</v>
      </c>
      <c r="K20" s="2">
        <v>29.446570000000001</v>
      </c>
      <c r="L20" s="2">
        <v>3.3796200000000001</v>
      </c>
      <c r="O20">
        <v>2913002</v>
      </c>
      <c r="P20">
        <v>270973000</v>
      </c>
      <c r="Q20">
        <v>159789.9</v>
      </c>
      <c r="R20">
        <f t="shared" si="3"/>
        <v>2913002</v>
      </c>
      <c r="S20">
        <f t="shared" si="4"/>
        <v>273886002</v>
      </c>
      <c r="T20">
        <f t="shared" si="5"/>
        <v>273726212.10000002</v>
      </c>
      <c r="U20">
        <f t="shared" si="6"/>
        <v>2753212.1000000238</v>
      </c>
      <c r="V20" s="4">
        <f t="shared" si="7"/>
        <v>0.94514596969038256</v>
      </c>
      <c r="W20" s="4">
        <f t="shared" si="8"/>
        <v>1.0058269826910828E-2</v>
      </c>
      <c r="X20">
        <f t="shared" si="9"/>
        <v>216778400</v>
      </c>
      <c r="Y20" s="4">
        <f t="shared" si="10"/>
        <v>0.8025954120891442</v>
      </c>
    </row>
    <row r="21" spans="1:25" x14ac:dyDescent="0.35">
      <c r="A21">
        <v>1000</v>
      </c>
      <c r="B21">
        <v>1000</v>
      </c>
      <c r="D21">
        <v>983311600</v>
      </c>
      <c r="E21" s="2">
        <f t="shared" si="0"/>
        <v>983.3116</v>
      </c>
      <c r="F21" s="3">
        <v>0.23827000000000001</v>
      </c>
      <c r="G21">
        <v>65047290</v>
      </c>
      <c r="H21" s="2">
        <f t="shared" si="1"/>
        <v>65.047290000000004</v>
      </c>
      <c r="I21">
        <v>2665750</v>
      </c>
      <c r="J21" s="2">
        <f t="shared" si="2"/>
        <v>2.6657500000000001</v>
      </c>
      <c r="K21" s="2">
        <v>22.002179999999999</v>
      </c>
      <c r="L21" s="2">
        <v>4.4732599999999998</v>
      </c>
      <c r="N21">
        <v>1456501</v>
      </c>
      <c r="O21">
        <v>1456501</v>
      </c>
      <c r="P21">
        <v>270973000</v>
      </c>
      <c r="Q21">
        <v>159789.9</v>
      </c>
      <c r="R21">
        <f t="shared" si="3"/>
        <v>2913002</v>
      </c>
      <c r="S21">
        <f t="shared" si="4"/>
        <v>273886002</v>
      </c>
      <c r="T21">
        <f t="shared" si="5"/>
        <v>273726212.10000002</v>
      </c>
      <c r="U21">
        <f t="shared" si="6"/>
        <v>2753212.1000000238</v>
      </c>
      <c r="V21" s="4">
        <f t="shared" si="7"/>
        <v>0.94514596969038256</v>
      </c>
      <c r="W21" s="4">
        <f t="shared" si="8"/>
        <v>1.0058269826910828E-2</v>
      </c>
      <c r="X21">
        <f t="shared" si="9"/>
        <v>216778400</v>
      </c>
      <c r="Y21" s="4">
        <f t="shared" si="10"/>
        <v>0.8025954120891442</v>
      </c>
    </row>
    <row r="22" spans="1:25" x14ac:dyDescent="0.35">
      <c r="A22">
        <v>2000</v>
      </c>
      <c r="D22">
        <v>984003300</v>
      </c>
      <c r="E22" s="2">
        <f t="shared" si="0"/>
        <v>984.00329999999997</v>
      </c>
      <c r="F22" s="3">
        <v>0.2384376</v>
      </c>
      <c r="G22">
        <v>65051800</v>
      </c>
      <c r="H22" s="2">
        <f t="shared" si="1"/>
        <v>65.0518</v>
      </c>
      <c r="I22">
        <v>3289500</v>
      </c>
      <c r="J22" s="2">
        <f t="shared" si="2"/>
        <v>3.2894999999999999</v>
      </c>
      <c r="K22" s="2">
        <v>17.23649</v>
      </c>
      <c r="L22" s="2">
        <v>5.5977199999999998</v>
      </c>
      <c r="N22">
        <v>2913002</v>
      </c>
      <c r="P22">
        <v>270973000</v>
      </c>
      <c r="Q22">
        <v>159789.9</v>
      </c>
      <c r="R22">
        <f t="shared" si="3"/>
        <v>2913002</v>
      </c>
      <c r="S22">
        <f t="shared" si="4"/>
        <v>273886002</v>
      </c>
      <c r="T22">
        <f t="shared" si="5"/>
        <v>273726212.10000002</v>
      </c>
      <c r="U22">
        <f t="shared" si="6"/>
        <v>2753212.1000000238</v>
      </c>
      <c r="V22" s="4">
        <f t="shared" si="7"/>
        <v>0.94514596969038256</v>
      </c>
      <c r="W22" s="4">
        <f t="shared" si="8"/>
        <v>1.0058269826910828E-2</v>
      </c>
      <c r="X22">
        <f t="shared" si="9"/>
        <v>216778400</v>
      </c>
      <c r="Y22" s="4">
        <f t="shared" si="10"/>
        <v>0.8025954120891442</v>
      </c>
    </row>
    <row r="23" spans="1:25" x14ac:dyDescent="0.35">
      <c r="B23">
        <v>1000</v>
      </c>
      <c r="D23">
        <v>986214300</v>
      </c>
      <c r="E23" s="2">
        <f t="shared" si="0"/>
        <v>986.21429999999998</v>
      </c>
      <c r="F23" s="3">
        <v>0.23905090000000001</v>
      </c>
      <c r="G23">
        <v>65348930</v>
      </c>
      <c r="H23" s="2">
        <f t="shared" si="1"/>
        <v>65.348929999999996</v>
      </c>
      <c r="I23">
        <v>1021000</v>
      </c>
      <c r="J23" s="2">
        <f t="shared" si="2"/>
        <v>1.0209999999999999</v>
      </c>
      <c r="K23" s="2">
        <v>29.658329999999999</v>
      </c>
      <c r="L23" s="2">
        <v>3.3560140000000001</v>
      </c>
      <c r="O23">
        <v>1456501</v>
      </c>
      <c r="P23">
        <v>272267900</v>
      </c>
      <c r="Q23">
        <v>71050.5</v>
      </c>
      <c r="R23">
        <f t="shared" si="3"/>
        <v>1456501</v>
      </c>
      <c r="S23">
        <f t="shared" si="4"/>
        <v>273724401</v>
      </c>
      <c r="T23">
        <f t="shared" si="5"/>
        <v>273653350.5</v>
      </c>
      <c r="U23">
        <f t="shared" si="6"/>
        <v>1385450.5</v>
      </c>
      <c r="V23" s="4">
        <f t="shared" si="7"/>
        <v>0.95121836510925839</v>
      </c>
      <c r="W23" s="4">
        <f t="shared" si="8"/>
        <v>5.0627938502072166E-3</v>
      </c>
      <c r="X23">
        <f t="shared" si="9"/>
        <v>217814320</v>
      </c>
      <c r="Y23" s="4">
        <f t="shared" si="10"/>
        <v>0.80127219564227481</v>
      </c>
    </row>
    <row r="24" spans="1:25" x14ac:dyDescent="0.35">
      <c r="A24">
        <v>1000</v>
      </c>
      <c r="D24">
        <v>986906100</v>
      </c>
      <c r="E24" s="2">
        <f t="shared" si="0"/>
        <v>986.90610000000004</v>
      </c>
      <c r="F24" s="3">
        <v>0.2392186</v>
      </c>
      <c r="G24">
        <v>65353440</v>
      </c>
      <c r="H24" s="2">
        <f t="shared" si="1"/>
        <v>65.353440000000006</v>
      </c>
      <c r="I24">
        <v>1644750</v>
      </c>
      <c r="J24" s="2">
        <f t="shared" si="2"/>
        <v>1.6447499999999999</v>
      </c>
      <c r="K24" s="2">
        <v>17.37613</v>
      </c>
      <c r="L24" s="2">
        <v>5.5575270000000003</v>
      </c>
      <c r="N24">
        <v>1456501</v>
      </c>
      <c r="P24">
        <v>272267900</v>
      </c>
      <c r="Q24">
        <v>71050.5</v>
      </c>
      <c r="R24">
        <f t="shared" si="3"/>
        <v>1456501</v>
      </c>
      <c r="S24">
        <f t="shared" si="4"/>
        <v>273724401</v>
      </c>
      <c r="T24">
        <f t="shared" si="5"/>
        <v>273653350.5</v>
      </c>
      <c r="U24">
        <f t="shared" si="6"/>
        <v>1385450.5</v>
      </c>
      <c r="V24" s="4">
        <f t="shared" si="7"/>
        <v>0.95121836510925839</v>
      </c>
      <c r="W24" s="4">
        <f t="shared" si="8"/>
        <v>5.0627938502072166E-3</v>
      </c>
      <c r="X24">
        <f t="shared" si="9"/>
        <v>217814320</v>
      </c>
      <c r="Y24" s="4">
        <f t="shared" si="10"/>
        <v>0.80127219564227481</v>
      </c>
    </row>
    <row r="25" spans="1:25" x14ac:dyDescent="0.35">
      <c r="D25">
        <v>989872900</v>
      </c>
      <c r="E25" s="2">
        <f t="shared" si="0"/>
        <v>989.87289999999996</v>
      </c>
      <c r="F25" s="3">
        <v>0.24</v>
      </c>
      <c r="G25">
        <v>65659330</v>
      </c>
      <c r="H25" s="2">
        <f t="shared" si="1"/>
        <v>65.659329999999997</v>
      </c>
      <c r="I25">
        <v>0</v>
      </c>
      <c r="J25" s="2">
        <f t="shared" si="2"/>
        <v>0</v>
      </c>
      <c r="K25" s="2"/>
      <c r="L25" s="2"/>
      <c r="P25">
        <v>273580500</v>
      </c>
      <c r="Q25">
        <v>0</v>
      </c>
      <c r="R25">
        <f t="shared" si="3"/>
        <v>0</v>
      </c>
      <c r="S25">
        <f t="shared" si="4"/>
        <v>273580500</v>
      </c>
      <c r="T25">
        <f t="shared" si="5"/>
        <v>273580500</v>
      </c>
      <c r="U25">
        <f t="shared" si="6"/>
        <v>0</v>
      </c>
      <c r="V25" s="4">
        <f t="shared" si="7"/>
        <v>0</v>
      </c>
      <c r="W25" s="4">
        <f t="shared" si="8"/>
        <v>0</v>
      </c>
      <c r="X25">
        <f t="shared" si="9"/>
        <v>218864400</v>
      </c>
      <c r="Y25" s="4">
        <f t="shared" si="10"/>
        <v>0.8</v>
      </c>
    </row>
    <row r="27" spans="1:25" x14ac:dyDescent="0.35">
      <c r="F27" s="3">
        <f>AVERAGE(F2:F25)</f>
        <v>0.23650292916666663</v>
      </c>
      <c r="H27" s="2">
        <f>AVERAGE(H2:H25)</f>
        <v>64.472570833333336</v>
      </c>
      <c r="J27" s="2">
        <f>AVERAGE(J2:J25)</f>
        <v>4.9675557500000016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processing1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Mario Gaetani</dc:creator>
  <cp:keywords/>
  <dc:description/>
  <cp:lastModifiedBy>Andrea Mario Gaetani</cp:lastModifiedBy>
  <cp:revision/>
  <dcterms:created xsi:type="dcterms:W3CDTF">2015-06-05T18:17:20Z</dcterms:created>
  <dcterms:modified xsi:type="dcterms:W3CDTF">2025-05-26T11:57:29Z</dcterms:modified>
  <cp:category/>
  <cp:contentStatus/>
</cp:coreProperties>
</file>