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ndre\Documents\Courses\2024-2025\mémoire\03-code\tools\"/>
    </mc:Choice>
  </mc:AlternateContent>
  <xr:revisionPtr revIDLastSave="0" documentId="13_ncr:1_{E95A76E0-34DB-4806-B56C-31D7CB4319EF}" xr6:coauthVersionLast="47" xr6:coauthVersionMax="47" xr10:uidLastSave="{00000000-0000-0000-0000-000000000000}"/>
  <bookViews>
    <workbookView xWindow="-120" yWindow="-120" windowWidth="51840" windowHeight="21120" activeTab="2" xr2:uid="{932F59F0-D4F6-49A5-B534-8C43AAF5CC32}"/>
  </bookViews>
  <sheets>
    <sheet name="Cantilever" sheetId="1" r:id="rId1"/>
    <sheet name="Bi supported beam" sheetId="2" r:id="rId2"/>
    <sheet name="Two bars be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3" l="1"/>
  <c r="N35" i="3"/>
  <c r="N19" i="3"/>
  <c r="N18" i="3"/>
  <c r="N17" i="3"/>
  <c r="N23" i="3" s="1"/>
  <c r="N16" i="3"/>
  <c r="N27" i="3" s="1"/>
  <c r="I36" i="3"/>
  <c r="I35" i="3"/>
  <c r="I19" i="3"/>
  <c r="I18" i="3"/>
  <c r="I17" i="3"/>
  <c r="I23" i="3" s="1"/>
  <c r="I16" i="3"/>
  <c r="D29" i="3"/>
  <c r="D36" i="3"/>
  <c r="D35" i="3"/>
  <c r="D19" i="3"/>
  <c r="D18" i="3"/>
  <c r="D17" i="3"/>
  <c r="D16" i="3"/>
  <c r="N33" i="2"/>
  <c r="I33" i="2"/>
  <c r="D33" i="2"/>
  <c r="N32" i="2"/>
  <c r="I32" i="2"/>
  <c r="D32" i="2"/>
  <c r="N19" i="2"/>
  <c r="I19" i="2"/>
  <c r="D19" i="2"/>
  <c r="N18" i="2"/>
  <c r="I18" i="2"/>
  <c r="D18" i="2"/>
  <c r="N17" i="2"/>
  <c r="N25" i="2" s="1"/>
  <c r="I17" i="2"/>
  <c r="I25" i="2" s="1"/>
  <c r="D17" i="2"/>
  <c r="D25" i="2" s="1"/>
  <c r="N16" i="2"/>
  <c r="N26" i="2" s="1"/>
  <c r="I16" i="2"/>
  <c r="I26" i="2" s="1"/>
  <c r="D16" i="2"/>
  <c r="D21" i="2" s="1"/>
  <c r="N33" i="1"/>
  <c r="N32" i="1"/>
  <c r="I33" i="1"/>
  <c r="I32" i="1"/>
  <c r="D33" i="1"/>
  <c r="D32" i="1"/>
  <c r="N19" i="1"/>
  <c r="N18" i="1"/>
  <c r="N17" i="1"/>
  <c r="N25" i="1" s="1"/>
  <c r="N16" i="1"/>
  <c r="N21" i="1" s="1"/>
  <c r="I19" i="1"/>
  <c r="I18" i="1"/>
  <c r="I17" i="1"/>
  <c r="I25" i="1" s="1"/>
  <c r="I16" i="1"/>
  <c r="I21" i="1" s="1"/>
  <c r="D19" i="1"/>
  <c r="D18" i="1"/>
  <c r="D17" i="1"/>
  <c r="D25" i="1" s="1"/>
  <c r="D16" i="1"/>
  <c r="D21" i="1" s="1"/>
  <c r="I21" i="3" l="1"/>
  <c r="N21" i="3"/>
  <c r="N28" i="3" s="1"/>
  <c r="N29" i="3" s="1"/>
  <c r="N31" i="3" s="1"/>
  <c r="I27" i="3"/>
  <c r="D27" i="3"/>
  <c r="D23" i="3"/>
  <c r="D21" i="3"/>
  <c r="D28" i="3" s="1"/>
  <c r="D31" i="3" s="1"/>
  <c r="N21" i="2"/>
  <c r="N28" i="2" s="1"/>
  <c r="I21" i="2"/>
  <c r="D26" i="2"/>
  <c r="D28" i="2" s="1"/>
  <c r="I28" i="2"/>
  <c r="D26" i="1"/>
  <c r="D28" i="1"/>
  <c r="N26" i="1"/>
  <c r="N28" i="1" s="1"/>
  <c r="I26" i="1"/>
  <c r="I28" i="1" s="1"/>
  <c r="I28" i="3" l="1"/>
  <c r="I29" i="3" s="1"/>
  <c r="I31" i="3" s="1"/>
</calcChain>
</file>

<file path=xl/sharedStrings.xml><?xml version="1.0" encoding="utf-8"?>
<sst xmlns="http://schemas.openxmlformats.org/spreadsheetml/2006/main" count="423" uniqueCount="44">
  <si>
    <t>target</t>
  </si>
  <si>
    <t>GPa</t>
  </si>
  <si>
    <t>kN</t>
  </si>
  <si>
    <t>/</t>
  </si>
  <si>
    <t>m</t>
  </si>
  <si>
    <t>A</t>
  </si>
  <si>
    <t>delta u</t>
  </si>
  <si>
    <t>N</t>
  </si>
  <si>
    <t>Pa</t>
  </si>
  <si>
    <r>
      <t xml:space="preserve">L </t>
    </r>
    <r>
      <rPr>
        <b/>
        <sz val="9"/>
        <color theme="1"/>
        <rFont val="Aptos Narrow"/>
        <family val="2"/>
        <scheme val="minor"/>
      </rPr>
      <t>min</t>
    </r>
  </si>
  <si>
    <r>
      <t xml:space="preserve">L </t>
    </r>
    <r>
      <rPr>
        <b/>
        <sz val="9"/>
        <color theme="1"/>
        <rFont val="Aptos Narrow"/>
        <family val="2"/>
        <scheme val="minor"/>
      </rPr>
      <t>max</t>
    </r>
  </si>
  <si>
    <r>
      <t>H</t>
    </r>
    <r>
      <rPr>
        <b/>
        <sz val="9"/>
        <color theme="1"/>
        <rFont val="Aptos Narrow"/>
        <family val="2"/>
        <scheme val="minor"/>
      </rPr>
      <t xml:space="preserve"> min</t>
    </r>
  </si>
  <si>
    <r>
      <t xml:space="preserve">H </t>
    </r>
    <r>
      <rPr>
        <b/>
        <sz val="9"/>
        <color theme="1"/>
        <rFont val="Aptos Narrow"/>
        <family val="2"/>
        <scheme val="minor"/>
      </rPr>
      <t>max</t>
    </r>
  </si>
  <si>
    <r>
      <t xml:space="preserve">P </t>
    </r>
    <r>
      <rPr>
        <b/>
        <sz val="9"/>
        <color theme="1"/>
        <rFont val="Aptos Narrow"/>
        <family val="2"/>
        <scheme val="minor"/>
      </rPr>
      <t>min</t>
    </r>
  </si>
  <si>
    <r>
      <t xml:space="preserve">P </t>
    </r>
    <r>
      <rPr>
        <b/>
        <sz val="9"/>
        <color theme="1"/>
        <rFont val="Aptos Narrow"/>
        <family val="2"/>
        <scheme val="minor"/>
      </rPr>
      <t>max</t>
    </r>
  </si>
  <si>
    <r>
      <t xml:space="preserve">E </t>
    </r>
    <r>
      <rPr>
        <b/>
        <sz val="9"/>
        <color theme="1"/>
        <rFont val="Aptos Narrow"/>
        <family val="2"/>
        <scheme val="minor"/>
      </rPr>
      <t>min</t>
    </r>
  </si>
  <si>
    <r>
      <t xml:space="preserve">E </t>
    </r>
    <r>
      <rPr>
        <b/>
        <sz val="9"/>
        <color theme="1"/>
        <rFont val="Aptos Narrow"/>
        <family val="2"/>
        <scheme val="minor"/>
      </rPr>
      <t>max</t>
    </r>
  </si>
  <si>
    <t>m²</t>
  </si>
  <si>
    <t>m^4</t>
  </si>
  <si>
    <t>&lt;=0</t>
  </si>
  <si>
    <r>
      <t>µ</t>
    </r>
    <r>
      <rPr>
        <b/>
        <sz val="9"/>
        <color theme="1"/>
        <rFont val="Aptos Narrow"/>
        <family val="2"/>
        <scheme val="minor"/>
      </rPr>
      <t xml:space="preserve"> L</t>
    </r>
  </si>
  <si>
    <r>
      <t xml:space="preserve">µ </t>
    </r>
    <r>
      <rPr>
        <b/>
        <sz val="9"/>
        <color theme="1"/>
        <rFont val="Aptos Narrow"/>
        <family val="2"/>
        <scheme val="minor"/>
      </rPr>
      <t>H</t>
    </r>
  </si>
  <si>
    <r>
      <t>µ</t>
    </r>
    <r>
      <rPr>
        <b/>
        <sz val="9"/>
        <color theme="1"/>
        <rFont val="Aptos Narrow"/>
        <family val="2"/>
        <scheme val="minor"/>
      </rPr>
      <t xml:space="preserve"> E</t>
    </r>
  </si>
  <si>
    <r>
      <t>µ</t>
    </r>
    <r>
      <rPr>
        <b/>
        <sz val="9"/>
        <color theme="1"/>
        <rFont val="Aptos Narrow"/>
        <family val="2"/>
        <scheme val="minor"/>
      </rPr>
      <t xml:space="preserve"> P</t>
    </r>
  </si>
  <si>
    <r>
      <t xml:space="preserve">µ </t>
    </r>
    <r>
      <rPr>
        <b/>
        <sz val="9"/>
        <color theme="1"/>
        <rFont val="Aptos Narrow"/>
        <family val="2"/>
        <scheme val="minor"/>
      </rPr>
      <t>u_max</t>
    </r>
  </si>
  <si>
    <t>2 - Approx</t>
  </si>
  <si>
    <t>1 - Data</t>
  </si>
  <si>
    <t>Cantilever aluminum</t>
  </si>
  <si>
    <t>Cantilever concrete</t>
  </si>
  <si>
    <t>Cantilever steel</t>
  </si>
  <si>
    <t>3 - Range</t>
  </si>
  <si>
    <r>
      <t xml:space="preserve"> A </t>
    </r>
    <r>
      <rPr>
        <b/>
        <sz val="9"/>
        <color theme="1"/>
        <rFont val="Aptos Narrow"/>
        <family val="2"/>
        <scheme val="minor"/>
      </rPr>
      <t>min</t>
    </r>
  </si>
  <si>
    <r>
      <t xml:space="preserve">A </t>
    </r>
    <r>
      <rPr>
        <b/>
        <sz val="9"/>
        <color theme="1"/>
        <rFont val="Aptos Narrow"/>
        <family val="2"/>
        <scheme val="minor"/>
      </rPr>
      <t>max</t>
    </r>
  </si>
  <si>
    <r>
      <t xml:space="preserve">I </t>
    </r>
    <r>
      <rPr>
        <b/>
        <sz val="10"/>
        <color theme="1"/>
        <rFont val="Aptos Narrow"/>
        <family val="2"/>
        <scheme val="minor"/>
      </rPr>
      <t>approx</t>
    </r>
  </si>
  <si>
    <r>
      <t xml:space="preserve">u </t>
    </r>
    <r>
      <rPr>
        <b/>
        <sz val="9"/>
        <color theme="1"/>
        <rFont val="Aptos Narrow"/>
        <family val="2"/>
        <scheme val="minor"/>
      </rPr>
      <t>approx</t>
    </r>
  </si>
  <si>
    <t>f</t>
  </si>
  <si>
    <t>Beam concrete</t>
  </si>
  <si>
    <t>Beam aluminum</t>
  </si>
  <si>
    <t>Beam steel</t>
  </si>
  <si>
    <t>Concrete</t>
  </si>
  <si>
    <t>l bar</t>
  </si>
  <si>
    <t>u_v approx</t>
  </si>
  <si>
    <t>Aluminum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</si>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</sst>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5" xfId="0" applyBorder="1"/>
    <xf numFmtId="0" fontId="5" fillId="0" borderId="1" xfId="0" applyFont="1" applyBorder="1"/>
    <xf numFmtId="0" fontId="0" fillId="0" borderId="0" xfId="0" applyAlignment="1">
      <alignment horizontal="right"/>
    </xf>
    <xf numFmtId="0" fontId="0" fillId="0" borderId="0" xfId="0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4" xfId="0" applyFont="1" applyFill="1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10" xfId="0" applyBorder="1"/>
    <xf numFmtId="0" fontId="1" fillId="0" borderId="9" xfId="0" applyFont="1" applyBorder="1"/>
    <xf numFmtId="0" fontId="1" fillId="0" borderId="0" xfId="0" applyFont="1" applyBorder="1" applyAlignment="1">
      <alignment horizontal="right" vertical="center"/>
    </xf>
    <xf numFmtId="0" fontId="4" fillId="0" borderId="10" xfId="0" applyFont="1" applyBorder="1"/>
    <xf numFmtId="0" fontId="1" fillId="0" borderId="0" xfId="0" applyFont="1" applyBorder="1" applyAlignment="1">
      <alignment horizontal="right"/>
    </xf>
    <xf numFmtId="0" fontId="1" fillId="3" borderId="3" xfId="0" applyFont="1" applyFill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229914</xdr:colOff>
      <xdr:row>4</xdr:row>
      <xdr:rowOff>65690</xdr:rowOff>
    </xdr:from>
    <xdr:to>
      <xdr:col>22</xdr:col>
      <xdr:colOff>335018</xdr:colOff>
      <xdr:row>5</xdr:row>
      <xdr:rowOff>78828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A7DC5DD-CF8D-9EA3-2789-A3594D67E3BC}"/>
            </a:ext>
          </a:extLst>
        </xdr:cNvPr>
        <xdr:cNvSpPr/>
      </xdr:nvSpPr>
      <xdr:spPr>
        <a:xfrm>
          <a:off x="10076793" y="821121"/>
          <a:ext cx="3159673" cy="20363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BE" sz="1100" kern="1200"/>
        </a:p>
      </xdr:txBody>
    </xdr:sp>
    <xdr:clientData/>
  </xdr:twoCellAnchor>
  <xdr:twoCellAnchor>
    <xdr:from>
      <xdr:col>17</xdr:col>
      <xdr:colOff>256190</xdr:colOff>
      <xdr:row>11</xdr:row>
      <xdr:rowOff>4664</xdr:rowOff>
    </xdr:from>
    <xdr:to>
      <xdr:col>22</xdr:col>
      <xdr:colOff>357484</xdr:colOff>
      <xdr:row>12</xdr:row>
      <xdr:rowOff>23517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C22463D-7EE7-493A-AC09-46E26BD1A942}"/>
            </a:ext>
          </a:extLst>
        </xdr:cNvPr>
        <xdr:cNvSpPr/>
      </xdr:nvSpPr>
      <xdr:spPr>
        <a:xfrm>
          <a:off x="10103069" y="2093595"/>
          <a:ext cx="3155863" cy="20935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BE" sz="1100" kern="1200"/>
        </a:p>
      </xdr:txBody>
    </xdr:sp>
    <xdr:clientData/>
  </xdr:twoCellAnchor>
  <xdr:twoCellAnchor>
    <xdr:from>
      <xdr:col>22</xdr:col>
      <xdr:colOff>569596</xdr:colOff>
      <xdr:row>4</xdr:row>
      <xdr:rowOff>188595</xdr:rowOff>
    </xdr:from>
    <xdr:to>
      <xdr:col>22</xdr:col>
      <xdr:colOff>569596</xdr:colOff>
      <xdr:row>11</xdr:row>
      <xdr:rowOff>126715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51C5954-9AB9-E190-A81B-8B4E3352B0C3}"/>
            </a:ext>
          </a:extLst>
        </xdr:cNvPr>
        <xdr:cNvCxnSpPr/>
      </xdr:nvCxnSpPr>
      <xdr:spPr>
        <a:xfrm>
          <a:off x="13471044" y="944026"/>
          <a:ext cx="0" cy="1271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65689</xdr:colOff>
      <xdr:row>7</xdr:row>
      <xdr:rowOff>89207</xdr:rowOff>
    </xdr:from>
    <xdr:to>
      <xdr:col>23</xdr:col>
      <xdr:colOff>354724</xdr:colOff>
      <xdr:row>8</xdr:row>
      <xdr:rowOff>171844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0DCD678-2703-4D0C-EEB6-D38FBC2E3A4C}"/>
            </a:ext>
          </a:extLst>
        </xdr:cNvPr>
        <xdr:cNvSpPr txBox="1"/>
      </xdr:nvSpPr>
      <xdr:spPr>
        <a:xfrm>
          <a:off x="13578051" y="1416138"/>
          <a:ext cx="289035" cy="273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H</a:t>
          </a:r>
          <a:endParaRPr lang="en-BE" sz="1100" kern="1200"/>
        </a:p>
      </xdr:txBody>
    </xdr:sp>
    <xdr:clientData/>
  </xdr:twoCellAnchor>
  <xdr:twoCellAnchor>
    <xdr:from>
      <xdr:col>16</xdr:col>
      <xdr:colOff>411939</xdr:colOff>
      <xdr:row>10</xdr:row>
      <xdr:rowOff>165276</xdr:rowOff>
    </xdr:from>
    <xdr:to>
      <xdr:col>17</xdr:col>
      <xdr:colOff>101491</xdr:colOff>
      <xdr:row>12</xdr:row>
      <xdr:rowOff>49793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6B9C6DE-3536-4955-BA07-185114A0DBFA}"/>
            </a:ext>
          </a:extLst>
        </xdr:cNvPr>
        <xdr:cNvSpPr txBox="1"/>
      </xdr:nvSpPr>
      <xdr:spPr>
        <a:xfrm>
          <a:off x="9647905" y="2063707"/>
          <a:ext cx="300465" cy="265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A</a:t>
          </a:r>
          <a:endParaRPr lang="en-BE" sz="1100" kern="1200"/>
        </a:p>
      </xdr:txBody>
    </xdr:sp>
    <xdr:clientData/>
  </xdr:twoCellAnchor>
  <xdr:twoCellAnchor>
    <xdr:from>
      <xdr:col>16</xdr:col>
      <xdr:colOff>431646</xdr:colOff>
      <xdr:row>4</xdr:row>
      <xdr:rowOff>7621</xdr:rowOff>
    </xdr:from>
    <xdr:to>
      <xdr:col>17</xdr:col>
      <xdr:colOff>121198</xdr:colOff>
      <xdr:row>5</xdr:row>
      <xdr:rowOff>82638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8075829-0BF2-4E7E-97A2-FF2D9142E668}"/>
            </a:ext>
          </a:extLst>
        </xdr:cNvPr>
        <xdr:cNvSpPr txBox="1"/>
      </xdr:nvSpPr>
      <xdr:spPr>
        <a:xfrm>
          <a:off x="9667612" y="763052"/>
          <a:ext cx="300465" cy="265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A</a:t>
          </a:r>
          <a:endParaRPr lang="en-BE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7E5E-CB43-42E5-98E0-C186F9994A0A}">
  <dimension ref="B1:O34"/>
  <sheetViews>
    <sheetView zoomScale="145" zoomScaleNormal="145" workbookViewId="0">
      <selection activeCell="Q20" sqref="Q20"/>
    </sheetView>
  </sheetViews>
  <sheetFormatPr defaultRowHeight="14.4" x14ac:dyDescent="0.3"/>
  <cols>
    <col min="2" max="2" width="9.21875" bestFit="1" customWidth="1"/>
    <col min="3" max="3" width="5.88671875" style="3" bestFit="1" customWidth="1"/>
    <col min="4" max="4" width="12.44140625" bestFit="1" customWidth="1"/>
    <col min="6" max="6" width="3.77734375" customWidth="1"/>
    <col min="7" max="7" width="9.21875" style="3" bestFit="1" customWidth="1"/>
    <col min="8" max="8" width="8.5546875" bestFit="1" customWidth="1"/>
    <col min="9" max="9" width="13" bestFit="1" customWidth="1"/>
    <col min="10" max="10" width="5.21875" bestFit="1" customWidth="1"/>
    <col min="11" max="11" width="4.44140625" customWidth="1"/>
    <col min="12" max="12" width="9.21875" bestFit="1" customWidth="1"/>
    <col min="13" max="13" width="8.5546875" bestFit="1" customWidth="1"/>
    <col min="14" max="14" width="13" bestFit="1" customWidth="1"/>
    <col min="15" max="15" width="5.21875" bestFit="1" customWidth="1"/>
  </cols>
  <sheetData>
    <row r="1" spans="2:15" ht="15" thickBot="1" x14ac:dyDescent="0.35"/>
    <row r="2" spans="2:15" ht="15" thickBot="1" x14ac:dyDescent="0.35">
      <c r="B2" s="24" t="s">
        <v>28</v>
      </c>
      <c r="C2" s="25"/>
      <c r="D2" s="25"/>
      <c r="E2" s="26"/>
      <c r="G2" s="24" t="s">
        <v>27</v>
      </c>
      <c r="H2" s="25"/>
      <c r="I2" s="25"/>
      <c r="J2" s="26"/>
      <c r="L2" s="24" t="s">
        <v>29</v>
      </c>
      <c r="M2" s="25"/>
      <c r="N2" s="25"/>
      <c r="O2" s="26"/>
    </row>
    <row r="3" spans="2:15" x14ac:dyDescent="0.3">
      <c r="B3" s="8"/>
      <c r="C3" s="9"/>
      <c r="D3" s="4"/>
      <c r="E3" s="10"/>
      <c r="G3" s="8"/>
      <c r="H3" s="9"/>
      <c r="I3" s="4"/>
      <c r="J3" s="10"/>
      <c r="L3" s="8"/>
      <c r="M3" s="9"/>
      <c r="N3" s="4"/>
      <c r="O3" s="10"/>
    </row>
    <row r="4" spans="2:15" ht="15" thickBot="1" x14ac:dyDescent="0.35">
      <c r="B4" s="11" t="s">
        <v>26</v>
      </c>
      <c r="C4" s="9"/>
      <c r="D4" s="4"/>
      <c r="E4" s="10"/>
      <c r="G4" s="11" t="s">
        <v>26</v>
      </c>
      <c r="H4" s="9"/>
      <c r="I4" s="4"/>
      <c r="J4" s="10"/>
      <c r="L4" s="11" t="s">
        <v>26</v>
      </c>
      <c r="M4" s="9"/>
      <c r="N4" s="4"/>
      <c r="O4" s="10"/>
    </row>
    <row r="5" spans="2:15" ht="15" thickBot="1" x14ac:dyDescent="0.35">
      <c r="B5" s="8"/>
      <c r="C5" s="12" t="s">
        <v>9</v>
      </c>
      <c r="D5" s="2">
        <v>1</v>
      </c>
      <c r="E5" s="13" t="s">
        <v>4</v>
      </c>
      <c r="G5" s="8"/>
      <c r="H5" s="12" t="s">
        <v>9</v>
      </c>
      <c r="I5" s="2">
        <v>1</v>
      </c>
      <c r="J5" s="13" t="s">
        <v>4</v>
      </c>
      <c r="L5" s="8"/>
      <c r="M5" s="12" t="s">
        <v>9</v>
      </c>
      <c r="N5" s="2">
        <v>1</v>
      </c>
      <c r="O5" s="13" t="s">
        <v>4</v>
      </c>
    </row>
    <row r="6" spans="2:15" ht="15" thickBot="1" x14ac:dyDescent="0.35">
      <c r="B6" s="8"/>
      <c r="C6" s="12" t="s">
        <v>10</v>
      </c>
      <c r="D6" s="2">
        <v>8</v>
      </c>
      <c r="E6" s="13" t="s">
        <v>4</v>
      </c>
      <c r="G6" s="8"/>
      <c r="H6" s="12" t="s">
        <v>10</v>
      </c>
      <c r="I6" s="2">
        <v>8</v>
      </c>
      <c r="J6" s="13" t="s">
        <v>4</v>
      </c>
      <c r="L6" s="8"/>
      <c r="M6" s="12" t="s">
        <v>10</v>
      </c>
      <c r="N6" s="2">
        <v>8</v>
      </c>
      <c r="O6" s="13" t="s">
        <v>4</v>
      </c>
    </row>
    <row r="7" spans="2:15" ht="15" thickBot="1" x14ac:dyDescent="0.35">
      <c r="B7" s="8"/>
      <c r="C7" s="12" t="s">
        <v>11</v>
      </c>
      <c r="D7" s="2">
        <v>0.5</v>
      </c>
      <c r="E7" s="13" t="s">
        <v>4</v>
      </c>
      <c r="G7" s="8"/>
      <c r="H7" s="12" t="s">
        <v>11</v>
      </c>
      <c r="I7" s="2">
        <v>0.5</v>
      </c>
      <c r="J7" s="13" t="s">
        <v>4</v>
      </c>
      <c r="L7" s="8"/>
      <c r="M7" s="12" t="s">
        <v>11</v>
      </c>
      <c r="N7" s="2">
        <v>0.5</v>
      </c>
      <c r="O7" s="13" t="s">
        <v>4</v>
      </c>
    </row>
    <row r="8" spans="2:15" ht="15" thickBot="1" x14ac:dyDescent="0.35">
      <c r="B8" s="8"/>
      <c r="C8" s="12" t="s">
        <v>12</v>
      </c>
      <c r="D8" s="2">
        <v>4</v>
      </c>
      <c r="E8" s="13" t="s">
        <v>4</v>
      </c>
      <c r="G8" s="8"/>
      <c r="H8" s="12" t="s">
        <v>12</v>
      </c>
      <c r="I8" s="2">
        <v>4</v>
      </c>
      <c r="J8" s="13" t="s">
        <v>4</v>
      </c>
      <c r="L8" s="8"/>
      <c r="M8" s="12" t="s">
        <v>12</v>
      </c>
      <c r="N8" s="2">
        <v>4</v>
      </c>
      <c r="O8" s="13" t="s">
        <v>4</v>
      </c>
    </row>
    <row r="9" spans="2:15" ht="15" thickBot="1" x14ac:dyDescent="0.35">
      <c r="B9" s="8"/>
      <c r="C9" s="12" t="s">
        <v>0</v>
      </c>
      <c r="D9" s="2">
        <v>200</v>
      </c>
      <c r="E9" s="13" t="s">
        <v>3</v>
      </c>
      <c r="G9" s="8"/>
      <c r="H9" s="12" t="s">
        <v>0</v>
      </c>
      <c r="I9" s="2">
        <v>200</v>
      </c>
      <c r="J9" s="13" t="s">
        <v>3</v>
      </c>
      <c r="L9" s="8"/>
      <c r="M9" s="12" t="s">
        <v>0</v>
      </c>
      <c r="N9" s="2">
        <v>200</v>
      </c>
      <c r="O9" s="13" t="s">
        <v>3</v>
      </c>
    </row>
    <row r="10" spans="2:15" ht="15" thickBot="1" x14ac:dyDescent="0.35">
      <c r="B10" s="8"/>
      <c r="C10" s="12" t="s">
        <v>13</v>
      </c>
      <c r="D10" s="2">
        <v>0</v>
      </c>
      <c r="E10" s="13" t="s">
        <v>2</v>
      </c>
      <c r="G10" s="8"/>
      <c r="H10" s="12" t="s">
        <v>13</v>
      </c>
      <c r="I10" s="2">
        <v>0</v>
      </c>
      <c r="J10" s="13" t="s">
        <v>2</v>
      </c>
      <c r="L10" s="8"/>
      <c r="M10" s="12" t="s">
        <v>13</v>
      </c>
      <c r="N10" s="2">
        <v>0</v>
      </c>
      <c r="O10" s="13" t="s">
        <v>2</v>
      </c>
    </row>
    <row r="11" spans="2:15" ht="15" thickBot="1" x14ac:dyDescent="0.35">
      <c r="B11" s="8"/>
      <c r="C11" s="12" t="s">
        <v>14</v>
      </c>
      <c r="D11" s="2">
        <v>-1000</v>
      </c>
      <c r="E11" s="13" t="s">
        <v>2</v>
      </c>
      <c r="G11" s="8"/>
      <c r="H11" s="12" t="s">
        <v>14</v>
      </c>
      <c r="I11" s="2">
        <v>-3000</v>
      </c>
      <c r="J11" s="13" t="s">
        <v>2</v>
      </c>
      <c r="L11" s="8"/>
      <c r="M11" s="12" t="s">
        <v>14</v>
      </c>
      <c r="N11" s="2">
        <v>-2500</v>
      </c>
      <c r="O11" s="13" t="s">
        <v>2</v>
      </c>
    </row>
    <row r="12" spans="2:15" ht="15" thickBot="1" x14ac:dyDescent="0.35">
      <c r="B12" s="8"/>
      <c r="C12" s="12" t="s">
        <v>15</v>
      </c>
      <c r="D12" s="2">
        <v>15</v>
      </c>
      <c r="E12" s="13" t="s">
        <v>1</v>
      </c>
      <c r="G12" s="8"/>
      <c r="H12" s="12" t="s">
        <v>15</v>
      </c>
      <c r="I12" s="2">
        <v>50</v>
      </c>
      <c r="J12" s="13" t="s">
        <v>1</v>
      </c>
      <c r="L12" s="8"/>
      <c r="M12" s="12" t="s">
        <v>15</v>
      </c>
      <c r="N12" s="2">
        <v>180</v>
      </c>
      <c r="O12" s="13" t="s">
        <v>1</v>
      </c>
    </row>
    <row r="13" spans="2:15" ht="15" thickBot="1" x14ac:dyDescent="0.35">
      <c r="B13" s="8"/>
      <c r="C13" s="12" t="s">
        <v>16</v>
      </c>
      <c r="D13" s="2">
        <v>45</v>
      </c>
      <c r="E13" s="13" t="s">
        <v>1</v>
      </c>
      <c r="G13" s="8"/>
      <c r="H13" s="12" t="s">
        <v>16</v>
      </c>
      <c r="I13" s="2">
        <v>80</v>
      </c>
      <c r="J13" s="13" t="s">
        <v>1</v>
      </c>
      <c r="L13" s="8"/>
      <c r="M13" s="12" t="s">
        <v>16</v>
      </c>
      <c r="N13" s="2">
        <v>210</v>
      </c>
      <c r="O13" s="13" t="s">
        <v>1</v>
      </c>
    </row>
    <row r="14" spans="2:15" x14ac:dyDescent="0.3">
      <c r="B14" s="8"/>
      <c r="C14" s="9"/>
      <c r="D14" s="4"/>
      <c r="E14" s="10"/>
      <c r="G14" s="8"/>
      <c r="H14" s="9"/>
      <c r="I14" s="4"/>
      <c r="J14" s="10"/>
      <c r="L14" s="8"/>
      <c r="M14" s="9"/>
      <c r="N14" s="4"/>
      <c r="O14" s="10"/>
    </row>
    <row r="15" spans="2:15" x14ac:dyDescent="0.3">
      <c r="B15" s="11" t="s">
        <v>25</v>
      </c>
      <c r="C15" s="9"/>
      <c r="D15" s="4"/>
      <c r="E15" s="10"/>
      <c r="G15" s="11" t="s">
        <v>25</v>
      </c>
      <c r="H15" s="9"/>
      <c r="I15" s="4"/>
      <c r="J15" s="10"/>
      <c r="L15" s="11" t="s">
        <v>25</v>
      </c>
      <c r="M15" s="9"/>
      <c r="N15" s="4"/>
      <c r="O15" s="10"/>
    </row>
    <row r="16" spans="2:15" x14ac:dyDescent="0.3">
      <c r="B16" s="8"/>
      <c r="C16" s="14" t="s">
        <v>20</v>
      </c>
      <c r="D16" s="1">
        <f>AVERAGE(D$5:D$6)</f>
        <v>4.5</v>
      </c>
      <c r="E16" s="13" t="s">
        <v>4</v>
      </c>
      <c r="G16" s="8"/>
      <c r="H16" s="14" t="s">
        <v>20</v>
      </c>
      <c r="I16" s="1">
        <f>AVERAGE(I$5:I$6)</f>
        <v>4.5</v>
      </c>
      <c r="J16" s="13" t="s">
        <v>4</v>
      </c>
      <c r="L16" s="8"/>
      <c r="M16" s="14" t="s">
        <v>20</v>
      </c>
      <c r="N16" s="1">
        <f>AVERAGE(N$5:N$6)</f>
        <v>4.5</v>
      </c>
      <c r="O16" s="13" t="s">
        <v>4</v>
      </c>
    </row>
    <row r="17" spans="2:15" x14ac:dyDescent="0.3">
      <c r="B17" s="8"/>
      <c r="C17" s="14" t="s">
        <v>21</v>
      </c>
      <c r="D17" s="1">
        <f>AVERAGE(D$7:D$8)</f>
        <v>2.25</v>
      </c>
      <c r="E17" s="13" t="s">
        <v>4</v>
      </c>
      <c r="G17" s="8"/>
      <c r="H17" s="14" t="s">
        <v>21</v>
      </c>
      <c r="I17" s="1">
        <f>AVERAGE(I$7:I$8)</f>
        <v>2.25</v>
      </c>
      <c r="J17" s="13" t="s">
        <v>4</v>
      </c>
      <c r="L17" s="8"/>
      <c r="M17" s="14" t="s">
        <v>21</v>
      </c>
      <c r="N17" s="1">
        <f>AVERAGE(N$7:N$8)</f>
        <v>2.25</v>
      </c>
      <c r="O17" s="13" t="s">
        <v>4</v>
      </c>
    </row>
    <row r="18" spans="2:15" x14ac:dyDescent="0.3">
      <c r="B18" s="8"/>
      <c r="C18" s="14" t="s">
        <v>22</v>
      </c>
      <c r="D18" s="1">
        <f>AVERAGE(D$12:D$13) * 1000000000</f>
        <v>30000000000</v>
      </c>
      <c r="E18" s="13" t="s">
        <v>8</v>
      </c>
      <c r="G18" s="8"/>
      <c r="H18" s="14" t="s">
        <v>22</v>
      </c>
      <c r="I18" s="1">
        <f>AVERAGE(I$12:I$13) * 1000000000</f>
        <v>65000000000</v>
      </c>
      <c r="J18" s="13" t="s">
        <v>8</v>
      </c>
      <c r="L18" s="8"/>
      <c r="M18" s="14" t="s">
        <v>22</v>
      </c>
      <c r="N18" s="1">
        <f>AVERAGE(N$12:N$13) * 1000000000</f>
        <v>195000000000</v>
      </c>
      <c r="O18" s="13" t="s">
        <v>8</v>
      </c>
    </row>
    <row r="19" spans="2:15" x14ac:dyDescent="0.3">
      <c r="B19" s="8"/>
      <c r="C19" s="14" t="s">
        <v>23</v>
      </c>
      <c r="D19" s="1">
        <f>AVERAGE(D$10:D$11) *1000</f>
        <v>-500000</v>
      </c>
      <c r="E19" s="13" t="s">
        <v>7</v>
      </c>
      <c r="G19" s="8"/>
      <c r="H19" s="14" t="s">
        <v>23</v>
      </c>
      <c r="I19" s="1">
        <f>AVERAGE(I$10:I$11) *1000</f>
        <v>-1500000</v>
      </c>
      <c r="J19" s="13" t="s">
        <v>7</v>
      </c>
      <c r="L19" s="8"/>
      <c r="M19" s="14" t="s">
        <v>23</v>
      </c>
      <c r="N19" s="1">
        <f>AVERAGE(N$10:N$11) *1000</f>
        <v>-1250000</v>
      </c>
      <c r="O19" s="13" t="s">
        <v>7</v>
      </c>
    </row>
    <row r="20" spans="2:15" x14ac:dyDescent="0.3">
      <c r="B20" s="8"/>
      <c r="C20" s="14"/>
      <c r="D20" s="4"/>
      <c r="E20" s="13"/>
      <c r="G20" s="8"/>
      <c r="H20" s="14"/>
      <c r="I20" s="4"/>
      <c r="J20" s="13"/>
      <c r="L20" s="8"/>
      <c r="M20" s="14"/>
      <c r="N20" s="4"/>
      <c r="O20" s="13"/>
    </row>
    <row r="21" spans="2:15" x14ac:dyDescent="0.3">
      <c r="B21" s="8"/>
      <c r="C21" s="14" t="s">
        <v>24</v>
      </c>
      <c r="D21" s="1">
        <f>D$16/D$9</f>
        <v>2.2499999999999999E-2</v>
      </c>
      <c r="E21" s="13" t="s">
        <v>4</v>
      </c>
      <c r="G21" s="8"/>
      <c r="H21" s="14" t="s">
        <v>24</v>
      </c>
      <c r="I21" s="1">
        <f>I$16/I$9</f>
        <v>2.2499999999999999E-2</v>
      </c>
      <c r="J21" s="13" t="s">
        <v>4</v>
      </c>
      <c r="L21" s="8"/>
      <c r="M21" s="14" t="s">
        <v>24</v>
      </c>
      <c r="N21" s="1">
        <f>N$16/N$9</f>
        <v>2.2499999999999999E-2</v>
      </c>
      <c r="O21" s="13" t="s">
        <v>4</v>
      </c>
    </row>
    <row r="22" spans="2:15" x14ac:dyDescent="0.3">
      <c r="B22" s="8"/>
      <c r="C22" s="14"/>
      <c r="D22" s="4"/>
      <c r="E22" s="13"/>
      <c r="G22" s="8"/>
      <c r="H22" s="14"/>
      <c r="I22" s="4"/>
      <c r="J22" s="13"/>
      <c r="L22" s="8"/>
      <c r="M22" s="14"/>
      <c r="N22" s="4"/>
      <c r="O22" s="13"/>
    </row>
    <row r="23" spans="2:15" x14ac:dyDescent="0.3">
      <c r="B23" s="8"/>
      <c r="C23" s="14" t="s">
        <v>5</v>
      </c>
      <c r="D23" s="1">
        <v>0.01</v>
      </c>
      <c r="E23" s="13" t="s">
        <v>17</v>
      </c>
      <c r="G23" s="8"/>
      <c r="H23" s="14" t="s">
        <v>5</v>
      </c>
      <c r="I23" s="1">
        <v>1.4999999999999999E-2</v>
      </c>
      <c r="J23" s="13" t="s">
        <v>17</v>
      </c>
      <c r="L23" s="8"/>
      <c r="M23" s="14" t="s">
        <v>5</v>
      </c>
      <c r="N23" s="1">
        <v>4.0000000000000001E-3</v>
      </c>
      <c r="O23" s="13" t="s">
        <v>17</v>
      </c>
    </row>
    <row r="24" spans="2:15" x14ac:dyDescent="0.3">
      <c r="B24" s="8"/>
      <c r="C24" s="14"/>
      <c r="D24" s="4"/>
      <c r="E24" s="13"/>
      <c r="G24" s="8"/>
      <c r="H24" s="14"/>
      <c r="I24" s="4"/>
      <c r="J24" s="13"/>
      <c r="L24" s="8"/>
      <c r="M24" s="14"/>
      <c r="N24" s="4"/>
      <c r="O24" s="13"/>
    </row>
    <row r="25" spans="2:15" x14ac:dyDescent="0.3">
      <c r="B25" s="8"/>
      <c r="C25" s="14" t="s">
        <v>33</v>
      </c>
      <c r="D25" s="1">
        <f>D$23^2/6 + D$17^2*D$23/2</f>
        <v>2.532916666666667E-2</v>
      </c>
      <c r="E25" s="13" t="s">
        <v>18</v>
      </c>
      <c r="G25" s="8"/>
      <c r="H25" s="14" t="s">
        <v>33</v>
      </c>
      <c r="I25" s="1">
        <f>I$23^2/6 + I$17^2*I$23/2</f>
        <v>3.8006249999999998E-2</v>
      </c>
      <c r="J25" s="13" t="s">
        <v>18</v>
      </c>
      <c r="L25" s="8"/>
      <c r="M25" s="14" t="s">
        <v>33</v>
      </c>
      <c r="N25" s="1">
        <f>N$23^2/6 + N$17^2*N$23/2</f>
        <v>1.0127666666666667E-2</v>
      </c>
      <c r="O25" s="13" t="s">
        <v>18</v>
      </c>
    </row>
    <row r="26" spans="2:15" x14ac:dyDescent="0.3">
      <c r="B26" s="8"/>
      <c r="C26" s="14" t="s">
        <v>34</v>
      </c>
      <c r="D26" s="1">
        <f>ABS((D$19*D$16^3)/(3*D$18*D$25))</f>
        <v>1.9986839940779728E-2</v>
      </c>
      <c r="E26" s="13" t="s">
        <v>4</v>
      </c>
      <c r="G26" s="8"/>
      <c r="H26" s="14" t="s">
        <v>34</v>
      </c>
      <c r="I26" s="1">
        <f>ABS((I$19*I$16^3)/(3*I$18*I$25))</f>
        <v>1.8443322834048044E-2</v>
      </c>
      <c r="J26" s="13" t="s">
        <v>4</v>
      </c>
      <c r="L26" s="8"/>
      <c r="M26" s="14" t="s">
        <v>34</v>
      </c>
      <c r="N26" s="1">
        <f>ABS((N$19*N$16^3)/(3*N$18*N$25))</f>
        <v>1.9225705670428049E-2</v>
      </c>
      <c r="O26" s="13" t="s">
        <v>4</v>
      </c>
    </row>
    <row r="27" spans="2:15" ht="15" thickBot="1" x14ac:dyDescent="0.35">
      <c r="B27" s="8"/>
      <c r="C27" s="9"/>
      <c r="D27" s="4"/>
      <c r="E27" s="10"/>
      <c r="G27" s="8"/>
      <c r="H27" s="9"/>
      <c r="I27" s="4"/>
      <c r="J27" s="10"/>
      <c r="L27" s="8"/>
      <c r="M27" s="9"/>
      <c r="N27" s="4"/>
      <c r="O27" s="10"/>
    </row>
    <row r="28" spans="2:15" ht="15" thickBot="1" x14ac:dyDescent="0.35">
      <c r="B28" s="5"/>
      <c r="C28" s="6" t="s">
        <v>6</v>
      </c>
      <c r="D28" s="15">
        <f>D$26-D$21</f>
        <v>-2.5131600592202714E-3</v>
      </c>
      <c r="E28" s="7" t="s">
        <v>19</v>
      </c>
      <c r="G28" s="5"/>
      <c r="H28" s="6" t="s">
        <v>6</v>
      </c>
      <c r="I28" s="15">
        <f>I$26-I$21</f>
        <v>-4.0566771659519552E-3</v>
      </c>
      <c r="J28" s="7" t="s">
        <v>19</v>
      </c>
      <c r="L28" s="5"/>
      <c r="M28" s="6" t="s">
        <v>6</v>
      </c>
      <c r="N28" s="15">
        <f>N$26-N$21</f>
        <v>-3.2742943295719501E-3</v>
      </c>
      <c r="O28" s="7" t="s">
        <v>19</v>
      </c>
    </row>
    <row r="29" spans="2:15" x14ac:dyDescent="0.3">
      <c r="B29" s="16"/>
      <c r="C29" s="17"/>
      <c r="D29" s="18"/>
      <c r="E29" s="19"/>
      <c r="G29" s="16"/>
      <c r="H29" s="17"/>
      <c r="I29" s="18"/>
      <c r="J29" s="19"/>
      <c r="L29" s="16"/>
      <c r="M29" s="17"/>
      <c r="N29" s="18"/>
      <c r="O29" s="19"/>
    </row>
    <row r="30" spans="2:15" x14ac:dyDescent="0.3">
      <c r="B30" s="11" t="s">
        <v>30</v>
      </c>
      <c r="C30" s="9"/>
      <c r="D30" s="4"/>
      <c r="E30" s="10"/>
      <c r="G30" s="11" t="s">
        <v>30</v>
      </c>
      <c r="H30" s="9"/>
      <c r="I30" s="4"/>
      <c r="J30" s="10"/>
      <c r="L30" s="11" t="s">
        <v>30</v>
      </c>
      <c r="M30" s="9"/>
      <c r="N30" s="4"/>
      <c r="O30" s="10"/>
    </row>
    <row r="31" spans="2:15" x14ac:dyDescent="0.3">
      <c r="B31" s="11"/>
      <c r="C31" s="12" t="s">
        <v>35</v>
      </c>
      <c r="D31" s="1">
        <v>2</v>
      </c>
      <c r="E31" s="13" t="s">
        <v>3</v>
      </c>
      <c r="G31" s="11"/>
      <c r="H31" s="12" t="s">
        <v>35</v>
      </c>
      <c r="I31" s="1">
        <v>2</v>
      </c>
      <c r="J31" s="13" t="s">
        <v>3</v>
      </c>
      <c r="L31" s="11"/>
      <c r="M31" s="12" t="s">
        <v>35</v>
      </c>
      <c r="N31" s="1">
        <v>2</v>
      </c>
      <c r="O31" s="13" t="s">
        <v>3</v>
      </c>
    </row>
    <row r="32" spans="2:15" x14ac:dyDescent="0.3">
      <c r="B32" s="8"/>
      <c r="C32" s="12" t="s">
        <v>31</v>
      </c>
      <c r="D32" s="1">
        <f>D$23/D$31</f>
        <v>5.0000000000000001E-3</v>
      </c>
      <c r="E32" s="13" t="s">
        <v>17</v>
      </c>
      <c r="G32" s="8"/>
      <c r="H32" s="12" t="s">
        <v>31</v>
      </c>
      <c r="I32" s="1">
        <f>I$23/I$31</f>
        <v>7.4999999999999997E-3</v>
      </c>
      <c r="J32" s="13" t="s">
        <v>17</v>
      </c>
      <c r="L32" s="8"/>
      <c r="M32" s="12" t="s">
        <v>31</v>
      </c>
      <c r="N32" s="1">
        <f>N$23/N$31</f>
        <v>2E-3</v>
      </c>
      <c r="O32" s="13" t="s">
        <v>17</v>
      </c>
    </row>
    <row r="33" spans="2:15" x14ac:dyDescent="0.3">
      <c r="B33" s="8"/>
      <c r="C33" s="12" t="s">
        <v>32</v>
      </c>
      <c r="D33" s="1">
        <f>D$23*D$31</f>
        <v>0.02</v>
      </c>
      <c r="E33" s="13" t="s">
        <v>17</v>
      </c>
      <c r="G33" s="8"/>
      <c r="H33" s="12" t="s">
        <v>32</v>
      </c>
      <c r="I33" s="1">
        <f>I$23*I$31</f>
        <v>0.03</v>
      </c>
      <c r="J33" s="13" t="s">
        <v>17</v>
      </c>
      <c r="L33" s="8"/>
      <c r="M33" s="12" t="s">
        <v>32</v>
      </c>
      <c r="N33" s="1">
        <f>N$23*N$31</f>
        <v>8.0000000000000002E-3</v>
      </c>
      <c r="O33" s="13" t="s">
        <v>17</v>
      </c>
    </row>
    <row r="34" spans="2:15" ht="15" thickBot="1" x14ac:dyDescent="0.35">
      <c r="B34" s="20"/>
      <c r="C34" s="21"/>
      <c r="D34" s="22"/>
      <c r="E34" s="23"/>
      <c r="G34" s="20"/>
      <c r="H34" s="21"/>
      <c r="I34" s="22"/>
      <c r="J34" s="23"/>
      <c r="L34" s="20"/>
      <c r="M34" s="21"/>
      <c r="N34" s="22"/>
      <c r="O34" s="23"/>
    </row>
  </sheetData>
  <mergeCells count="3">
    <mergeCell ref="B2:E2"/>
    <mergeCell ref="G2:J2"/>
    <mergeCell ref="L2:O2"/>
  </mergeCells>
  <conditionalFormatting sqref="N28">
    <cfRule type="cellIs" dxfId="4" priority="3" operator="lessThanOrEqual">
      <formula>0</formula>
    </cfRule>
  </conditionalFormatting>
  <conditionalFormatting sqref="I28">
    <cfRule type="cellIs" dxfId="3" priority="2" operator="lessThanOrEqual">
      <formula>0</formula>
    </cfRule>
  </conditionalFormatting>
  <conditionalFormatting sqref="D28">
    <cfRule type="cellIs" dxfId="2" priority="1" operator="lessThanOr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BE86-2ABA-484A-9FD4-8E16AC745375}">
  <dimension ref="B1:O34"/>
  <sheetViews>
    <sheetView zoomScale="145" zoomScaleNormal="145" workbookViewId="0">
      <selection activeCell="D28" sqref="D28"/>
    </sheetView>
  </sheetViews>
  <sheetFormatPr defaultRowHeight="14.4" x14ac:dyDescent="0.3"/>
  <sheetData>
    <row r="1" spans="2:15" ht="15" thickBot="1" x14ac:dyDescent="0.35"/>
    <row r="2" spans="2:15" ht="15" thickBot="1" x14ac:dyDescent="0.35">
      <c r="B2" s="24" t="s">
        <v>36</v>
      </c>
      <c r="C2" s="25"/>
      <c r="D2" s="25"/>
      <c r="E2" s="26"/>
      <c r="G2" s="24" t="s">
        <v>37</v>
      </c>
      <c r="H2" s="25"/>
      <c r="I2" s="25"/>
      <c r="J2" s="26"/>
      <c r="L2" s="24" t="s">
        <v>38</v>
      </c>
      <c r="M2" s="25"/>
      <c r="N2" s="25"/>
      <c r="O2" s="26"/>
    </row>
    <row r="3" spans="2:15" x14ac:dyDescent="0.3">
      <c r="B3" s="8"/>
      <c r="C3" s="9"/>
      <c r="D3" s="4"/>
      <c r="E3" s="10"/>
      <c r="G3" s="8"/>
      <c r="H3" s="9"/>
      <c r="I3" s="4"/>
      <c r="J3" s="10"/>
      <c r="L3" s="8"/>
      <c r="M3" s="9"/>
      <c r="N3" s="4"/>
      <c r="O3" s="10"/>
    </row>
    <row r="4" spans="2:15" ht="15" thickBot="1" x14ac:dyDescent="0.35">
      <c r="B4" s="11" t="s">
        <v>26</v>
      </c>
      <c r="C4" s="9"/>
      <c r="D4" s="4"/>
      <c r="E4" s="10"/>
      <c r="G4" s="11" t="s">
        <v>26</v>
      </c>
      <c r="H4" s="9"/>
      <c r="I4" s="4"/>
      <c r="J4" s="10"/>
      <c r="L4" s="11" t="s">
        <v>26</v>
      </c>
      <c r="M4" s="9"/>
      <c r="N4" s="4"/>
      <c r="O4" s="10"/>
    </row>
    <row r="5" spans="2:15" ht="15" thickBot="1" x14ac:dyDescent="0.35">
      <c r="B5" s="8"/>
      <c r="C5" s="12" t="s">
        <v>9</v>
      </c>
      <c r="D5" s="2">
        <v>2</v>
      </c>
      <c r="E5" s="13" t="s">
        <v>4</v>
      </c>
      <c r="G5" s="8"/>
      <c r="H5" s="12" t="s">
        <v>9</v>
      </c>
      <c r="I5" s="2">
        <v>2</v>
      </c>
      <c r="J5" s="13" t="s">
        <v>4</v>
      </c>
      <c r="L5" s="8"/>
      <c r="M5" s="12" t="s">
        <v>9</v>
      </c>
      <c r="N5" s="2">
        <v>2</v>
      </c>
      <c r="O5" s="13" t="s">
        <v>4</v>
      </c>
    </row>
    <row r="6" spans="2:15" ht="15" thickBot="1" x14ac:dyDescent="0.35">
      <c r="B6" s="8"/>
      <c r="C6" s="12" t="s">
        <v>10</v>
      </c>
      <c r="D6" s="2">
        <v>16</v>
      </c>
      <c r="E6" s="13" t="s">
        <v>4</v>
      </c>
      <c r="G6" s="8"/>
      <c r="H6" s="12" t="s">
        <v>10</v>
      </c>
      <c r="I6" s="2">
        <v>16</v>
      </c>
      <c r="J6" s="13" t="s">
        <v>4</v>
      </c>
      <c r="L6" s="8"/>
      <c r="M6" s="12" t="s">
        <v>10</v>
      </c>
      <c r="N6" s="2">
        <v>16</v>
      </c>
      <c r="O6" s="13" t="s">
        <v>4</v>
      </c>
    </row>
    <row r="7" spans="2:15" ht="15" thickBot="1" x14ac:dyDescent="0.35">
      <c r="B7" s="8"/>
      <c r="C7" s="12" t="s">
        <v>11</v>
      </c>
      <c r="D7" s="2">
        <v>0.5</v>
      </c>
      <c r="E7" s="13" t="s">
        <v>4</v>
      </c>
      <c r="G7" s="8"/>
      <c r="H7" s="12" t="s">
        <v>11</v>
      </c>
      <c r="I7" s="2">
        <v>0.5</v>
      </c>
      <c r="J7" s="13" t="s">
        <v>4</v>
      </c>
      <c r="L7" s="8"/>
      <c r="M7" s="12" t="s">
        <v>11</v>
      </c>
      <c r="N7" s="2">
        <v>0.5</v>
      </c>
      <c r="O7" s="13" t="s">
        <v>4</v>
      </c>
    </row>
    <row r="8" spans="2:15" ht="15" thickBot="1" x14ac:dyDescent="0.35">
      <c r="B8" s="8"/>
      <c r="C8" s="12" t="s">
        <v>12</v>
      </c>
      <c r="D8" s="2">
        <v>4</v>
      </c>
      <c r="E8" s="13" t="s">
        <v>4</v>
      </c>
      <c r="G8" s="8"/>
      <c r="H8" s="12" t="s">
        <v>12</v>
      </c>
      <c r="I8" s="2">
        <v>4</v>
      </c>
      <c r="J8" s="13" t="s">
        <v>4</v>
      </c>
      <c r="L8" s="8"/>
      <c r="M8" s="12" t="s">
        <v>12</v>
      </c>
      <c r="N8" s="2">
        <v>4</v>
      </c>
      <c r="O8" s="13" t="s">
        <v>4</v>
      </c>
    </row>
    <row r="9" spans="2:15" ht="15" thickBot="1" x14ac:dyDescent="0.35">
      <c r="B9" s="8"/>
      <c r="C9" s="12" t="s">
        <v>0</v>
      </c>
      <c r="D9" s="2">
        <v>500</v>
      </c>
      <c r="E9" s="13" t="s">
        <v>3</v>
      </c>
      <c r="G9" s="8"/>
      <c r="H9" s="12" t="s">
        <v>0</v>
      </c>
      <c r="I9" s="2">
        <v>500</v>
      </c>
      <c r="J9" s="13" t="s">
        <v>3</v>
      </c>
      <c r="L9" s="8"/>
      <c r="M9" s="12" t="s">
        <v>0</v>
      </c>
      <c r="N9" s="2">
        <v>500</v>
      </c>
      <c r="O9" s="13" t="s">
        <v>3</v>
      </c>
    </row>
    <row r="10" spans="2:15" ht="15" thickBot="1" x14ac:dyDescent="0.35">
      <c r="B10" s="8"/>
      <c r="C10" s="12" t="s">
        <v>13</v>
      </c>
      <c r="D10" s="2">
        <v>0</v>
      </c>
      <c r="E10" s="13" t="s">
        <v>2</v>
      </c>
      <c r="G10" s="8"/>
      <c r="H10" s="12" t="s">
        <v>13</v>
      </c>
      <c r="I10" s="2">
        <v>0</v>
      </c>
      <c r="J10" s="13" t="s">
        <v>2</v>
      </c>
      <c r="L10" s="8"/>
      <c r="M10" s="12" t="s">
        <v>13</v>
      </c>
      <c r="N10" s="2">
        <v>0</v>
      </c>
      <c r="O10" s="13" t="s">
        <v>2</v>
      </c>
    </row>
    <row r="11" spans="2:15" ht="15" thickBot="1" x14ac:dyDescent="0.35">
      <c r="B11" s="8"/>
      <c r="C11" s="12" t="s">
        <v>14</v>
      </c>
      <c r="D11" s="2">
        <v>-1000</v>
      </c>
      <c r="E11" s="13" t="s">
        <v>2</v>
      </c>
      <c r="G11" s="8"/>
      <c r="H11" s="12" t="s">
        <v>14</v>
      </c>
      <c r="I11" s="2">
        <v>-3000</v>
      </c>
      <c r="J11" s="13" t="s">
        <v>2</v>
      </c>
      <c r="L11" s="8"/>
      <c r="M11" s="12" t="s">
        <v>14</v>
      </c>
      <c r="N11" s="2">
        <v>-2500</v>
      </c>
      <c r="O11" s="13" t="s">
        <v>2</v>
      </c>
    </row>
    <row r="12" spans="2:15" ht="15" thickBot="1" x14ac:dyDescent="0.35">
      <c r="B12" s="8"/>
      <c r="C12" s="12" t="s">
        <v>15</v>
      </c>
      <c r="D12" s="2">
        <v>15</v>
      </c>
      <c r="E12" s="13" t="s">
        <v>1</v>
      </c>
      <c r="G12" s="8"/>
      <c r="H12" s="12" t="s">
        <v>15</v>
      </c>
      <c r="I12" s="2">
        <v>50</v>
      </c>
      <c r="J12" s="13" t="s">
        <v>1</v>
      </c>
      <c r="L12" s="8"/>
      <c r="M12" s="12" t="s">
        <v>15</v>
      </c>
      <c r="N12" s="2">
        <v>180</v>
      </c>
      <c r="O12" s="13" t="s">
        <v>1</v>
      </c>
    </row>
    <row r="13" spans="2:15" ht="15" thickBot="1" x14ac:dyDescent="0.35">
      <c r="B13" s="8"/>
      <c r="C13" s="12" t="s">
        <v>16</v>
      </c>
      <c r="D13" s="2">
        <v>45</v>
      </c>
      <c r="E13" s="13" t="s">
        <v>1</v>
      </c>
      <c r="G13" s="8"/>
      <c r="H13" s="12" t="s">
        <v>16</v>
      </c>
      <c r="I13" s="2">
        <v>80</v>
      </c>
      <c r="J13" s="13" t="s">
        <v>1</v>
      </c>
      <c r="L13" s="8"/>
      <c r="M13" s="12" t="s">
        <v>16</v>
      </c>
      <c r="N13" s="2">
        <v>210</v>
      </c>
      <c r="O13" s="13" t="s">
        <v>1</v>
      </c>
    </row>
    <row r="14" spans="2:15" x14ac:dyDescent="0.3">
      <c r="B14" s="8"/>
      <c r="C14" s="9"/>
      <c r="D14" s="4"/>
      <c r="E14" s="10"/>
      <c r="G14" s="8"/>
      <c r="H14" s="9"/>
      <c r="I14" s="4"/>
      <c r="J14" s="10"/>
      <c r="L14" s="8"/>
      <c r="M14" s="9"/>
      <c r="N14" s="4"/>
      <c r="O14" s="10"/>
    </row>
    <row r="15" spans="2:15" x14ac:dyDescent="0.3">
      <c r="B15" s="11" t="s">
        <v>25</v>
      </c>
      <c r="C15" s="9"/>
      <c r="D15" s="4"/>
      <c r="E15" s="10"/>
      <c r="G15" s="11" t="s">
        <v>25</v>
      </c>
      <c r="H15" s="9"/>
      <c r="I15" s="4"/>
      <c r="J15" s="10"/>
      <c r="L15" s="11" t="s">
        <v>25</v>
      </c>
      <c r="M15" s="9"/>
      <c r="N15" s="4"/>
      <c r="O15" s="10"/>
    </row>
    <row r="16" spans="2:15" x14ac:dyDescent="0.3">
      <c r="B16" s="8"/>
      <c r="C16" s="14" t="s">
        <v>20</v>
      </c>
      <c r="D16" s="1">
        <f>AVERAGE(D$5:D$6)</f>
        <v>9</v>
      </c>
      <c r="E16" s="13" t="s">
        <v>4</v>
      </c>
      <c r="G16" s="8"/>
      <c r="H16" s="14" t="s">
        <v>20</v>
      </c>
      <c r="I16" s="1">
        <f>AVERAGE(I$5:I$6)</f>
        <v>9</v>
      </c>
      <c r="J16" s="13" t="s">
        <v>4</v>
      </c>
      <c r="L16" s="8"/>
      <c r="M16" s="14" t="s">
        <v>20</v>
      </c>
      <c r="N16" s="1">
        <f>AVERAGE(N$5:N$6)</f>
        <v>9</v>
      </c>
      <c r="O16" s="13" t="s">
        <v>4</v>
      </c>
    </row>
    <row r="17" spans="2:15" x14ac:dyDescent="0.3">
      <c r="B17" s="8"/>
      <c r="C17" s="14" t="s">
        <v>21</v>
      </c>
      <c r="D17" s="1">
        <f>AVERAGE(D$7:D$8)</f>
        <v>2.25</v>
      </c>
      <c r="E17" s="13" t="s">
        <v>4</v>
      </c>
      <c r="G17" s="8"/>
      <c r="H17" s="14" t="s">
        <v>21</v>
      </c>
      <c r="I17" s="1">
        <f>AVERAGE(I$7:I$8)</f>
        <v>2.25</v>
      </c>
      <c r="J17" s="13" t="s">
        <v>4</v>
      </c>
      <c r="L17" s="8"/>
      <c r="M17" s="14" t="s">
        <v>21</v>
      </c>
      <c r="N17" s="1">
        <f>AVERAGE(N$7:N$8)</f>
        <v>2.25</v>
      </c>
      <c r="O17" s="13" t="s">
        <v>4</v>
      </c>
    </row>
    <row r="18" spans="2:15" x14ac:dyDescent="0.3">
      <c r="B18" s="8"/>
      <c r="C18" s="14" t="s">
        <v>22</v>
      </c>
      <c r="D18" s="1">
        <f>AVERAGE(D$12:D$13) * 1000000000</f>
        <v>30000000000</v>
      </c>
      <c r="E18" s="13" t="s">
        <v>8</v>
      </c>
      <c r="G18" s="8"/>
      <c r="H18" s="14" t="s">
        <v>22</v>
      </c>
      <c r="I18" s="1">
        <f>AVERAGE(I$12:I$13) * 1000000000</f>
        <v>65000000000</v>
      </c>
      <c r="J18" s="13" t="s">
        <v>8</v>
      </c>
      <c r="L18" s="8"/>
      <c r="M18" s="14" t="s">
        <v>22</v>
      </c>
      <c r="N18" s="1">
        <f>AVERAGE(N$12:N$13) * 1000000000</f>
        <v>195000000000</v>
      </c>
      <c r="O18" s="13" t="s">
        <v>8</v>
      </c>
    </row>
    <row r="19" spans="2:15" x14ac:dyDescent="0.3">
      <c r="B19" s="8"/>
      <c r="C19" s="14" t="s">
        <v>23</v>
      </c>
      <c r="D19" s="1">
        <f>AVERAGE(D$10:D$11) *1000</f>
        <v>-500000</v>
      </c>
      <c r="E19" s="13" t="s">
        <v>7</v>
      </c>
      <c r="G19" s="8"/>
      <c r="H19" s="14" t="s">
        <v>23</v>
      </c>
      <c r="I19" s="1">
        <f>AVERAGE(I$10:I$11) *1000</f>
        <v>-1500000</v>
      </c>
      <c r="J19" s="13" t="s">
        <v>7</v>
      </c>
      <c r="L19" s="8"/>
      <c r="M19" s="14" t="s">
        <v>23</v>
      </c>
      <c r="N19" s="1">
        <f>AVERAGE(N$10:N$11) *1000</f>
        <v>-1250000</v>
      </c>
      <c r="O19" s="13" t="s">
        <v>7</v>
      </c>
    </row>
    <row r="20" spans="2:15" x14ac:dyDescent="0.3">
      <c r="B20" s="8"/>
      <c r="C20" s="14"/>
      <c r="D20" s="4"/>
      <c r="E20" s="13"/>
      <c r="G20" s="8"/>
      <c r="H20" s="14"/>
      <c r="I20" s="4"/>
      <c r="J20" s="13"/>
      <c r="L20" s="8"/>
      <c r="M20" s="14"/>
      <c r="N20" s="4"/>
      <c r="O20" s="13"/>
    </row>
    <row r="21" spans="2:15" x14ac:dyDescent="0.3">
      <c r="B21" s="8"/>
      <c r="C21" s="14" t="s">
        <v>24</v>
      </c>
      <c r="D21" s="1">
        <f>D$16/D$9</f>
        <v>1.7999999999999999E-2</v>
      </c>
      <c r="E21" s="13" t="s">
        <v>4</v>
      </c>
      <c r="G21" s="8"/>
      <c r="H21" s="14" t="s">
        <v>24</v>
      </c>
      <c r="I21" s="1">
        <f>I$16/I$9</f>
        <v>1.7999999999999999E-2</v>
      </c>
      <c r="J21" s="13" t="s">
        <v>4</v>
      </c>
      <c r="L21" s="8"/>
      <c r="M21" s="14" t="s">
        <v>24</v>
      </c>
      <c r="N21" s="1">
        <f>N$16/N$9</f>
        <v>1.7999999999999999E-2</v>
      </c>
      <c r="O21" s="13" t="s">
        <v>4</v>
      </c>
    </row>
    <row r="22" spans="2:15" x14ac:dyDescent="0.3">
      <c r="B22" s="8"/>
      <c r="C22" s="14"/>
      <c r="D22" s="4"/>
      <c r="E22" s="13"/>
      <c r="G22" s="8"/>
      <c r="H22" s="14"/>
      <c r="I22" s="4"/>
      <c r="J22" s="13"/>
      <c r="L22" s="8"/>
      <c r="M22" s="14"/>
      <c r="N22" s="4"/>
      <c r="O22" s="13"/>
    </row>
    <row r="23" spans="2:15" x14ac:dyDescent="0.3">
      <c r="B23" s="8"/>
      <c r="C23" s="14" t="s">
        <v>5</v>
      </c>
      <c r="D23" s="1">
        <v>0.01</v>
      </c>
      <c r="E23" s="13" t="s">
        <v>17</v>
      </c>
      <c r="G23" s="8"/>
      <c r="H23" s="14" t="s">
        <v>5</v>
      </c>
      <c r="I23" s="1">
        <v>1.4999999999999999E-2</v>
      </c>
      <c r="J23" s="13" t="s">
        <v>17</v>
      </c>
      <c r="L23" s="8"/>
      <c r="M23" s="14" t="s">
        <v>5</v>
      </c>
      <c r="N23" s="1">
        <v>4.0000000000000001E-3</v>
      </c>
      <c r="O23" s="13" t="s">
        <v>17</v>
      </c>
    </row>
    <row r="24" spans="2:15" x14ac:dyDescent="0.3">
      <c r="B24" s="8"/>
      <c r="C24" s="14"/>
      <c r="D24" s="4"/>
      <c r="E24" s="13"/>
      <c r="G24" s="8"/>
      <c r="H24" s="14"/>
      <c r="I24" s="4"/>
      <c r="J24" s="13"/>
      <c r="L24" s="8"/>
      <c r="M24" s="14"/>
      <c r="N24" s="4"/>
      <c r="O24" s="13"/>
    </row>
    <row r="25" spans="2:15" x14ac:dyDescent="0.3">
      <c r="B25" s="8"/>
      <c r="C25" s="14" t="s">
        <v>33</v>
      </c>
      <c r="D25" s="1">
        <f>D$23^2/6 + D$17^2*D$23/2</f>
        <v>2.532916666666667E-2</v>
      </c>
      <c r="E25" s="13" t="s">
        <v>18</v>
      </c>
      <c r="G25" s="8"/>
      <c r="H25" s="14" t="s">
        <v>33</v>
      </c>
      <c r="I25" s="1">
        <f>I$23^2/6 + I$17^2*I$23/2</f>
        <v>3.8006249999999998E-2</v>
      </c>
      <c r="J25" s="13" t="s">
        <v>18</v>
      </c>
      <c r="L25" s="8"/>
      <c r="M25" s="14" t="s">
        <v>33</v>
      </c>
      <c r="N25" s="1">
        <f>N$23^2/6 + N$17^2*N$23/2</f>
        <v>1.0127666666666667E-2</v>
      </c>
      <c r="O25" s="13" t="s">
        <v>18</v>
      </c>
    </row>
    <row r="26" spans="2:15" x14ac:dyDescent="0.3">
      <c r="B26" s="8"/>
      <c r="C26" s="14" t="s">
        <v>34</v>
      </c>
      <c r="D26" s="1">
        <f>ABS((D$19*D$16^3)/(48*D$18*D$25))</f>
        <v>9.9934199703898639E-3</v>
      </c>
      <c r="E26" s="13" t="s">
        <v>4</v>
      </c>
      <c r="G26" s="8"/>
      <c r="H26" s="14" t="s">
        <v>34</v>
      </c>
      <c r="I26" s="1">
        <f>ABS((I$19*I$16^3)/(48*I$18*I$25))</f>
        <v>9.221661417024022E-3</v>
      </c>
      <c r="J26" s="13" t="s">
        <v>4</v>
      </c>
      <c r="L26" s="8"/>
      <c r="M26" s="14" t="s">
        <v>34</v>
      </c>
      <c r="N26" s="1">
        <f>ABS((N$19*N$16^3)/(48*N$18*N$25))</f>
        <v>9.6128528352140245E-3</v>
      </c>
      <c r="O26" s="13" t="s">
        <v>4</v>
      </c>
    </row>
    <row r="27" spans="2:15" ht="15" thickBot="1" x14ac:dyDescent="0.35">
      <c r="B27" s="8"/>
      <c r="C27" s="9"/>
      <c r="D27" s="4"/>
      <c r="E27" s="10"/>
      <c r="G27" s="8"/>
      <c r="H27" s="9"/>
      <c r="I27" s="4"/>
      <c r="J27" s="10"/>
      <c r="L27" s="8"/>
      <c r="M27" s="9"/>
      <c r="N27" s="4"/>
      <c r="O27" s="10"/>
    </row>
    <row r="28" spans="2:15" ht="15" thickBot="1" x14ac:dyDescent="0.35">
      <c r="B28" s="5"/>
      <c r="C28" s="6" t="s">
        <v>6</v>
      </c>
      <c r="D28" s="15">
        <f>D$26-D$21</f>
        <v>-8.0065800296101348E-3</v>
      </c>
      <c r="E28" s="7" t="s">
        <v>19</v>
      </c>
      <c r="G28" s="5"/>
      <c r="H28" s="6" t="s">
        <v>6</v>
      </c>
      <c r="I28" s="15">
        <f>I$26-I$21</f>
        <v>-8.7783385829759766E-3</v>
      </c>
      <c r="J28" s="7" t="s">
        <v>19</v>
      </c>
      <c r="L28" s="5"/>
      <c r="M28" s="6" t="s">
        <v>6</v>
      </c>
      <c r="N28" s="15">
        <f>N$26-N$21</f>
        <v>-8.3871471647859741E-3</v>
      </c>
      <c r="O28" s="7" t="s">
        <v>19</v>
      </c>
    </row>
    <row r="29" spans="2:15" x14ac:dyDescent="0.3">
      <c r="B29" s="16"/>
      <c r="C29" s="17"/>
      <c r="D29" s="18"/>
      <c r="E29" s="19"/>
      <c r="G29" s="16"/>
      <c r="H29" s="17"/>
      <c r="I29" s="18"/>
      <c r="J29" s="19"/>
      <c r="L29" s="16"/>
      <c r="M29" s="17"/>
      <c r="N29" s="18"/>
      <c r="O29" s="19"/>
    </row>
    <row r="30" spans="2:15" x14ac:dyDescent="0.3">
      <c r="B30" s="11" t="s">
        <v>30</v>
      </c>
      <c r="C30" s="9"/>
      <c r="D30" s="4"/>
      <c r="E30" s="10"/>
      <c r="G30" s="11" t="s">
        <v>30</v>
      </c>
      <c r="H30" s="9"/>
      <c r="I30" s="4"/>
      <c r="J30" s="10"/>
      <c r="L30" s="11" t="s">
        <v>30</v>
      </c>
      <c r="M30" s="9"/>
      <c r="N30" s="4"/>
      <c r="O30" s="10"/>
    </row>
    <row r="31" spans="2:15" x14ac:dyDescent="0.3">
      <c r="B31" s="11"/>
      <c r="C31" s="12" t="s">
        <v>35</v>
      </c>
      <c r="D31" s="1">
        <v>2</v>
      </c>
      <c r="E31" s="13" t="s">
        <v>3</v>
      </c>
      <c r="G31" s="11"/>
      <c r="H31" s="12" t="s">
        <v>35</v>
      </c>
      <c r="I31" s="1">
        <v>2</v>
      </c>
      <c r="J31" s="13" t="s">
        <v>3</v>
      </c>
      <c r="L31" s="11"/>
      <c r="M31" s="12" t="s">
        <v>35</v>
      </c>
      <c r="N31" s="1">
        <v>2</v>
      </c>
      <c r="O31" s="13" t="s">
        <v>3</v>
      </c>
    </row>
    <row r="32" spans="2:15" x14ac:dyDescent="0.3">
      <c r="B32" s="8"/>
      <c r="C32" s="12" t="s">
        <v>31</v>
      </c>
      <c r="D32" s="1">
        <f>D$23/D$31</f>
        <v>5.0000000000000001E-3</v>
      </c>
      <c r="E32" s="13" t="s">
        <v>17</v>
      </c>
      <c r="G32" s="8"/>
      <c r="H32" s="12" t="s">
        <v>31</v>
      </c>
      <c r="I32" s="1">
        <f>I$23/I$31</f>
        <v>7.4999999999999997E-3</v>
      </c>
      <c r="J32" s="13" t="s">
        <v>17</v>
      </c>
      <c r="L32" s="8"/>
      <c r="M32" s="12" t="s">
        <v>31</v>
      </c>
      <c r="N32" s="1">
        <f>N$23/N$31</f>
        <v>2E-3</v>
      </c>
      <c r="O32" s="13" t="s">
        <v>17</v>
      </c>
    </row>
    <row r="33" spans="2:15" x14ac:dyDescent="0.3">
      <c r="B33" s="8"/>
      <c r="C33" s="12" t="s">
        <v>32</v>
      </c>
      <c r="D33" s="1">
        <f>D$23*D$31</f>
        <v>0.02</v>
      </c>
      <c r="E33" s="13" t="s">
        <v>17</v>
      </c>
      <c r="G33" s="8"/>
      <c r="H33" s="12" t="s">
        <v>32</v>
      </c>
      <c r="I33" s="1">
        <f>I$23*I$31</f>
        <v>0.03</v>
      </c>
      <c r="J33" s="13" t="s">
        <v>17</v>
      </c>
      <c r="L33" s="8"/>
      <c r="M33" s="12" t="s">
        <v>32</v>
      </c>
      <c r="N33" s="1">
        <f>N$23*N$31</f>
        <v>8.0000000000000002E-3</v>
      </c>
      <c r="O33" s="13" t="s">
        <v>17</v>
      </c>
    </row>
    <row r="34" spans="2:15" ht="15" thickBot="1" x14ac:dyDescent="0.35">
      <c r="B34" s="20"/>
      <c r="C34" s="21"/>
      <c r="D34" s="22"/>
      <c r="E34" s="23"/>
      <c r="G34" s="20"/>
      <c r="H34" s="21"/>
      <c r="I34" s="22"/>
      <c r="J34" s="23"/>
      <c r="L34" s="20"/>
      <c r="M34" s="21"/>
      <c r="N34" s="22"/>
      <c r="O34" s="23"/>
    </row>
  </sheetData>
  <mergeCells count="3">
    <mergeCell ref="B2:E2"/>
    <mergeCell ref="G2:J2"/>
    <mergeCell ref="L2:O2"/>
  </mergeCells>
  <conditionalFormatting sqref="N28">
    <cfRule type="cellIs" dxfId="7" priority="3" operator="lessThanOrEqual">
      <formula>0</formula>
    </cfRule>
  </conditionalFormatting>
  <conditionalFormatting sqref="I28">
    <cfRule type="cellIs" dxfId="6" priority="2" operator="lessThanOrEqual">
      <formula>0</formula>
    </cfRule>
  </conditionalFormatting>
  <conditionalFormatting sqref="D28">
    <cfRule type="cellIs" dxfId="5" priority="1" operator="less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4E21-D986-4666-9161-86A4A49206E8}">
  <dimension ref="B1:O37"/>
  <sheetViews>
    <sheetView tabSelected="1" zoomScale="130" zoomScaleNormal="130" workbookViewId="0">
      <selection activeCell="I26" sqref="I26"/>
    </sheetView>
  </sheetViews>
  <sheetFormatPr defaultRowHeight="14.4" x14ac:dyDescent="0.3"/>
  <sheetData>
    <row r="1" spans="2:15" ht="15" thickBot="1" x14ac:dyDescent="0.35"/>
    <row r="2" spans="2:15" ht="15" thickBot="1" x14ac:dyDescent="0.35">
      <c r="B2" s="24" t="s">
        <v>39</v>
      </c>
      <c r="C2" s="25"/>
      <c r="D2" s="25"/>
      <c r="E2" s="26"/>
      <c r="G2" s="24" t="s">
        <v>42</v>
      </c>
      <c r="H2" s="25"/>
      <c r="I2" s="25"/>
      <c r="J2" s="26"/>
      <c r="L2" s="24" t="s">
        <v>43</v>
      </c>
      <c r="M2" s="25"/>
      <c r="N2" s="25"/>
      <c r="O2" s="26"/>
    </row>
    <row r="3" spans="2:15" x14ac:dyDescent="0.3">
      <c r="B3" s="8"/>
      <c r="C3" s="9"/>
      <c r="D3" s="4"/>
      <c r="E3" s="10"/>
      <c r="G3" s="8"/>
      <c r="H3" s="9"/>
      <c r="I3" s="4"/>
      <c r="J3" s="10"/>
      <c r="L3" s="8"/>
      <c r="M3" s="9"/>
      <c r="N3" s="4"/>
      <c r="O3" s="10"/>
    </row>
    <row r="4" spans="2:15" ht="15" thickBot="1" x14ac:dyDescent="0.35">
      <c r="B4" s="11" t="s">
        <v>26</v>
      </c>
      <c r="C4" s="9"/>
      <c r="D4" s="4"/>
      <c r="E4" s="10"/>
      <c r="G4" s="11" t="s">
        <v>26</v>
      </c>
      <c r="H4" s="9"/>
      <c r="I4" s="4"/>
      <c r="J4" s="10"/>
      <c r="L4" s="11" t="s">
        <v>26</v>
      </c>
      <c r="M4" s="9"/>
      <c r="N4" s="4"/>
      <c r="O4" s="10"/>
    </row>
    <row r="5" spans="2:15" ht="15" thickBot="1" x14ac:dyDescent="0.35">
      <c r="B5" s="8"/>
      <c r="C5" s="12" t="s">
        <v>9</v>
      </c>
      <c r="D5" s="2">
        <v>2</v>
      </c>
      <c r="E5" s="13" t="s">
        <v>4</v>
      </c>
      <c r="G5" s="8"/>
      <c r="H5" s="12" t="s">
        <v>9</v>
      </c>
      <c r="I5" s="2">
        <v>2</v>
      </c>
      <c r="J5" s="13" t="s">
        <v>4</v>
      </c>
      <c r="L5" s="8"/>
      <c r="M5" s="12" t="s">
        <v>9</v>
      </c>
      <c r="N5" s="2">
        <v>2</v>
      </c>
      <c r="O5" s="13" t="s">
        <v>4</v>
      </c>
    </row>
    <row r="6" spans="2:15" ht="15" thickBot="1" x14ac:dyDescent="0.35">
      <c r="B6" s="8"/>
      <c r="C6" s="12" t="s">
        <v>10</v>
      </c>
      <c r="D6" s="2">
        <v>15</v>
      </c>
      <c r="E6" s="13" t="s">
        <v>4</v>
      </c>
      <c r="G6" s="8"/>
      <c r="H6" s="12" t="s">
        <v>10</v>
      </c>
      <c r="I6" s="2">
        <v>15</v>
      </c>
      <c r="J6" s="13" t="s">
        <v>4</v>
      </c>
      <c r="L6" s="8"/>
      <c r="M6" s="12" t="s">
        <v>10</v>
      </c>
      <c r="N6" s="2">
        <v>15</v>
      </c>
      <c r="O6" s="13" t="s">
        <v>4</v>
      </c>
    </row>
    <row r="7" spans="2:15" ht="15" thickBot="1" x14ac:dyDescent="0.35">
      <c r="B7" s="8"/>
      <c r="C7" s="12" t="s">
        <v>11</v>
      </c>
      <c r="D7" s="2">
        <v>2</v>
      </c>
      <c r="E7" s="13" t="s">
        <v>4</v>
      </c>
      <c r="G7" s="8"/>
      <c r="H7" s="12" t="s">
        <v>11</v>
      </c>
      <c r="I7" s="2">
        <v>2</v>
      </c>
      <c r="J7" s="13" t="s">
        <v>4</v>
      </c>
      <c r="L7" s="8"/>
      <c r="M7" s="12" t="s">
        <v>11</v>
      </c>
      <c r="N7" s="2">
        <v>2</v>
      </c>
      <c r="O7" s="13" t="s">
        <v>4</v>
      </c>
    </row>
    <row r="8" spans="2:15" ht="15" thickBot="1" x14ac:dyDescent="0.35">
      <c r="B8" s="8"/>
      <c r="C8" s="12" t="s">
        <v>12</v>
      </c>
      <c r="D8" s="2">
        <v>7.5</v>
      </c>
      <c r="E8" s="13" t="s">
        <v>4</v>
      </c>
      <c r="G8" s="8"/>
      <c r="H8" s="12" t="s">
        <v>12</v>
      </c>
      <c r="I8" s="2">
        <v>7.5</v>
      </c>
      <c r="J8" s="13" t="s">
        <v>4</v>
      </c>
      <c r="L8" s="8"/>
      <c r="M8" s="12" t="s">
        <v>12</v>
      </c>
      <c r="N8" s="2">
        <v>7.5</v>
      </c>
      <c r="O8" s="13" t="s">
        <v>4</v>
      </c>
    </row>
    <row r="9" spans="2:15" ht="15" thickBot="1" x14ac:dyDescent="0.35">
      <c r="B9" s="8"/>
      <c r="C9" s="12" t="s">
        <v>0</v>
      </c>
      <c r="D9" s="2">
        <v>800</v>
      </c>
      <c r="E9" s="13" t="s">
        <v>3</v>
      </c>
      <c r="G9" s="8"/>
      <c r="H9" s="12" t="s">
        <v>0</v>
      </c>
      <c r="I9" s="2">
        <v>800</v>
      </c>
      <c r="J9" s="13" t="s">
        <v>3</v>
      </c>
      <c r="L9" s="8"/>
      <c r="M9" s="12" t="s">
        <v>0</v>
      </c>
      <c r="N9" s="2">
        <v>800</v>
      </c>
      <c r="O9" s="13" t="s">
        <v>3</v>
      </c>
    </row>
    <row r="10" spans="2:15" ht="15" thickBot="1" x14ac:dyDescent="0.35">
      <c r="B10" s="8"/>
      <c r="C10" s="12" t="s">
        <v>13</v>
      </c>
      <c r="D10" s="2">
        <v>0</v>
      </c>
      <c r="E10" s="13" t="s">
        <v>2</v>
      </c>
      <c r="G10" s="8"/>
      <c r="H10" s="12" t="s">
        <v>13</v>
      </c>
      <c r="I10" s="2">
        <v>0</v>
      </c>
      <c r="J10" s="13" t="s">
        <v>2</v>
      </c>
      <c r="L10" s="8"/>
      <c r="M10" s="12" t="s">
        <v>13</v>
      </c>
      <c r="N10" s="2">
        <v>0</v>
      </c>
      <c r="O10" s="13" t="s">
        <v>2</v>
      </c>
    </row>
    <row r="11" spans="2:15" ht="15" thickBot="1" x14ac:dyDescent="0.35">
      <c r="B11" s="8"/>
      <c r="C11" s="12" t="s">
        <v>14</v>
      </c>
      <c r="D11" s="2">
        <v>-1000</v>
      </c>
      <c r="E11" s="13" t="s">
        <v>2</v>
      </c>
      <c r="G11" s="8"/>
      <c r="H11" s="12" t="s">
        <v>14</v>
      </c>
      <c r="I11" s="2">
        <v>-2000</v>
      </c>
      <c r="J11" s="13" t="s">
        <v>2</v>
      </c>
      <c r="L11" s="8"/>
      <c r="M11" s="12" t="s">
        <v>14</v>
      </c>
      <c r="N11" s="2">
        <v>-5000</v>
      </c>
      <c r="O11" s="13" t="s">
        <v>2</v>
      </c>
    </row>
    <row r="12" spans="2:15" ht="15" thickBot="1" x14ac:dyDescent="0.35">
      <c r="B12" s="8"/>
      <c r="C12" s="12" t="s">
        <v>15</v>
      </c>
      <c r="D12" s="2">
        <v>15</v>
      </c>
      <c r="E12" s="13" t="s">
        <v>1</v>
      </c>
      <c r="G12" s="8"/>
      <c r="H12" s="12" t="s">
        <v>15</v>
      </c>
      <c r="I12" s="2">
        <v>50</v>
      </c>
      <c r="J12" s="13" t="s">
        <v>1</v>
      </c>
      <c r="L12" s="8"/>
      <c r="M12" s="12" t="s">
        <v>15</v>
      </c>
      <c r="N12" s="2">
        <v>180</v>
      </c>
      <c r="O12" s="13" t="s">
        <v>1</v>
      </c>
    </row>
    <row r="13" spans="2:15" ht="15" thickBot="1" x14ac:dyDescent="0.35">
      <c r="B13" s="8"/>
      <c r="C13" s="12" t="s">
        <v>16</v>
      </c>
      <c r="D13" s="2">
        <v>45</v>
      </c>
      <c r="E13" s="13" t="s">
        <v>1</v>
      </c>
      <c r="G13" s="8"/>
      <c r="H13" s="12" t="s">
        <v>16</v>
      </c>
      <c r="I13" s="2">
        <v>80</v>
      </c>
      <c r="J13" s="13" t="s">
        <v>1</v>
      </c>
      <c r="L13" s="8"/>
      <c r="M13" s="12" t="s">
        <v>16</v>
      </c>
      <c r="N13" s="2">
        <v>240</v>
      </c>
      <c r="O13" s="13" t="s">
        <v>1</v>
      </c>
    </row>
    <row r="14" spans="2:15" x14ac:dyDescent="0.3">
      <c r="B14" s="8"/>
      <c r="C14" s="9"/>
      <c r="D14" s="4"/>
      <c r="E14" s="10"/>
      <c r="G14" s="8"/>
      <c r="H14" s="9"/>
      <c r="I14" s="4"/>
      <c r="J14" s="10"/>
      <c r="L14" s="8"/>
      <c r="M14" s="9"/>
      <c r="N14" s="4"/>
      <c r="O14" s="10"/>
    </row>
    <row r="15" spans="2:15" x14ac:dyDescent="0.3">
      <c r="B15" s="11" t="s">
        <v>25</v>
      </c>
      <c r="C15" s="9"/>
      <c r="D15" s="4"/>
      <c r="E15" s="10"/>
      <c r="G15" s="11" t="s">
        <v>25</v>
      </c>
      <c r="H15" s="9"/>
      <c r="I15" s="4"/>
      <c r="J15" s="10"/>
      <c r="L15" s="11" t="s">
        <v>25</v>
      </c>
      <c r="M15" s="9"/>
      <c r="N15" s="4"/>
      <c r="O15" s="10"/>
    </row>
    <row r="16" spans="2:15" x14ac:dyDescent="0.3">
      <c r="B16" s="8"/>
      <c r="C16" s="14" t="s">
        <v>20</v>
      </c>
      <c r="D16" s="1">
        <f>AVERAGE(D$5:D$6)</f>
        <v>8.5</v>
      </c>
      <c r="E16" s="13" t="s">
        <v>4</v>
      </c>
      <c r="G16" s="8"/>
      <c r="H16" s="14" t="s">
        <v>20</v>
      </c>
      <c r="I16" s="1">
        <f>AVERAGE(I$5:I$6)</f>
        <v>8.5</v>
      </c>
      <c r="J16" s="13" t="s">
        <v>4</v>
      </c>
      <c r="L16" s="8"/>
      <c r="M16" s="14" t="s">
        <v>20</v>
      </c>
      <c r="N16" s="1">
        <f>AVERAGE(N$5:N$6)</f>
        <v>8.5</v>
      </c>
      <c r="O16" s="13" t="s">
        <v>4</v>
      </c>
    </row>
    <row r="17" spans="2:15" x14ac:dyDescent="0.3">
      <c r="B17" s="8"/>
      <c r="C17" s="14" t="s">
        <v>21</v>
      </c>
      <c r="D17" s="1">
        <f>AVERAGE(D$7:D$8)</f>
        <v>4.75</v>
      </c>
      <c r="E17" s="13" t="s">
        <v>4</v>
      </c>
      <c r="G17" s="8"/>
      <c r="H17" s="14" t="s">
        <v>21</v>
      </c>
      <c r="I17" s="1">
        <f>AVERAGE(I$7:I$8)</f>
        <v>4.75</v>
      </c>
      <c r="J17" s="13" t="s">
        <v>4</v>
      </c>
      <c r="L17" s="8"/>
      <c r="M17" s="14" t="s">
        <v>21</v>
      </c>
      <c r="N17" s="1">
        <f>AVERAGE(N$7:N$8)</f>
        <v>4.75</v>
      </c>
      <c r="O17" s="13" t="s">
        <v>4</v>
      </c>
    </row>
    <row r="18" spans="2:15" x14ac:dyDescent="0.3">
      <c r="B18" s="8"/>
      <c r="C18" s="14" t="s">
        <v>22</v>
      </c>
      <c r="D18" s="1">
        <f>AVERAGE(D$12:D$13) * 1000000000</f>
        <v>30000000000</v>
      </c>
      <c r="E18" s="13" t="s">
        <v>8</v>
      </c>
      <c r="G18" s="8"/>
      <c r="H18" s="14" t="s">
        <v>22</v>
      </c>
      <c r="I18" s="1">
        <f>AVERAGE(I$12:I$13) * 1000000000</f>
        <v>65000000000</v>
      </c>
      <c r="J18" s="13" t="s">
        <v>8</v>
      </c>
      <c r="L18" s="8"/>
      <c r="M18" s="14" t="s">
        <v>22</v>
      </c>
      <c r="N18" s="1">
        <f>AVERAGE(N$12:N$13) * 1000000000</f>
        <v>210000000000</v>
      </c>
      <c r="O18" s="13" t="s">
        <v>8</v>
      </c>
    </row>
    <row r="19" spans="2:15" x14ac:dyDescent="0.3">
      <c r="B19" s="8"/>
      <c r="C19" s="14" t="s">
        <v>23</v>
      </c>
      <c r="D19" s="1">
        <f>AVERAGE(D$10:D$11) *1000</f>
        <v>-500000</v>
      </c>
      <c r="E19" s="13" t="s">
        <v>7</v>
      </c>
      <c r="G19" s="8"/>
      <c r="H19" s="14" t="s">
        <v>23</v>
      </c>
      <c r="I19" s="1">
        <f>AVERAGE(I$10:I$11) *1000</f>
        <v>-1000000</v>
      </c>
      <c r="J19" s="13" t="s">
        <v>7</v>
      </c>
      <c r="L19" s="8"/>
      <c r="M19" s="14" t="s">
        <v>23</v>
      </c>
      <c r="N19" s="1">
        <f>AVERAGE(N$10:N$11) *1000</f>
        <v>-2500000</v>
      </c>
      <c r="O19" s="13" t="s">
        <v>7</v>
      </c>
    </row>
    <row r="20" spans="2:15" x14ac:dyDescent="0.3">
      <c r="B20" s="8"/>
      <c r="C20" s="14"/>
      <c r="D20" s="4"/>
      <c r="E20" s="13"/>
      <c r="G20" s="8"/>
      <c r="H20" s="14"/>
      <c r="I20" s="4"/>
      <c r="J20" s="13"/>
      <c r="L20" s="8"/>
      <c r="M20" s="14"/>
      <c r="N20" s="4"/>
      <c r="O20" s="13"/>
    </row>
    <row r="21" spans="2:15" x14ac:dyDescent="0.3">
      <c r="B21" s="8"/>
      <c r="C21" s="14" t="s">
        <v>7</v>
      </c>
      <c r="D21" s="4">
        <f>SQRT((D16/(2*D17)*D19/2)^2+(D19/2)^2)</f>
        <v>335461.81010478846</v>
      </c>
      <c r="E21" s="13" t="s">
        <v>7</v>
      </c>
      <c r="G21" s="8"/>
      <c r="H21" s="14" t="s">
        <v>7</v>
      </c>
      <c r="I21" s="4">
        <f>SQRT((I16/(2*I17)*I19/2)^2+(I19/2)^2)</f>
        <v>670923.62020957691</v>
      </c>
      <c r="J21" s="13" t="s">
        <v>7</v>
      </c>
      <c r="L21" s="8"/>
      <c r="M21" s="14" t="s">
        <v>7</v>
      </c>
      <c r="N21" s="4">
        <f>SQRT((N16/(2*N17)*N19/2)^2+(N19/2)^2)</f>
        <v>1677309.0505239423</v>
      </c>
      <c r="O21" s="13" t="s">
        <v>7</v>
      </c>
    </row>
    <row r="22" spans="2:15" x14ac:dyDescent="0.3">
      <c r="B22" s="8"/>
      <c r="C22" s="14"/>
      <c r="D22" s="4"/>
      <c r="E22" s="13"/>
      <c r="G22" s="8"/>
      <c r="H22" s="14"/>
      <c r="I22" s="4"/>
      <c r="J22" s="13"/>
      <c r="L22" s="8"/>
      <c r="M22" s="14"/>
      <c r="N22" s="4"/>
      <c r="O22" s="13"/>
    </row>
    <row r="23" spans="2:15" x14ac:dyDescent="0.3">
      <c r="B23" s="8"/>
      <c r="C23" s="14" t="s">
        <v>24</v>
      </c>
      <c r="D23" s="1">
        <f>D$17/D$9</f>
        <v>5.9375000000000001E-3</v>
      </c>
      <c r="E23" s="13" t="s">
        <v>4</v>
      </c>
      <c r="G23" s="8"/>
      <c r="H23" s="14" t="s">
        <v>24</v>
      </c>
      <c r="I23" s="1">
        <f>I$17/I$9</f>
        <v>5.9375000000000001E-3</v>
      </c>
      <c r="J23" s="13" t="s">
        <v>4</v>
      </c>
      <c r="L23" s="8"/>
      <c r="M23" s="14" t="s">
        <v>24</v>
      </c>
      <c r="N23" s="1">
        <f>N$17/N$9</f>
        <v>5.9375000000000001E-3</v>
      </c>
      <c r="O23" s="13" t="s">
        <v>4</v>
      </c>
    </row>
    <row r="24" spans="2:15" x14ac:dyDescent="0.3">
      <c r="B24" s="8"/>
      <c r="C24" s="14"/>
      <c r="D24" s="4"/>
      <c r="E24" s="13"/>
      <c r="G24" s="8"/>
      <c r="H24" s="14"/>
      <c r="I24" s="4"/>
      <c r="J24" s="13"/>
      <c r="L24" s="8"/>
      <c r="M24" s="14"/>
      <c r="N24" s="4"/>
      <c r="O24" s="13"/>
    </row>
    <row r="25" spans="2:15" x14ac:dyDescent="0.3">
      <c r="B25" s="8"/>
      <c r="C25" s="14" t="s">
        <v>5</v>
      </c>
      <c r="D25" s="1">
        <v>0.02</v>
      </c>
      <c r="E25" s="13" t="s">
        <v>17</v>
      </c>
      <c r="G25" s="8"/>
      <c r="H25" s="14" t="s">
        <v>5</v>
      </c>
      <c r="I25" s="1">
        <v>0.01</v>
      </c>
      <c r="J25" s="13" t="s">
        <v>17</v>
      </c>
      <c r="L25" s="8"/>
      <c r="M25" s="14" t="s">
        <v>5</v>
      </c>
      <c r="N25" s="1">
        <v>7.4999999999999997E-3</v>
      </c>
      <c r="O25" s="13" t="s">
        <v>17</v>
      </c>
    </row>
    <row r="26" spans="2:15" x14ac:dyDescent="0.3">
      <c r="B26" s="8"/>
      <c r="C26" s="14"/>
      <c r="D26" s="4"/>
      <c r="E26" s="13"/>
      <c r="G26" s="8"/>
      <c r="H26" s="14"/>
      <c r="I26" s="4"/>
      <c r="J26" s="13"/>
      <c r="L26" s="8"/>
      <c r="M26" s="14"/>
      <c r="N26" s="4"/>
      <c r="O26" s="13"/>
    </row>
    <row r="27" spans="2:15" x14ac:dyDescent="0.3">
      <c r="B27" s="8"/>
      <c r="C27" s="14" t="s">
        <v>40</v>
      </c>
      <c r="D27" s="4">
        <f>SQRT(D$16^2+D$17^2)</f>
        <v>9.7371710470752237</v>
      </c>
      <c r="E27" s="13" t="s">
        <v>4</v>
      </c>
      <c r="G27" s="8"/>
      <c r="H27" s="14" t="s">
        <v>40</v>
      </c>
      <c r="I27" s="4">
        <f>SQRT(I$16^2+I$17^2)</f>
        <v>9.7371710470752237</v>
      </c>
      <c r="J27" s="13" t="s">
        <v>4</v>
      </c>
      <c r="L27" s="8"/>
      <c r="M27" s="14" t="s">
        <v>40</v>
      </c>
      <c r="N27" s="4">
        <f>SQRT(N$16^2+N$17^2)</f>
        <v>9.7371710470752237</v>
      </c>
      <c r="O27" s="13" t="s">
        <v>4</v>
      </c>
    </row>
    <row r="28" spans="2:15" x14ac:dyDescent="0.3">
      <c r="B28" s="8"/>
      <c r="C28" s="14" t="s">
        <v>34</v>
      </c>
      <c r="D28" s="1">
        <f>D$21*D$27/(D$18*D$25)</f>
        <v>5.4440817079196542E-3</v>
      </c>
      <c r="E28" s="13" t="s">
        <v>4</v>
      </c>
      <c r="G28" s="8"/>
      <c r="H28" s="14" t="s">
        <v>34</v>
      </c>
      <c r="I28" s="1">
        <f>I$21*I$27/(I$18*I$25)</f>
        <v>1.005061238385167E-2</v>
      </c>
      <c r="J28" s="13" t="s">
        <v>4</v>
      </c>
      <c r="L28" s="8"/>
      <c r="M28" s="14" t="s">
        <v>34</v>
      </c>
      <c r="N28" s="1">
        <f>N$21*N$27/(N$18*N$25)</f>
        <v>1.0369679443656485E-2</v>
      </c>
      <c r="O28" s="13" t="s">
        <v>4</v>
      </c>
    </row>
    <row r="29" spans="2:15" x14ac:dyDescent="0.3">
      <c r="B29" s="8"/>
      <c r="C29" s="14" t="s">
        <v>41</v>
      </c>
      <c r="D29" s="4">
        <f>D$28*D$17/D$16</f>
        <v>3.0422809544256892E-3</v>
      </c>
      <c r="E29" s="13"/>
      <c r="G29" s="8"/>
      <c r="H29" s="14" t="s">
        <v>41</v>
      </c>
      <c r="I29" s="4">
        <f>I$28*I$17/I$16</f>
        <v>5.61651868509358E-3</v>
      </c>
      <c r="J29" s="13"/>
      <c r="L29" s="8"/>
      <c r="M29" s="14" t="s">
        <v>41</v>
      </c>
      <c r="N29" s="4">
        <f>N$28*N$17/N$16</f>
        <v>5.7948208655727411E-3</v>
      </c>
      <c r="O29" s="13"/>
    </row>
    <row r="30" spans="2:15" ht="15" thickBot="1" x14ac:dyDescent="0.35">
      <c r="B30" s="8"/>
      <c r="C30" s="9"/>
      <c r="D30" s="4"/>
      <c r="E30" s="10"/>
      <c r="G30" s="8"/>
      <c r="H30" s="9"/>
      <c r="I30" s="4"/>
      <c r="J30" s="10"/>
      <c r="L30" s="8"/>
      <c r="M30" s="9"/>
      <c r="N30" s="4"/>
      <c r="O30" s="10"/>
    </row>
    <row r="31" spans="2:15" ht="15" thickBot="1" x14ac:dyDescent="0.35">
      <c r="B31" s="5"/>
      <c r="C31" s="6" t="s">
        <v>6</v>
      </c>
      <c r="D31" s="15">
        <f>D$29-D$23</f>
        <v>-2.8952190455743109E-3</v>
      </c>
      <c r="E31" s="7" t="s">
        <v>19</v>
      </c>
      <c r="G31" s="5"/>
      <c r="H31" s="6" t="s">
        <v>6</v>
      </c>
      <c r="I31" s="15">
        <f>I$29-I$23</f>
        <v>-3.2098131490642008E-4</v>
      </c>
      <c r="J31" s="7" t="s">
        <v>19</v>
      </c>
      <c r="L31" s="5"/>
      <c r="M31" s="6" t="s">
        <v>6</v>
      </c>
      <c r="N31" s="15">
        <f>N$29-N$23</f>
        <v>-1.4267913442725898E-4</v>
      </c>
      <c r="O31" s="7" t="s">
        <v>19</v>
      </c>
    </row>
    <row r="32" spans="2:15" x14ac:dyDescent="0.3">
      <c r="B32" s="16"/>
      <c r="C32" s="17"/>
      <c r="D32" s="18"/>
      <c r="E32" s="19"/>
      <c r="G32" s="16"/>
      <c r="H32" s="17"/>
      <c r="I32" s="18"/>
      <c r="J32" s="19"/>
      <c r="L32" s="16"/>
      <c r="M32" s="17"/>
      <c r="N32" s="18"/>
      <c r="O32" s="19"/>
    </row>
    <row r="33" spans="2:15" x14ac:dyDescent="0.3">
      <c r="B33" s="11" t="s">
        <v>30</v>
      </c>
      <c r="C33" s="9"/>
      <c r="D33" s="4"/>
      <c r="E33" s="10"/>
      <c r="G33" s="11" t="s">
        <v>30</v>
      </c>
      <c r="H33" s="9"/>
      <c r="I33" s="4"/>
      <c r="J33" s="10"/>
      <c r="L33" s="11" t="s">
        <v>30</v>
      </c>
      <c r="M33" s="9"/>
      <c r="N33" s="4"/>
      <c r="O33" s="10"/>
    </row>
    <row r="34" spans="2:15" x14ac:dyDescent="0.3">
      <c r="B34" s="11"/>
      <c r="C34" s="12" t="s">
        <v>35</v>
      </c>
      <c r="D34" s="1">
        <v>2</v>
      </c>
      <c r="E34" s="13" t="s">
        <v>3</v>
      </c>
      <c r="G34" s="11"/>
      <c r="H34" s="12" t="s">
        <v>35</v>
      </c>
      <c r="I34" s="1">
        <v>2</v>
      </c>
      <c r="J34" s="13" t="s">
        <v>3</v>
      </c>
      <c r="L34" s="11"/>
      <c r="M34" s="12" t="s">
        <v>35</v>
      </c>
      <c r="N34" s="1">
        <v>2</v>
      </c>
      <c r="O34" s="13" t="s">
        <v>3</v>
      </c>
    </row>
    <row r="35" spans="2:15" x14ac:dyDescent="0.3">
      <c r="B35" s="8"/>
      <c r="C35" s="12" t="s">
        <v>31</v>
      </c>
      <c r="D35" s="1">
        <f>D$25/D$34</f>
        <v>0.01</v>
      </c>
      <c r="E35" s="13" t="s">
        <v>17</v>
      </c>
      <c r="G35" s="8"/>
      <c r="H35" s="12" t="s">
        <v>31</v>
      </c>
      <c r="I35" s="1">
        <f>I$25/I$34</f>
        <v>5.0000000000000001E-3</v>
      </c>
      <c r="J35" s="13" t="s">
        <v>17</v>
      </c>
      <c r="L35" s="8"/>
      <c r="M35" s="12" t="s">
        <v>31</v>
      </c>
      <c r="N35" s="1">
        <f>N$25/N$34</f>
        <v>3.7499999999999999E-3</v>
      </c>
      <c r="O35" s="13" t="s">
        <v>17</v>
      </c>
    </row>
    <row r="36" spans="2:15" x14ac:dyDescent="0.3">
      <c r="B36" s="8"/>
      <c r="C36" s="12" t="s">
        <v>32</v>
      </c>
      <c r="D36" s="1">
        <f>D$25*D$34</f>
        <v>0.04</v>
      </c>
      <c r="E36" s="13" t="s">
        <v>17</v>
      </c>
      <c r="G36" s="8"/>
      <c r="H36" s="12" t="s">
        <v>32</v>
      </c>
      <c r="I36" s="1">
        <f>I$25*I$34</f>
        <v>0.02</v>
      </c>
      <c r="J36" s="13" t="s">
        <v>17</v>
      </c>
      <c r="L36" s="8"/>
      <c r="M36" s="12" t="s">
        <v>32</v>
      </c>
      <c r="N36" s="1">
        <f>N$25*N$34</f>
        <v>1.4999999999999999E-2</v>
      </c>
      <c r="O36" s="13" t="s">
        <v>17</v>
      </c>
    </row>
    <row r="37" spans="2:15" ht="15" thickBot="1" x14ac:dyDescent="0.35">
      <c r="B37" s="20"/>
      <c r="C37" s="21"/>
      <c r="D37" s="22"/>
      <c r="E37" s="23"/>
      <c r="G37" s="20"/>
      <c r="H37" s="21"/>
      <c r="I37" s="22"/>
      <c r="J37" s="23"/>
      <c r="L37" s="20"/>
      <c r="M37" s="21"/>
      <c r="N37" s="22"/>
      <c r="O37" s="23"/>
    </row>
  </sheetData>
  <mergeCells count="3">
    <mergeCell ref="B2:E2"/>
    <mergeCell ref="G2:J2"/>
    <mergeCell ref="L2:O2"/>
  </mergeCells>
  <conditionalFormatting sqref="D31">
    <cfRule type="cellIs" dxfId="11" priority="3" operator="lessThanOrEqual">
      <formula>0</formula>
    </cfRule>
  </conditionalFormatting>
  <conditionalFormatting sqref="I31">
    <cfRule type="cellIs" dxfId="1" priority="2" operator="lessThanOrEqual">
      <formula>0</formula>
    </cfRule>
  </conditionalFormatting>
  <conditionalFormatting sqref="N31">
    <cfRule type="cellIs" dxfId="0" priority="1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Cantilever</vt:lpstr>
      <vt:lpstr>Bi supported beam</vt:lpstr>
      <vt:lpstr>Two bars beam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Flamant</dc:creator>
  <cp:lastModifiedBy>Alexandre Flamant</cp:lastModifiedBy>
  <dcterms:created xsi:type="dcterms:W3CDTF">2024-12-24T11:57:20Z</dcterms:created>
  <dcterms:modified xsi:type="dcterms:W3CDTF">2024-12-25T11:20:17Z</dcterms:modified>
</cp:coreProperties>
</file>